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168" windowWidth="12456" windowHeight="3912" tabRatio="601"/>
  </bookViews>
  <sheets>
    <sheet name="Instructions" sheetId="18" r:id="rId1"/>
    <sheet name="Raw Data" sheetId="16" r:id="rId2"/>
    <sheet name="Results" sheetId="1" r:id="rId3"/>
    <sheet name="Calculations" sheetId="13" r:id="rId4"/>
    <sheet name="Sample2-ControlGene" sheetId="10" state="hidden" r:id="rId5"/>
    <sheet name="Calculation" sheetId="12" state="hidden" r:id="rId6"/>
    <sheet name="Arrays &amp; Content" sheetId="19" state="hidden" r:id="rId7"/>
  </sheets>
  <externalReferences>
    <externalReference r:id="rId8"/>
  </externalReferences>
  <definedNames>
    <definedName name="new">[1]newLot!$E$5:$E$132</definedName>
    <definedName name="old">[1]oldLot!$E$5:$E$132</definedName>
    <definedName name="_xlnm.Print_Area" localSheetId="2">Results!$A$1:$J$69</definedName>
  </definedNames>
  <calcPr calcId="145621"/>
</workbook>
</file>

<file path=xl/calcChain.xml><?xml version="1.0" encoding="utf-8"?>
<calcChain xmlns="http://schemas.openxmlformats.org/spreadsheetml/2006/main">
  <c r="J1" i="13" l="1"/>
  <c r="B13" i="1"/>
  <c r="B9" i="1"/>
  <c r="B5" i="1"/>
  <c r="B4" i="13"/>
  <c r="B5" i="13"/>
  <c r="B4" i="1" s="1"/>
  <c r="B6" i="13"/>
  <c r="B7" i="13"/>
  <c r="B8" i="13"/>
  <c r="B9" i="13"/>
  <c r="B6" i="1" s="1"/>
  <c r="B10" i="13"/>
  <c r="B11" i="13"/>
  <c r="B7" i="1" s="1"/>
  <c r="B12" i="13"/>
  <c r="B13" i="13"/>
  <c r="B8" i="1" s="1"/>
  <c r="B14" i="13"/>
  <c r="B15" i="13"/>
  <c r="B16" i="13"/>
  <c r="B17" i="13"/>
  <c r="B10" i="1" s="1"/>
  <c r="B18" i="13"/>
  <c r="B19" i="13"/>
  <c r="B11" i="1" s="1"/>
  <c r="B20" i="13"/>
  <c r="B21" i="13"/>
  <c r="B12" i="1" s="1"/>
  <c r="B22" i="13"/>
  <c r="B23" i="13"/>
  <c r="B24" i="13"/>
  <c r="B25" i="13"/>
  <c r="B14" i="1" s="1"/>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B60" i="13"/>
  <c r="B61" i="13"/>
  <c r="B62" i="13"/>
  <c r="B63" i="13"/>
  <c r="B64" i="13"/>
  <c r="B65" i="13"/>
  <c r="B66" i="13"/>
  <c r="B67" i="13"/>
  <c r="B68" i="13"/>
  <c r="B69" i="13"/>
  <c r="B70" i="13"/>
  <c r="B71" i="13"/>
  <c r="B72" i="13"/>
  <c r="B73" i="13"/>
  <c r="B74" i="13"/>
  <c r="B75" i="13"/>
  <c r="B76" i="13"/>
  <c r="B77" i="13"/>
  <c r="B78" i="13"/>
  <c r="B79" i="13"/>
  <c r="B80" i="13"/>
  <c r="B81" i="13"/>
  <c r="B82" i="13"/>
  <c r="B83" i="13"/>
  <c r="B84" i="13"/>
  <c r="B85" i="13"/>
  <c r="B86" i="13"/>
  <c r="B87" i="13"/>
  <c r="B88" i="13"/>
  <c r="B89" i="13"/>
  <c r="B90" i="13"/>
  <c r="B91" i="13"/>
  <c r="B92" i="13"/>
  <c r="B93" i="13"/>
  <c r="B94" i="13"/>
  <c r="B95" i="13"/>
  <c r="B96" i="13"/>
  <c r="B97" i="13"/>
  <c r="B98" i="13"/>
  <c r="B99" i="13"/>
  <c r="B100" i="13"/>
  <c r="B101" i="13"/>
  <c r="B102" i="13"/>
  <c r="B103" i="13"/>
  <c r="B104" i="13"/>
  <c r="B105" i="13"/>
  <c r="B106" i="13"/>
  <c r="B107" i="13"/>
  <c r="B108" i="13"/>
  <c r="B109" i="13"/>
  <c r="B110" i="13"/>
  <c r="B111" i="13"/>
  <c r="B112" i="13"/>
  <c r="B113" i="13"/>
  <c r="B114" i="13"/>
  <c r="B115" i="13"/>
  <c r="B116" i="13"/>
  <c r="B117" i="13"/>
  <c r="B118" i="13"/>
  <c r="B119" i="13"/>
  <c r="B120" i="13"/>
  <c r="B121" i="13"/>
  <c r="B122" i="13"/>
  <c r="B123" i="13"/>
  <c r="B124" i="13"/>
  <c r="B125" i="13"/>
  <c r="B126" i="13"/>
  <c r="B127" i="13"/>
  <c r="B128" i="13"/>
  <c r="B129" i="13"/>
  <c r="B130" i="13"/>
  <c r="B131" i="13"/>
  <c r="B132" i="13"/>
  <c r="B133" i="13"/>
  <c r="B134" i="13"/>
  <c r="B135" i="13"/>
  <c r="B136" i="13"/>
  <c r="B137" i="13"/>
  <c r="B138" i="13"/>
  <c r="B139" i="13"/>
  <c r="B140" i="13"/>
  <c r="B141" i="13"/>
  <c r="B142" i="13"/>
  <c r="B143" i="13"/>
  <c r="B144" i="13"/>
  <c r="B145" i="13"/>
  <c r="B146" i="13"/>
  <c r="B147" i="13"/>
  <c r="B148" i="13"/>
  <c r="B149" i="13"/>
  <c r="B150" i="13"/>
  <c r="B151" i="13"/>
  <c r="B152" i="13"/>
  <c r="B153" i="13"/>
  <c r="B154" i="13"/>
  <c r="B155" i="13"/>
  <c r="B156" i="13"/>
  <c r="B157" i="13"/>
  <c r="B158" i="13"/>
  <c r="B159" i="13"/>
  <c r="B160" i="13"/>
  <c r="B161" i="13"/>
  <c r="B162" i="13"/>
  <c r="B163" i="13"/>
  <c r="B164" i="13"/>
  <c r="B165" i="13"/>
  <c r="B166" i="13"/>
  <c r="B167" i="13"/>
  <c r="B168" i="13"/>
  <c r="B169" i="13"/>
  <c r="B170" i="13"/>
  <c r="B171" i="13"/>
  <c r="B172" i="13"/>
  <c r="B173" i="13"/>
  <c r="B174" i="13"/>
  <c r="B175" i="13"/>
  <c r="B176" i="13"/>
  <c r="B177" i="13"/>
  <c r="B178" i="13"/>
  <c r="B179" i="13"/>
  <c r="B180" i="13"/>
  <c r="B181" i="13"/>
  <c r="B182" i="13"/>
  <c r="B183" i="13"/>
  <c r="B184" i="13"/>
  <c r="B185" i="13"/>
  <c r="B186" i="13"/>
  <c r="B187" i="13"/>
  <c r="B188" i="13"/>
  <c r="B189" i="13"/>
  <c r="B190" i="13"/>
  <c r="B191" i="13"/>
  <c r="B192" i="13"/>
  <c r="B193" i="13"/>
  <c r="B194" i="13"/>
  <c r="B195" i="13"/>
  <c r="B196" i="13"/>
  <c r="B197" i="13"/>
  <c r="B198" i="13"/>
  <c r="B199" i="13"/>
  <c r="B200" i="13"/>
  <c r="B201" i="13"/>
  <c r="B202" i="13"/>
  <c r="B203" i="13"/>
  <c r="B204" i="13"/>
  <c r="B205" i="13"/>
  <c r="B206" i="13"/>
  <c r="B207" i="13"/>
  <c r="B208" i="13"/>
  <c r="B209" i="13"/>
  <c r="B210" i="13"/>
  <c r="B211" i="13"/>
  <c r="B212" i="13"/>
  <c r="B213" i="13"/>
  <c r="B214" i="13"/>
  <c r="B215" i="13"/>
  <c r="B216" i="13"/>
  <c r="B217" i="13"/>
  <c r="B218" i="13"/>
  <c r="B219" i="13"/>
  <c r="B220" i="13"/>
  <c r="B221" i="13"/>
  <c r="B222" i="13"/>
  <c r="B223" i="13"/>
  <c r="B224" i="13"/>
  <c r="B225" i="13"/>
  <c r="B226" i="13"/>
  <c r="B227" i="13"/>
  <c r="B228" i="13"/>
  <c r="B229" i="13"/>
  <c r="B230" i="13"/>
  <c r="B231" i="13"/>
  <c r="B232" i="13"/>
  <c r="B233" i="13"/>
  <c r="B234" i="13"/>
  <c r="B235" i="13"/>
  <c r="B236" i="13"/>
  <c r="B237" i="13"/>
  <c r="B238" i="13"/>
  <c r="B239" i="13"/>
  <c r="B240" i="13"/>
  <c r="B241" i="13"/>
  <c r="B242" i="13"/>
  <c r="B243" i="13"/>
  <c r="B244" i="13"/>
  <c r="B245" i="13"/>
  <c r="B246" i="13"/>
  <c r="B247" i="13"/>
  <c r="B248" i="13"/>
  <c r="B249" i="13"/>
  <c r="B250" i="13"/>
  <c r="B251" i="13"/>
  <c r="B252" i="13"/>
  <c r="B253" i="13"/>
  <c r="B254" i="13"/>
  <c r="B255" i="13"/>
  <c r="B256" i="13"/>
  <c r="B257" i="13"/>
  <c r="B258" i="13"/>
  <c r="B259" i="13"/>
  <c r="B260" i="13"/>
  <c r="B261" i="13"/>
  <c r="B262" i="13"/>
  <c r="B263" i="13"/>
  <c r="B264" i="13"/>
  <c r="B265" i="13"/>
  <c r="B266" i="13"/>
  <c r="B267" i="13"/>
  <c r="B268" i="13"/>
  <c r="B269" i="13"/>
  <c r="B270" i="13"/>
  <c r="B271" i="13"/>
  <c r="B272" i="13"/>
  <c r="B273" i="13"/>
  <c r="B274" i="13"/>
  <c r="B275" i="13"/>
  <c r="B276" i="13"/>
  <c r="B277" i="13"/>
  <c r="B278" i="13"/>
  <c r="B279" i="13"/>
  <c r="B280" i="13"/>
  <c r="B281" i="13"/>
  <c r="B282" i="13"/>
  <c r="B283" i="13"/>
  <c r="B284" i="13"/>
  <c r="B285" i="13"/>
  <c r="B286" i="13"/>
  <c r="B287" i="13"/>
  <c r="B288" i="13"/>
  <c r="B289" i="13"/>
  <c r="B290" i="13"/>
  <c r="B291" i="13"/>
  <c r="B292" i="13"/>
  <c r="B293" i="13"/>
  <c r="B294" i="13"/>
  <c r="B295" i="13"/>
  <c r="B296" i="13"/>
  <c r="B297" i="13"/>
  <c r="B298" i="13"/>
  <c r="B299" i="13"/>
  <c r="B300" i="13"/>
  <c r="B301" i="13"/>
  <c r="B302" i="13"/>
  <c r="B303" i="13"/>
  <c r="B304" i="13"/>
  <c r="B305" i="13"/>
  <c r="B306" i="13"/>
  <c r="B307" i="13"/>
  <c r="B308" i="13"/>
  <c r="B309" i="13"/>
  <c r="B310" i="13"/>
  <c r="B311" i="13"/>
  <c r="B312" i="13"/>
  <c r="B313" i="13"/>
  <c r="B314" i="13"/>
  <c r="B315" i="13"/>
  <c r="B316" i="13"/>
  <c r="B317" i="13"/>
  <c r="B318" i="13"/>
  <c r="B319" i="13"/>
  <c r="B320" i="13"/>
  <c r="B321" i="13"/>
  <c r="B322" i="13"/>
  <c r="B323" i="13"/>
  <c r="B324" i="13"/>
  <c r="B325" i="13"/>
  <c r="B326" i="13"/>
  <c r="B327" i="13"/>
  <c r="B328" i="13"/>
  <c r="B329" i="13"/>
  <c r="B330" i="13"/>
  <c r="B331" i="13"/>
  <c r="B332" i="13"/>
  <c r="B333" i="13"/>
  <c r="B334" i="13"/>
  <c r="B335" i="13"/>
  <c r="B336" i="13"/>
  <c r="B337" i="13"/>
  <c r="B338" i="13"/>
  <c r="B339" i="13"/>
  <c r="B340" i="13"/>
  <c r="B341" i="13"/>
  <c r="B342" i="13"/>
  <c r="B343" i="13"/>
  <c r="B344" i="13"/>
  <c r="B345" i="13"/>
  <c r="B346" i="13"/>
  <c r="B347" i="13"/>
  <c r="B348" i="13"/>
  <c r="B349" i="13"/>
  <c r="B350" i="13"/>
  <c r="B351" i="13"/>
  <c r="B352" i="13"/>
  <c r="B353" i="13"/>
  <c r="B354" i="13"/>
  <c r="B355" i="13"/>
  <c r="B356" i="13"/>
  <c r="B357" i="13"/>
  <c r="B358" i="13"/>
  <c r="B359" i="13"/>
  <c r="B360" i="13"/>
  <c r="B361" i="13"/>
  <c r="B362" i="13"/>
  <c r="B363" i="13"/>
  <c r="B364" i="13"/>
  <c r="B365" i="13"/>
  <c r="B366" i="13"/>
  <c r="B367" i="13"/>
  <c r="B368" i="13"/>
  <c r="B369" i="13"/>
  <c r="B370" i="13"/>
  <c r="B371" i="13"/>
  <c r="B372" i="13"/>
  <c r="B373" i="13"/>
  <c r="B374" i="13"/>
  <c r="B375" i="13"/>
  <c r="B376" i="13"/>
  <c r="B377" i="13"/>
  <c r="B378" i="13"/>
  <c r="B379" i="13"/>
  <c r="B380" i="13"/>
  <c r="B381" i="13"/>
  <c r="B382" i="13"/>
  <c r="B383" i="13"/>
  <c r="B384" i="13"/>
  <c r="B385" i="13"/>
  <c r="B386" i="13"/>
  <c r="B3" i="13"/>
  <c r="B3" i="1" s="1"/>
  <c r="G99" i="13" l="1"/>
  <c r="R45" i="13"/>
  <c r="G100" i="13"/>
  <c r="S45" i="13"/>
  <c r="G101" i="13"/>
  <c r="R46" i="13"/>
  <c r="G102" i="13"/>
  <c r="S46" i="13"/>
  <c r="G103" i="13"/>
  <c r="R47" i="13"/>
  <c r="G104" i="13"/>
  <c r="S47" i="13"/>
  <c r="G105" i="13"/>
  <c r="R48" i="13"/>
  <c r="G106" i="13"/>
  <c r="S48" i="13"/>
  <c r="G107" i="13"/>
  <c r="R49" i="13"/>
  <c r="G108" i="13"/>
  <c r="S49" i="13"/>
  <c r="G109" i="13"/>
  <c r="R50" i="13"/>
  <c r="G110" i="13"/>
  <c r="S50" i="13"/>
  <c r="G111" i="13"/>
  <c r="R51" i="13"/>
  <c r="G112" i="13"/>
  <c r="S51" i="13"/>
  <c r="G113" i="13"/>
  <c r="R52" i="13"/>
  <c r="G114" i="13"/>
  <c r="S52" i="13"/>
  <c r="G115" i="13"/>
  <c r="R53" i="13"/>
  <c r="G116" i="13"/>
  <c r="S53" i="13"/>
  <c r="G117" i="13"/>
  <c r="R54" i="13"/>
  <c r="G118" i="13"/>
  <c r="S54" i="13"/>
  <c r="G119" i="13"/>
  <c r="R55" i="13"/>
  <c r="G120" i="13"/>
  <c r="S55" i="13"/>
  <c r="G121" i="13"/>
  <c r="R56" i="13"/>
  <c r="G122" i="13"/>
  <c r="S56" i="13"/>
  <c r="G123" i="13"/>
  <c r="T45" i="13"/>
  <c r="G124" i="13"/>
  <c r="U45" i="13"/>
  <c r="G125" i="13"/>
  <c r="T46" i="13"/>
  <c r="G126" i="13"/>
  <c r="U46" i="13"/>
  <c r="G127" i="13"/>
  <c r="T47" i="13"/>
  <c r="G128" i="13"/>
  <c r="U47" i="13"/>
  <c r="G129" i="13"/>
  <c r="T48" i="13"/>
  <c r="G130" i="13"/>
  <c r="U48" i="13"/>
  <c r="G131" i="13"/>
  <c r="T49" i="13"/>
  <c r="G132" i="13"/>
  <c r="U49" i="13"/>
  <c r="G133" i="13"/>
  <c r="T50" i="13"/>
  <c r="G134" i="13"/>
  <c r="U50" i="13"/>
  <c r="G135" i="13"/>
  <c r="T51" i="13"/>
  <c r="G136" i="13"/>
  <c r="U51" i="13"/>
  <c r="G137" i="13"/>
  <c r="T52" i="13"/>
  <c r="G138" i="13"/>
  <c r="U52" i="13"/>
  <c r="G139" i="13"/>
  <c r="T53" i="13"/>
  <c r="G140" i="13"/>
  <c r="U53" i="13"/>
  <c r="G141" i="13"/>
  <c r="T54" i="13"/>
  <c r="G142" i="13"/>
  <c r="U54" i="13"/>
  <c r="G143" i="13"/>
  <c r="T55" i="13"/>
  <c r="G144" i="13"/>
  <c r="U55" i="13"/>
  <c r="G145" i="13"/>
  <c r="T56" i="13"/>
  <c r="G146" i="13"/>
  <c r="U56" i="13"/>
  <c r="G147" i="13"/>
  <c r="V45" i="13"/>
  <c r="G148" i="13"/>
  <c r="W45" i="13"/>
  <c r="G149" i="13"/>
  <c r="V46" i="13"/>
  <c r="G150" i="13"/>
  <c r="W46" i="13"/>
  <c r="G151" i="13"/>
  <c r="V47" i="13"/>
  <c r="G152" i="13"/>
  <c r="W47" i="13"/>
  <c r="G153" i="13"/>
  <c r="V48" i="13"/>
  <c r="G154" i="13"/>
  <c r="W48" i="13"/>
  <c r="G155" i="13"/>
  <c r="V49" i="13"/>
  <c r="G156" i="13"/>
  <c r="W49" i="13"/>
  <c r="G157" i="13"/>
  <c r="V50" i="13"/>
  <c r="G158" i="13"/>
  <c r="W50" i="13"/>
  <c r="G159" i="13"/>
  <c r="V51" i="13"/>
  <c r="G160" i="13"/>
  <c r="W51" i="13"/>
  <c r="G161" i="13"/>
  <c r="V52" i="13"/>
  <c r="G162" i="13"/>
  <c r="W52" i="13"/>
  <c r="G163" i="13"/>
  <c r="V53" i="13"/>
  <c r="G164" i="13"/>
  <c r="W53" i="13"/>
  <c r="G165" i="13"/>
  <c r="V54" i="13"/>
  <c r="G166" i="13"/>
  <c r="W54" i="13"/>
  <c r="G167" i="13"/>
  <c r="V55" i="13"/>
  <c r="G168" i="13"/>
  <c r="W55" i="13"/>
  <c r="G169" i="13"/>
  <c r="V56" i="13"/>
  <c r="G170" i="13"/>
  <c r="W56" i="13"/>
  <c r="G171" i="13"/>
  <c r="X45" i="13"/>
  <c r="G172" i="13"/>
  <c r="Y45" i="13"/>
  <c r="G173" i="13"/>
  <c r="X46" i="13"/>
  <c r="G174" i="13"/>
  <c r="Y46" i="13"/>
  <c r="G175" i="13"/>
  <c r="X47" i="13"/>
  <c r="G176" i="13"/>
  <c r="Y47" i="13"/>
  <c r="G177" i="13"/>
  <c r="X48" i="13"/>
  <c r="G178" i="13"/>
  <c r="Y48" i="13"/>
  <c r="G179" i="13"/>
  <c r="X49" i="13"/>
  <c r="G180" i="13"/>
  <c r="Y49" i="13"/>
  <c r="G181" i="13"/>
  <c r="X50" i="13"/>
  <c r="G182" i="13"/>
  <c r="Y50" i="13"/>
  <c r="G183" i="13"/>
  <c r="X51" i="13"/>
  <c r="G184" i="13"/>
  <c r="Y51" i="13"/>
  <c r="G185" i="13"/>
  <c r="X52" i="13"/>
  <c r="G186" i="13"/>
  <c r="Y52" i="13"/>
  <c r="G187" i="13"/>
  <c r="X53" i="13"/>
  <c r="G188" i="13"/>
  <c r="Y53" i="13"/>
  <c r="G189" i="13"/>
  <c r="X54" i="13"/>
  <c r="G190" i="13"/>
  <c r="Y54" i="13"/>
  <c r="G191" i="13"/>
  <c r="X55" i="13"/>
  <c r="G192" i="13"/>
  <c r="Y55" i="13"/>
  <c r="G193" i="13"/>
  <c r="X56" i="13"/>
  <c r="G194" i="13"/>
  <c r="Y56" i="13"/>
  <c r="G195" i="13"/>
  <c r="Z45" i="13"/>
  <c r="G196" i="13"/>
  <c r="AA45" i="13"/>
  <c r="G197" i="13"/>
  <c r="Z46" i="13"/>
  <c r="G198" i="13"/>
  <c r="AA46" i="13"/>
  <c r="G199" i="13"/>
  <c r="Z47" i="13"/>
  <c r="G200" i="13"/>
  <c r="AA47" i="13"/>
  <c r="G201" i="13"/>
  <c r="Z48" i="13"/>
  <c r="G202" i="13"/>
  <c r="AA48" i="13"/>
  <c r="G203" i="13"/>
  <c r="Z49" i="13"/>
  <c r="G204" i="13"/>
  <c r="AA49" i="13"/>
  <c r="G205" i="13"/>
  <c r="Z50" i="13"/>
  <c r="G206" i="13"/>
  <c r="AA50" i="13"/>
  <c r="G207" i="13"/>
  <c r="Z51" i="13"/>
  <c r="G208" i="13"/>
  <c r="AA51" i="13"/>
  <c r="G209" i="13"/>
  <c r="Z52" i="13"/>
  <c r="G210" i="13"/>
  <c r="AA52" i="13"/>
  <c r="G211" i="13"/>
  <c r="Z53" i="13"/>
  <c r="G212" i="13"/>
  <c r="AA53" i="13"/>
  <c r="G213" i="13"/>
  <c r="Z54" i="13"/>
  <c r="G214" i="13"/>
  <c r="AA54" i="13"/>
  <c r="G215" i="13"/>
  <c r="Z55" i="13"/>
  <c r="G216" i="13"/>
  <c r="AA55" i="13"/>
  <c r="G217" i="13"/>
  <c r="Z56" i="13"/>
  <c r="G218" i="13"/>
  <c r="AA56" i="13"/>
  <c r="G219" i="13"/>
  <c r="AB45" i="13"/>
  <c r="G220" i="13"/>
  <c r="AC45" i="13"/>
  <c r="G221" i="13"/>
  <c r="AB46" i="13"/>
  <c r="G222" i="13"/>
  <c r="AC46" i="13"/>
  <c r="G223" i="13"/>
  <c r="AB47" i="13"/>
  <c r="G224" i="13"/>
  <c r="AC47" i="13"/>
  <c r="G225" i="13"/>
  <c r="AB48" i="13"/>
  <c r="G226" i="13"/>
  <c r="AC48" i="13"/>
  <c r="G227" i="13"/>
  <c r="AB49" i="13"/>
  <c r="G228" i="13"/>
  <c r="AC49" i="13"/>
  <c r="G229" i="13"/>
  <c r="AB50" i="13"/>
  <c r="G230" i="13"/>
  <c r="AC50" i="13"/>
  <c r="G231" i="13"/>
  <c r="AB51" i="13"/>
  <c r="G232" i="13"/>
  <c r="AC51" i="13"/>
  <c r="G233" i="13"/>
  <c r="AB52" i="13"/>
  <c r="G234" i="13"/>
  <c r="AC52" i="13"/>
  <c r="G235" i="13"/>
  <c r="AB53" i="13"/>
  <c r="G236" i="13"/>
  <c r="AC53" i="13"/>
  <c r="G237" i="13"/>
  <c r="AB54" i="13"/>
  <c r="G238" i="13"/>
  <c r="AC54" i="13"/>
  <c r="G239" i="13"/>
  <c r="AB55" i="13"/>
  <c r="G240" i="13"/>
  <c r="AC55" i="13"/>
  <c r="G241" i="13"/>
  <c r="AB56" i="13"/>
  <c r="G242" i="13"/>
  <c r="AC56" i="13"/>
  <c r="G243" i="13"/>
  <c r="AD45" i="13"/>
  <c r="G244" i="13"/>
  <c r="AE45" i="13"/>
  <c r="G245" i="13"/>
  <c r="AD46" i="13"/>
  <c r="G246" i="13"/>
  <c r="AE46" i="13"/>
  <c r="G247" i="13"/>
  <c r="AD47" i="13"/>
  <c r="G248" i="13"/>
  <c r="AE47" i="13"/>
  <c r="G249" i="13"/>
  <c r="AD48" i="13"/>
  <c r="G250" i="13"/>
  <c r="AE48" i="13"/>
  <c r="G251" i="13"/>
  <c r="AD49" i="13"/>
  <c r="G252" i="13"/>
  <c r="AE49" i="13"/>
  <c r="G253" i="13"/>
  <c r="AD50" i="13"/>
  <c r="G254" i="13"/>
  <c r="AE50" i="13"/>
  <c r="G255" i="13"/>
  <c r="AD51" i="13"/>
  <c r="G256" i="13"/>
  <c r="AE51" i="13"/>
  <c r="G257" i="13"/>
  <c r="AD52" i="13"/>
  <c r="G258" i="13"/>
  <c r="AE52" i="13"/>
  <c r="G259" i="13"/>
  <c r="AD53" i="13"/>
  <c r="G260" i="13"/>
  <c r="AE53" i="13"/>
  <c r="G261" i="13"/>
  <c r="AD54" i="13"/>
  <c r="G262" i="13"/>
  <c r="AE54" i="13"/>
  <c r="G263" i="13"/>
  <c r="AD55" i="13"/>
  <c r="G264" i="13"/>
  <c r="AE55" i="13"/>
  <c r="G265" i="13"/>
  <c r="AD56" i="13"/>
  <c r="G266" i="13"/>
  <c r="AE56" i="13"/>
  <c r="G267" i="13"/>
  <c r="AF45" i="13"/>
  <c r="G268" i="13"/>
  <c r="AG45" i="13"/>
  <c r="G269" i="13"/>
  <c r="AF46" i="13"/>
  <c r="G270" i="13"/>
  <c r="AG46" i="13"/>
  <c r="G271" i="13"/>
  <c r="AF47" i="13"/>
  <c r="G272" i="13"/>
  <c r="AG47" i="13"/>
  <c r="G273" i="13"/>
  <c r="AF48" i="13"/>
  <c r="G274" i="13"/>
  <c r="AG48" i="13"/>
  <c r="G275" i="13"/>
  <c r="AF49" i="13"/>
  <c r="G276" i="13"/>
  <c r="AG49" i="13"/>
  <c r="G277" i="13"/>
  <c r="AF50" i="13"/>
  <c r="G278" i="13"/>
  <c r="AG50" i="13"/>
  <c r="G279" i="13"/>
  <c r="AF51" i="13"/>
  <c r="G280" i="13"/>
  <c r="AG51" i="13"/>
  <c r="G281" i="13"/>
  <c r="AF52" i="13"/>
  <c r="G282" i="13"/>
  <c r="AG52" i="13"/>
  <c r="G283" i="13"/>
  <c r="AF53" i="13"/>
  <c r="G284" i="13"/>
  <c r="AG53" i="13"/>
  <c r="G285" i="13"/>
  <c r="AF54" i="13"/>
  <c r="G286" i="13"/>
  <c r="AG54" i="13"/>
  <c r="G287" i="13"/>
  <c r="AF55" i="13"/>
  <c r="G288" i="13"/>
  <c r="AG55" i="13"/>
  <c r="G289" i="13"/>
  <c r="AF56" i="13"/>
  <c r="G290" i="13"/>
  <c r="AG56" i="13"/>
  <c r="G291" i="13"/>
  <c r="AH45" i="13"/>
  <c r="G292" i="13"/>
  <c r="AI45" i="13"/>
  <c r="G293" i="13"/>
  <c r="AH46" i="13"/>
  <c r="G294" i="13"/>
  <c r="AI46" i="13"/>
  <c r="G295" i="13"/>
  <c r="AH47" i="13"/>
  <c r="G296" i="13"/>
  <c r="AI47" i="13"/>
  <c r="G297" i="13"/>
  <c r="AH48" i="13"/>
  <c r="G298" i="13"/>
  <c r="AI48" i="13"/>
  <c r="G299" i="13"/>
  <c r="AH49" i="13"/>
  <c r="G300" i="13"/>
  <c r="AI49" i="13"/>
  <c r="G301" i="13"/>
  <c r="AH50" i="13"/>
  <c r="G302" i="13"/>
  <c r="AI50" i="13"/>
  <c r="G303" i="13"/>
  <c r="AH51" i="13"/>
  <c r="G304" i="13"/>
  <c r="AI51" i="13"/>
  <c r="G305" i="13"/>
  <c r="AH52" i="13"/>
  <c r="G306" i="13"/>
  <c r="AI52" i="13"/>
  <c r="G307" i="13"/>
  <c r="AH53" i="13"/>
  <c r="G308" i="13"/>
  <c r="AI53" i="13"/>
  <c r="G309" i="13"/>
  <c r="AH54" i="13"/>
  <c r="G310" i="13"/>
  <c r="AI54" i="13"/>
  <c r="G311" i="13"/>
  <c r="AH55" i="13"/>
  <c r="G312" i="13"/>
  <c r="AI55" i="13"/>
  <c r="G313" i="13"/>
  <c r="AH56" i="13"/>
  <c r="G314" i="13"/>
  <c r="AI56" i="13"/>
  <c r="G315" i="13"/>
  <c r="AJ45" i="13"/>
  <c r="G316" i="13"/>
  <c r="AK45" i="13"/>
  <c r="G317" i="13"/>
  <c r="AJ46" i="13"/>
  <c r="G318" i="13"/>
  <c r="AK46" i="13"/>
  <c r="G319" i="13"/>
  <c r="AJ47" i="13"/>
  <c r="G320" i="13"/>
  <c r="AK47" i="13"/>
  <c r="G321" i="13"/>
  <c r="AJ48" i="13"/>
  <c r="G322" i="13"/>
  <c r="AK48" i="13"/>
  <c r="G323" i="13"/>
  <c r="AJ49" i="13"/>
  <c r="G324" i="13"/>
  <c r="AK49" i="13"/>
  <c r="G325" i="13"/>
  <c r="AJ50" i="13"/>
  <c r="G326" i="13"/>
  <c r="AK50" i="13"/>
  <c r="G327" i="13"/>
  <c r="AJ51" i="13"/>
  <c r="G328" i="13"/>
  <c r="AK51" i="13"/>
  <c r="G329" i="13"/>
  <c r="AJ52" i="13"/>
  <c r="G330" i="13"/>
  <c r="AK52" i="13"/>
  <c r="G331" i="13"/>
  <c r="AJ53" i="13"/>
  <c r="G332" i="13"/>
  <c r="AK53" i="13"/>
  <c r="G333" i="13"/>
  <c r="AJ54" i="13"/>
  <c r="G334" i="13"/>
  <c r="AK54" i="13"/>
  <c r="G335" i="13"/>
  <c r="AJ55" i="13"/>
  <c r="G336" i="13"/>
  <c r="AK55" i="13"/>
  <c r="G337" i="13"/>
  <c r="AJ56" i="13"/>
  <c r="G338" i="13"/>
  <c r="AK56" i="13"/>
  <c r="G339" i="13"/>
  <c r="AL45" i="13"/>
  <c r="G340" i="13"/>
  <c r="AM45" i="13"/>
  <c r="G341" i="13"/>
  <c r="AL46" i="13"/>
  <c r="G342" i="13"/>
  <c r="AM46" i="13"/>
  <c r="G343" i="13"/>
  <c r="AL47" i="13"/>
  <c r="G344" i="13"/>
  <c r="AM47" i="13"/>
  <c r="G345" i="13"/>
  <c r="AL48" i="13"/>
  <c r="G346" i="13"/>
  <c r="AM48" i="13"/>
  <c r="G347" i="13"/>
  <c r="AL49" i="13"/>
  <c r="G348" i="13"/>
  <c r="AM49" i="13"/>
  <c r="G349" i="13"/>
  <c r="AL50" i="13"/>
  <c r="G350" i="13"/>
  <c r="AM50" i="13"/>
  <c r="G351" i="13"/>
  <c r="AL51" i="13"/>
  <c r="G352" i="13"/>
  <c r="AM51" i="13"/>
  <c r="G353" i="13"/>
  <c r="AL52" i="13"/>
  <c r="G354" i="13"/>
  <c r="AM52" i="13"/>
  <c r="G355" i="13"/>
  <c r="AL53" i="13"/>
  <c r="G356" i="13"/>
  <c r="AM53" i="13"/>
  <c r="G357" i="13"/>
  <c r="AL54" i="13"/>
  <c r="G358" i="13"/>
  <c r="AM54" i="13"/>
  <c r="G359" i="13"/>
  <c r="AL55" i="13"/>
  <c r="G360" i="13"/>
  <c r="AM55" i="13"/>
  <c r="G361" i="13"/>
  <c r="AL56" i="13"/>
  <c r="G362" i="13"/>
  <c r="AM56" i="13"/>
  <c r="G363" i="13"/>
  <c r="AN45" i="13"/>
  <c r="G364" i="13"/>
  <c r="AO45" i="13"/>
  <c r="G365" i="13"/>
  <c r="AN46" i="13"/>
  <c r="G366" i="13"/>
  <c r="AO46" i="13"/>
  <c r="G367" i="13"/>
  <c r="AN47" i="13"/>
  <c r="G368" i="13"/>
  <c r="AO47" i="13"/>
  <c r="G369" i="13"/>
  <c r="AN48" i="13"/>
  <c r="G370" i="13"/>
  <c r="AO48" i="13"/>
  <c r="G371" i="13"/>
  <c r="AN49" i="13"/>
  <c r="G372" i="13"/>
  <c r="AO49" i="13"/>
  <c r="G373" i="13"/>
  <c r="AN50" i="13"/>
  <c r="G374" i="13"/>
  <c r="AO50" i="13"/>
  <c r="G375" i="13"/>
  <c r="AN51" i="13"/>
  <c r="G376" i="13"/>
  <c r="AO51" i="13"/>
  <c r="G377" i="13"/>
  <c r="AN52" i="13"/>
  <c r="G378" i="13"/>
  <c r="AO52" i="13"/>
  <c r="G379" i="13"/>
  <c r="AN53" i="13"/>
  <c r="G380" i="13"/>
  <c r="AO53" i="13"/>
  <c r="G381" i="13"/>
  <c r="AN54" i="13"/>
  <c r="G382" i="13"/>
  <c r="AO54" i="13"/>
  <c r="G383" i="13"/>
  <c r="AN55" i="13"/>
  <c r="G384" i="13"/>
  <c r="AO55" i="13"/>
  <c r="G385" i="13"/>
  <c r="AN56" i="13"/>
  <c r="G386" i="13"/>
  <c r="AO56" i="13"/>
  <c r="F99" i="13"/>
  <c r="R31" i="13"/>
  <c r="F100" i="13"/>
  <c r="S31" i="13"/>
  <c r="F101" i="13"/>
  <c r="R32" i="13"/>
  <c r="F102" i="13"/>
  <c r="S32" i="13"/>
  <c r="F103" i="13"/>
  <c r="R33" i="13"/>
  <c r="F104" i="13"/>
  <c r="S33" i="13"/>
  <c r="F105" i="13"/>
  <c r="R34" i="13"/>
  <c r="F106" i="13"/>
  <c r="S34" i="13"/>
  <c r="F107" i="13"/>
  <c r="R35" i="13"/>
  <c r="F108" i="13"/>
  <c r="S35" i="13"/>
  <c r="F109" i="13"/>
  <c r="R36" i="13"/>
  <c r="F110" i="13"/>
  <c r="S36" i="13"/>
  <c r="F111" i="13"/>
  <c r="R37" i="13"/>
  <c r="F112" i="13"/>
  <c r="S37" i="13"/>
  <c r="F113" i="13"/>
  <c r="R38" i="13"/>
  <c r="F114" i="13"/>
  <c r="S38" i="13"/>
  <c r="F115" i="13"/>
  <c r="R39" i="13"/>
  <c r="F116" i="13"/>
  <c r="S39" i="13"/>
  <c r="F117" i="13"/>
  <c r="R40" i="13"/>
  <c r="F118" i="13"/>
  <c r="S40" i="13"/>
  <c r="F119" i="13"/>
  <c r="R41" i="13"/>
  <c r="F120" i="13"/>
  <c r="S41" i="13"/>
  <c r="F121" i="13"/>
  <c r="R42" i="13"/>
  <c r="F122" i="13"/>
  <c r="S42" i="13"/>
  <c r="F123" i="13"/>
  <c r="T31" i="13"/>
  <c r="F124" i="13"/>
  <c r="U31" i="13"/>
  <c r="F125" i="13"/>
  <c r="T32" i="13"/>
  <c r="F126" i="13"/>
  <c r="U32" i="13"/>
  <c r="F127" i="13"/>
  <c r="T33" i="13"/>
  <c r="F128" i="13"/>
  <c r="U33" i="13"/>
  <c r="F129" i="13"/>
  <c r="T34" i="13"/>
  <c r="F130" i="13"/>
  <c r="U34" i="13"/>
  <c r="F131" i="13"/>
  <c r="T35" i="13"/>
  <c r="F132" i="13"/>
  <c r="U35" i="13"/>
  <c r="F133" i="13"/>
  <c r="T36" i="13"/>
  <c r="F134" i="13"/>
  <c r="U36" i="13"/>
  <c r="F135" i="13"/>
  <c r="T37" i="13"/>
  <c r="F136" i="13"/>
  <c r="U37" i="13"/>
  <c r="F137" i="13"/>
  <c r="T38" i="13"/>
  <c r="F138" i="13"/>
  <c r="U38" i="13"/>
  <c r="F139" i="13"/>
  <c r="T39" i="13"/>
  <c r="F140" i="13"/>
  <c r="U39" i="13"/>
  <c r="F141" i="13"/>
  <c r="T40" i="13"/>
  <c r="F142" i="13"/>
  <c r="U40" i="13"/>
  <c r="F143" i="13"/>
  <c r="T41" i="13"/>
  <c r="F144" i="13"/>
  <c r="U41" i="13"/>
  <c r="F145" i="13"/>
  <c r="T42" i="13"/>
  <c r="F146" i="13"/>
  <c r="U42" i="13"/>
  <c r="F147" i="13"/>
  <c r="V31" i="13"/>
  <c r="F148" i="13"/>
  <c r="W31" i="13"/>
  <c r="F149" i="13"/>
  <c r="V32" i="13"/>
  <c r="F150" i="13"/>
  <c r="W32" i="13"/>
  <c r="F151" i="13"/>
  <c r="V33" i="13"/>
  <c r="F152" i="13"/>
  <c r="W33" i="13"/>
  <c r="F153" i="13"/>
  <c r="V34" i="13"/>
  <c r="F154" i="13"/>
  <c r="W34" i="13"/>
  <c r="F155" i="13"/>
  <c r="V35" i="13"/>
  <c r="F156" i="13"/>
  <c r="W35" i="13"/>
  <c r="F157" i="13"/>
  <c r="V36" i="13"/>
  <c r="F158" i="13"/>
  <c r="W36" i="13"/>
  <c r="F159" i="13"/>
  <c r="V37" i="13"/>
  <c r="F160" i="13"/>
  <c r="W37" i="13"/>
  <c r="F161" i="13"/>
  <c r="V38" i="13"/>
  <c r="F162" i="13"/>
  <c r="W38" i="13"/>
  <c r="F163" i="13"/>
  <c r="V39" i="13"/>
  <c r="F164" i="13"/>
  <c r="W39" i="13"/>
  <c r="F165" i="13"/>
  <c r="V40" i="13"/>
  <c r="F166" i="13"/>
  <c r="W40" i="13"/>
  <c r="F167" i="13"/>
  <c r="V41" i="13"/>
  <c r="F168" i="13"/>
  <c r="W41" i="13"/>
  <c r="F169" i="13"/>
  <c r="V42" i="13"/>
  <c r="F170" i="13"/>
  <c r="W42" i="13"/>
  <c r="F171" i="13"/>
  <c r="X31" i="13"/>
  <c r="F172" i="13"/>
  <c r="Y31" i="13"/>
  <c r="F173" i="13"/>
  <c r="X32" i="13"/>
  <c r="F174" i="13"/>
  <c r="Y32" i="13"/>
  <c r="F175" i="13"/>
  <c r="X33" i="13"/>
  <c r="F176" i="13"/>
  <c r="Y33" i="13"/>
  <c r="F177" i="13"/>
  <c r="X34" i="13"/>
  <c r="F178" i="13"/>
  <c r="Y34" i="13"/>
  <c r="F179" i="13"/>
  <c r="X35" i="13"/>
  <c r="F180" i="13"/>
  <c r="Y35" i="13"/>
  <c r="F181" i="13"/>
  <c r="X36" i="13"/>
  <c r="F182" i="13"/>
  <c r="Y36" i="13"/>
  <c r="F183" i="13"/>
  <c r="X37" i="13"/>
  <c r="F184" i="13"/>
  <c r="Y37" i="13"/>
  <c r="F185" i="13"/>
  <c r="X38" i="13"/>
  <c r="F186" i="13"/>
  <c r="Y38" i="13"/>
  <c r="F187" i="13"/>
  <c r="X39" i="13"/>
  <c r="F188" i="13"/>
  <c r="Y39" i="13"/>
  <c r="F189" i="13"/>
  <c r="X40" i="13"/>
  <c r="F190" i="13"/>
  <c r="Y40" i="13"/>
  <c r="F191" i="13"/>
  <c r="X41" i="13"/>
  <c r="F192" i="13"/>
  <c r="Y41" i="13"/>
  <c r="F193" i="13"/>
  <c r="X42" i="13"/>
  <c r="F194" i="13"/>
  <c r="Y42" i="13"/>
  <c r="F195" i="13"/>
  <c r="Z31" i="13"/>
  <c r="F196" i="13"/>
  <c r="AA31" i="13"/>
  <c r="F197" i="13"/>
  <c r="Z32" i="13"/>
  <c r="F198" i="13"/>
  <c r="AA32" i="13"/>
  <c r="F199" i="13"/>
  <c r="Z33" i="13"/>
  <c r="F200" i="13"/>
  <c r="AA33" i="13"/>
  <c r="F201" i="13"/>
  <c r="Z34" i="13"/>
  <c r="F202" i="13"/>
  <c r="AA34" i="13"/>
  <c r="F203" i="13"/>
  <c r="Z35" i="13"/>
  <c r="F204" i="13"/>
  <c r="AA35" i="13"/>
  <c r="F205" i="13"/>
  <c r="Z36" i="13"/>
  <c r="F206" i="13"/>
  <c r="AA36" i="13"/>
  <c r="F207" i="13"/>
  <c r="Z37" i="13"/>
  <c r="F208" i="13"/>
  <c r="AA37" i="13"/>
  <c r="F209" i="13"/>
  <c r="Z38" i="13"/>
  <c r="F210" i="13"/>
  <c r="AA38" i="13"/>
  <c r="F211" i="13"/>
  <c r="Z39" i="13"/>
  <c r="F212" i="13"/>
  <c r="AA39" i="13"/>
  <c r="F213" i="13"/>
  <c r="Z40" i="13"/>
  <c r="F214" i="13"/>
  <c r="AA40" i="13"/>
  <c r="F215" i="13"/>
  <c r="Z41" i="13"/>
  <c r="F216" i="13"/>
  <c r="AA41" i="13"/>
  <c r="F217" i="13"/>
  <c r="Z42" i="13"/>
  <c r="F218" i="13"/>
  <c r="AA42" i="13"/>
  <c r="F219" i="13"/>
  <c r="AB31" i="13"/>
  <c r="F220" i="13"/>
  <c r="AC31" i="13"/>
  <c r="F221" i="13"/>
  <c r="AB32" i="13"/>
  <c r="F222" i="13"/>
  <c r="AC32" i="13"/>
  <c r="F223" i="13"/>
  <c r="AB33" i="13"/>
  <c r="F224" i="13"/>
  <c r="AC33" i="13"/>
  <c r="F225" i="13"/>
  <c r="AB34" i="13"/>
  <c r="F226" i="13"/>
  <c r="AC34" i="13"/>
  <c r="F227" i="13"/>
  <c r="AB35" i="13"/>
  <c r="F228" i="13"/>
  <c r="AC35" i="13"/>
  <c r="F229" i="13"/>
  <c r="AB36" i="13"/>
  <c r="F230" i="13"/>
  <c r="AC36" i="13"/>
  <c r="F231" i="13"/>
  <c r="AB37" i="13"/>
  <c r="F232" i="13"/>
  <c r="AC37" i="13"/>
  <c r="F233" i="13"/>
  <c r="AB38" i="13"/>
  <c r="F234" i="13"/>
  <c r="AC38" i="13"/>
  <c r="F235" i="13"/>
  <c r="AB39" i="13"/>
  <c r="F236" i="13"/>
  <c r="AC39" i="13"/>
  <c r="F237" i="13"/>
  <c r="AB40" i="13"/>
  <c r="F238" i="13"/>
  <c r="AC40" i="13"/>
  <c r="F239" i="13"/>
  <c r="AB41" i="13"/>
  <c r="F240" i="13"/>
  <c r="AC41" i="13"/>
  <c r="F241" i="13"/>
  <c r="AB42" i="13"/>
  <c r="F242" i="13"/>
  <c r="AC42" i="13"/>
  <c r="F243" i="13"/>
  <c r="AD31" i="13"/>
  <c r="F244" i="13"/>
  <c r="AE31" i="13"/>
  <c r="F245" i="13"/>
  <c r="AD32" i="13"/>
  <c r="F246" i="13"/>
  <c r="AE32" i="13"/>
  <c r="F247" i="13"/>
  <c r="AD33" i="13"/>
  <c r="F248" i="13"/>
  <c r="AE33" i="13"/>
  <c r="F249" i="13"/>
  <c r="AD34" i="13"/>
  <c r="F250" i="13"/>
  <c r="AE34" i="13"/>
  <c r="F251" i="13"/>
  <c r="AD35" i="13"/>
  <c r="F252" i="13"/>
  <c r="AE35" i="13"/>
  <c r="F253" i="13"/>
  <c r="AD36" i="13"/>
  <c r="F254" i="13"/>
  <c r="AE36" i="13"/>
  <c r="F255" i="13"/>
  <c r="AD37" i="13"/>
  <c r="F256" i="13"/>
  <c r="AE37" i="13"/>
  <c r="F257" i="13"/>
  <c r="AD38" i="13"/>
  <c r="F258" i="13"/>
  <c r="AE38" i="13"/>
  <c r="F259" i="13"/>
  <c r="AD39" i="13"/>
  <c r="F260" i="13"/>
  <c r="AE39" i="13"/>
  <c r="F261" i="13"/>
  <c r="AD40" i="13"/>
  <c r="F262" i="13"/>
  <c r="AE40" i="13"/>
  <c r="F263" i="13"/>
  <c r="AD41" i="13"/>
  <c r="F264" i="13"/>
  <c r="AE41" i="13"/>
  <c r="F265" i="13"/>
  <c r="AD42" i="13"/>
  <c r="F266" i="13"/>
  <c r="AE42" i="13"/>
  <c r="F267" i="13"/>
  <c r="AF31" i="13"/>
  <c r="F268" i="13"/>
  <c r="AG31" i="13"/>
  <c r="F269" i="13"/>
  <c r="AF32" i="13"/>
  <c r="F270" i="13"/>
  <c r="AG32" i="13"/>
  <c r="F271" i="13"/>
  <c r="AF33" i="13"/>
  <c r="F272" i="13"/>
  <c r="AG33" i="13"/>
  <c r="F273" i="13"/>
  <c r="AF34" i="13"/>
  <c r="F274" i="13"/>
  <c r="AG34" i="13"/>
  <c r="F275" i="13"/>
  <c r="AF35" i="13"/>
  <c r="F276" i="13"/>
  <c r="AG35" i="13"/>
  <c r="F277" i="13"/>
  <c r="AF36" i="13"/>
  <c r="F278" i="13"/>
  <c r="AG36" i="13"/>
  <c r="F279" i="13"/>
  <c r="AF37" i="13"/>
  <c r="F280" i="13"/>
  <c r="AG37" i="13"/>
  <c r="F281" i="13"/>
  <c r="AF38" i="13"/>
  <c r="F282" i="13"/>
  <c r="AG38" i="13"/>
  <c r="F283" i="13"/>
  <c r="AF39" i="13"/>
  <c r="F284" i="13"/>
  <c r="AG39" i="13"/>
  <c r="F285" i="13"/>
  <c r="AF40" i="13"/>
  <c r="F286" i="13"/>
  <c r="AG40" i="13"/>
  <c r="F287" i="13"/>
  <c r="AF41" i="13"/>
  <c r="F288" i="13"/>
  <c r="AG41" i="13"/>
  <c r="F289" i="13"/>
  <c r="AF42" i="13"/>
  <c r="F290" i="13"/>
  <c r="AG42" i="13"/>
  <c r="F291" i="13"/>
  <c r="AH31" i="13"/>
  <c r="F292" i="13"/>
  <c r="AI31" i="13"/>
  <c r="F293" i="13"/>
  <c r="AH32" i="13"/>
  <c r="F294" i="13"/>
  <c r="AI32" i="13"/>
  <c r="F295" i="13"/>
  <c r="AH33" i="13"/>
  <c r="F296" i="13"/>
  <c r="AI33" i="13"/>
  <c r="F297" i="13"/>
  <c r="AH34" i="13"/>
  <c r="F298" i="13"/>
  <c r="AI34" i="13"/>
  <c r="F299" i="13"/>
  <c r="AH35" i="13"/>
  <c r="F300" i="13"/>
  <c r="AI35" i="13"/>
  <c r="F301" i="13"/>
  <c r="AH36" i="13"/>
  <c r="F302" i="13"/>
  <c r="AI36" i="13"/>
  <c r="F303" i="13"/>
  <c r="AH37" i="13"/>
  <c r="F304" i="13"/>
  <c r="AI37" i="13"/>
  <c r="F305" i="13"/>
  <c r="AH38" i="13"/>
  <c r="F306" i="13"/>
  <c r="AI38" i="13"/>
  <c r="F307" i="13"/>
  <c r="AH39" i="13"/>
  <c r="F308" i="13"/>
  <c r="AI39" i="13"/>
  <c r="F309" i="13"/>
  <c r="AH40" i="13"/>
  <c r="F310" i="13"/>
  <c r="AI40" i="13"/>
  <c r="F311" i="13"/>
  <c r="AH41" i="13"/>
  <c r="F312" i="13"/>
  <c r="AI41" i="13"/>
  <c r="F313" i="13"/>
  <c r="AH42" i="13"/>
  <c r="F314" i="13"/>
  <c r="AI42" i="13"/>
  <c r="F315" i="13"/>
  <c r="AJ31" i="13"/>
  <c r="F316" i="13"/>
  <c r="AK31" i="13"/>
  <c r="F317" i="13"/>
  <c r="AJ32" i="13"/>
  <c r="F318" i="13"/>
  <c r="AK32" i="13"/>
  <c r="F319" i="13"/>
  <c r="AJ33" i="13"/>
  <c r="F320" i="13"/>
  <c r="AK33" i="13"/>
  <c r="F321" i="13"/>
  <c r="AJ34" i="13"/>
  <c r="F322" i="13"/>
  <c r="AK34" i="13"/>
  <c r="F323" i="13"/>
  <c r="AJ35" i="13"/>
  <c r="F324" i="13"/>
  <c r="AK35" i="13"/>
  <c r="F325" i="13"/>
  <c r="AJ36" i="13"/>
  <c r="F326" i="13"/>
  <c r="AK36" i="13"/>
  <c r="F327" i="13"/>
  <c r="AJ37" i="13"/>
  <c r="F328" i="13"/>
  <c r="AK37" i="13"/>
  <c r="F329" i="13"/>
  <c r="AJ38" i="13"/>
  <c r="F330" i="13"/>
  <c r="AK38" i="13"/>
  <c r="F331" i="13"/>
  <c r="AJ39" i="13"/>
  <c r="F332" i="13"/>
  <c r="AK39" i="13"/>
  <c r="F333" i="13"/>
  <c r="AJ40" i="13"/>
  <c r="F334" i="13"/>
  <c r="AK40" i="13"/>
  <c r="F335" i="13"/>
  <c r="AJ41" i="13"/>
  <c r="F336" i="13"/>
  <c r="AK41" i="13"/>
  <c r="F337" i="13"/>
  <c r="AJ42" i="13"/>
  <c r="F338" i="13"/>
  <c r="AK42" i="13"/>
  <c r="F339" i="13"/>
  <c r="AL31" i="13"/>
  <c r="F340" i="13"/>
  <c r="AM31" i="13"/>
  <c r="F341" i="13"/>
  <c r="AL32" i="13"/>
  <c r="F342" i="13"/>
  <c r="AM32" i="13"/>
  <c r="F343" i="13"/>
  <c r="AL33" i="13"/>
  <c r="F344" i="13"/>
  <c r="AM33" i="13"/>
  <c r="F345" i="13"/>
  <c r="AL34" i="13"/>
  <c r="F346" i="13"/>
  <c r="AM34" i="13"/>
  <c r="F347" i="13"/>
  <c r="AL35" i="13"/>
  <c r="F348" i="13"/>
  <c r="AM35" i="13"/>
  <c r="F349" i="13"/>
  <c r="AL36" i="13"/>
  <c r="F350" i="13"/>
  <c r="AM36" i="13"/>
  <c r="F351" i="13"/>
  <c r="AL37" i="13"/>
  <c r="F352" i="13"/>
  <c r="AM37" i="13"/>
  <c r="F353" i="13"/>
  <c r="AL38" i="13"/>
  <c r="F354" i="13"/>
  <c r="AM38" i="13"/>
  <c r="F355" i="13"/>
  <c r="AL39" i="13"/>
  <c r="F356" i="13"/>
  <c r="AM39" i="13"/>
  <c r="F357" i="13"/>
  <c r="AL40" i="13"/>
  <c r="F358" i="13"/>
  <c r="AM40" i="13"/>
  <c r="F359" i="13"/>
  <c r="AL41" i="13"/>
  <c r="F360" i="13"/>
  <c r="AM41" i="13"/>
  <c r="F361" i="13"/>
  <c r="AL42" i="13"/>
  <c r="F362" i="13"/>
  <c r="AM42" i="13"/>
  <c r="F363" i="13"/>
  <c r="AN31" i="13"/>
  <c r="F364" i="13"/>
  <c r="AO31" i="13"/>
  <c r="F365" i="13"/>
  <c r="AN32" i="13"/>
  <c r="F366" i="13"/>
  <c r="AO32" i="13"/>
  <c r="F367" i="13"/>
  <c r="AN33" i="13"/>
  <c r="F368" i="13"/>
  <c r="AO33" i="13"/>
  <c r="F369" i="13"/>
  <c r="AN34" i="13"/>
  <c r="F370" i="13"/>
  <c r="AO34" i="13"/>
  <c r="F371" i="13"/>
  <c r="AN35" i="13"/>
  <c r="F372" i="13"/>
  <c r="AO35" i="13"/>
  <c r="F373" i="13"/>
  <c r="AN36" i="13"/>
  <c r="F374" i="13"/>
  <c r="AO36" i="13"/>
  <c r="F375" i="13"/>
  <c r="AN37" i="13"/>
  <c r="F376" i="13"/>
  <c r="AO37" i="13"/>
  <c r="F377" i="13"/>
  <c r="AN38" i="13"/>
  <c r="F378" i="13"/>
  <c r="AO38" i="13"/>
  <c r="F379" i="13"/>
  <c r="AN39" i="13"/>
  <c r="F380" i="13"/>
  <c r="AO39" i="13"/>
  <c r="F381" i="13"/>
  <c r="AN40" i="13"/>
  <c r="F382" i="13"/>
  <c r="AO40" i="13"/>
  <c r="F383" i="13"/>
  <c r="AN41" i="13"/>
  <c r="F384" i="13"/>
  <c r="AO41" i="13"/>
  <c r="F385" i="13"/>
  <c r="AN42" i="13"/>
  <c r="F386" i="13"/>
  <c r="AO42" i="13"/>
  <c r="E99" i="13"/>
  <c r="R17" i="13"/>
  <c r="E100" i="13"/>
  <c r="S17" i="13"/>
  <c r="E101" i="13"/>
  <c r="R18" i="13"/>
  <c r="E102" i="13"/>
  <c r="S18" i="13"/>
  <c r="E103" i="13"/>
  <c r="R19" i="13"/>
  <c r="E104" i="13"/>
  <c r="S19" i="13"/>
  <c r="E105" i="13"/>
  <c r="R20" i="13"/>
  <c r="E106" i="13"/>
  <c r="S20" i="13"/>
  <c r="E107" i="13"/>
  <c r="R21" i="13"/>
  <c r="E108" i="13"/>
  <c r="S21" i="13"/>
  <c r="E109" i="13"/>
  <c r="R22" i="13"/>
  <c r="E110" i="13"/>
  <c r="S22" i="13"/>
  <c r="E111" i="13"/>
  <c r="R23" i="13"/>
  <c r="E112" i="13"/>
  <c r="S23" i="13"/>
  <c r="E113" i="13"/>
  <c r="R24" i="13"/>
  <c r="E114" i="13"/>
  <c r="S24" i="13"/>
  <c r="E115" i="13"/>
  <c r="R25" i="13"/>
  <c r="E116" i="13"/>
  <c r="S25" i="13"/>
  <c r="E117" i="13"/>
  <c r="R26" i="13"/>
  <c r="E118" i="13"/>
  <c r="S26" i="13"/>
  <c r="E119" i="13"/>
  <c r="R27" i="13"/>
  <c r="E120" i="13"/>
  <c r="S27" i="13"/>
  <c r="E121" i="13"/>
  <c r="R28" i="13"/>
  <c r="E122" i="13"/>
  <c r="S28" i="13"/>
  <c r="E123" i="13"/>
  <c r="T17" i="13"/>
  <c r="E124" i="13"/>
  <c r="U17" i="13"/>
  <c r="E125" i="13"/>
  <c r="T18" i="13"/>
  <c r="E126" i="13"/>
  <c r="U18" i="13"/>
  <c r="E127" i="13"/>
  <c r="T19" i="13"/>
  <c r="E128" i="13"/>
  <c r="U19" i="13"/>
  <c r="E129" i="13"/>
  <c r="T20" i="13"/>
  <c r="E130" i="13"/>
  <c r="U20" i="13"/>
  <c r="E131" i="13"/>
  <c r="T21" i="13"/>
  <c r="E132" i="13"/>
  <c r="U21" i="13"/>
  <c r="E133" i="13"/>
  <c r="T22" i="13"/>
  <c r="E134" i="13"/>
  <c r="U22" i="13"/>
  <c r="E135" i="13"/>
  <c r="T23" i="13"/>
  <c r="E136" i="13"/>
  <c r="U23" i="13"/>
  <c r="E137" i="13"/>
  <c r="T24" i="13"/>
  <c r="E138" i="13"/>
  <c r="U24" i="13"/>
  <c r="E139" i="13"/>
  <c r="T25" i="13"/>
  <c r="E140" i="13"/>
  <c r="U25" i="13"/>
  <c r="E141" i="13"/>
  <c r="T26" i="13"/>
  <c r="E142" i="13"/>
  <c r="U26" i="13"/>
  <c r="E143" i="13"/>
  <c r="T27" i="13"/>
  <c r="E144" i="13"/>
  <c r="U27" i="13"/>
  <c r="E145" i="13"/>
  <c r="T28" i="13"/>
  <c r="E146" i="13"/>
  <c r="U28" i="13"/>
  <c r="E147" i="13"/>
  <c r="V17" i="13"/>
  <c r="E148" i="13"/>
  <c r="W17" i="13"/>
  <c r="E149" i="13"/>
  <c r="V18" i="13"/>
  <c r="E150" i="13"/>
  <c r="W18" i="13"/>
  <c r="E151" i="13"/>
  <c r="V19" i="13"/>
  <c r="E152" i="13"/>
  <c r="W19" i="13"/>
  <c r="E153" i="13"/>
  <c r="V20" i="13"/>
  <c r="E154" i="13"/>
  <c r="W20" i="13"/>
  <c r="E155" i="13"/>
  <c r="V21" i="13"/>
  <c r="E156" i="13"/>
  <c r="W21" i="13"/>
  <c r="E157" i="13"/>
  <c r="V22" i="13"/>
  <c r="E158" i="13"/>
  <c r="W22" i="13"/>
  <c r="E159" i="13"/>
  <c r="V23" i="13"/>
  <c r="E160" i="13"/>
  <c r="W23" i="13"/>
  <c r="E161" i="13"/>
  <c r="V24" i="13"/>
  <c r="E162" i="13"/>
  <c r="W24" i="13"/>
  <c r="E163" i="13"/>
  <c r="V25" i="13"/>
  <c r="E164" i="13"/>
  <c r="W25" i="13"/>
  <c r="E165" i="13"/>
  <c r="V26" i="13"/>
  <c r="E166" i="13"/>
  <c r="W26" i="13"/>
  <c r="E167" i="13"/>
  <c r="V27" i="13"/>
  <c r="E168" i="13"/>
  <c r="W27" i="13"/>
  <c r="E169" i="13"/>
  <c r="V28" i="13"/>
  <c r="E170" i="13"/>
  <c r="W28" i="13"/>
  <c r="E171" i="13"/>
  <c r="X17" i="13"/>
  <c r="E172" i="13"/>
  <c r="Y17" i="13"/>
  <c r="E173" i="13"/>
  <c r="X18" i="13"/>
  <c r="E174" i="13"/>
  <c r="Y18" i="13"/>
  <c r="E175" i="13"/>
  <c r="X19" i="13"/>
  <c r="E176" i="13"/>
  <c r="Y19" i="13"/>
  <c r="E177" i="13"/>
  <c r="X20" i="13"/>
  <c r="E178" i="13"/>
  <c r="Y20" i="13"/>
  <c r="E179" i="13"/>
  <c r="X21" i="13"/>
  <c r="E180" i="13"/>
  <c r="Y21" i="13"/>
  <c r="E181" i="13"/>
  <c r="X22" i="13"/>
  <c r="E182" i="13"/>
  <c r="Y22" i="13"/>
  <c r="E183" i="13"/>
  <c r="X23" i="13"/>
  <c r="E184" i="13"/>
  <c r="Y23" i="13"/>
  <c r="E185" i="13"/>
  <c r="X24" i="13"/>
  <c r="E186" i="13"/>
  <c r="Y24" i="13"/>
  <c r="E187" i="13"/>
  <c r="X25" i="13"/>
  <c r="E188" i="13"/>
  <c r="Y25" i="13"/>
  <c r="E189" i="13"/>
  <c r="X26" i="13"/>
  <c r="E190" i="13"/>
  <c r="Y26" i="13"/>
  <c r="E191" i="13"/>
  <c r="X27" i="13"/>
  <c r="E192" i="13"/>
  <c r="Y27" i="13"/>
  <c r="E193" i="13"/>
  <c r="X28" i="13"/>
  <c r="E194" i="13"/>
  <c r="Y28" i="13"/>
  <c r="E195" i="13"/>
  <c r="Z17" i="13"/>
  <c r="E196" i="13"/>
  <c r="AA17" i="13"/>
  <c r="E197" i="13"/>
  <c r="Z18" i="13"/>
  <c r="E198" i="13"/>
  <c r="AA18" i="13"/>
  <c r="E199" i="13"/>
  <c r="Z19" i="13"/>
  <c r="E200" i="13"/>
  <c r="AA19" i="13"/>
  <c r="E201" i="13"/>
  <c r="Z20" i="13"/>
  <c r="E202" i="13"/>
  <c r="AA20" i="13"/>
  <c r="E203" i="13"/>
  <c r="Z21" i="13"/>
  <c r="E204" i="13"/>
  <c r="AA21" i="13"/>
  <c r="E205" i="13"/>
  <c r="Z22" i="13"/>
  <c r="E206" i="13"/>
  <c r="AA22" i="13"/>
  <c r="E207" i="13"/>
  <c r="Z23" i="13"/>
  <c r="E208" i="13"/>
  <c r="AA23" i="13"/>
  <c r="E209" i="13"/>
  <c r="Z24" i="13"/>
  <c r="E210" i="13"/>
  <c r="AA24" i="13"/>
  <c r="E211" i="13"/>
  <c r="Z25" i="13"/>
  <c r="E212" i="13"/>
  <c r="AA25" i="13"/>
  <c r="E213" i="13"/>
  <c r="Z26" i="13"/>
  <c r="E214" i="13"/>
  <c r="AA26" i="13"/>
  <c r="E215" i="13"/>
  <c r="Z27" i="13"/>
  <c r="E216" i="13"/>
  <c r="AA27" i="13"/>
  <c r="E217" i="13"/>
  <c r="Z28" i="13"/>
  <c r="E218" i="13"/>
  <c r="AA28" i="13"/>
  <c r="E219" i="13"/>
  <c r="AB17" i="13"/>
  <c r="E220" i="13"/>
  <c r="AC17" i="13"/>
  <c r="E221" i="13"/>
  <c r="AB18" i="13"/>
  <c r="E222" i="13"/>
  <c r="AC18" i="13"/>
  <c r="E223" i="13"/>
  <c r="AB19" i="13"/>
  <c r="E224" i="13"/>
  <c r="AC19" i="13"/>
  <c r="E225" i="13"/>
  <c r="AB20" i="13"/>
  <c r="E226" i="13"/>
  <c r="AC20" i="13"/>
  <c r="E227" i="13"/>
  <c r="AB21" i="13"/>
  <c r="E228" i="13"/>
  <c r="AC21" i="13"/>
  <c r="E229" i="13"/>
  <c r="AB22" i="13"/>
  <c r="E230" i="13"/>
  <c r="AC22" i="13"/>
  <c r="E231" i="13"/>
  <c r="AB23" i="13"/>
  <c r="E232" i="13"/>
  <c r="AC23" i="13"/>
  <c r="E233" i="13"/>
  <c r="AB24" i="13"/>
  <c r="E234" i="13"/>
  <c r="AC24" i="13"/>
  <c r="E235" i="13"/>
  <c r="AB25" i="13"/>
  <c r="E236" i="13"/>
  <c r="AC25" i="13"/>
  <c r="E237" i="13"/>
  <c r="AB26" i="13"/>
  <c r="E238" i="13"/>
  <c r="AC26" i="13"/>
  <c r="E239" i="13"/>
  <c r="AB27" i="13"/>
  <c r="E240" i="13"/>
  <c r="AC27" i="13"/>
  <c r="E241" i="13"/>
  <c r="AB28" i="13"/>
  <c r="E242" i="13"/>
  <c r="AC28" i="13"/>
  <c r="E243" i="13"/>
  <c r="AD17" i="13"/>
  <c r="E244" i="13"/>
  <c r="AE17" i="13"/>
  <c r="E245" i="13"/>
  <c r="AD18" i="13"/>
  <c r="E246" i="13"/>
  <c r="AE18" i="13"/>
  <c r="E247" i="13"/>
  <c r="AD19" i="13"/>
  <c r="E248" i="13"/>
  <c r="AE19" i="13"/>
  <c r="E249" i="13"/>
  <c r="AD20" i="13"/>
  <c r="E250" i="13"/>
  <c r="AE20" i="13"/>
  <c r="E251" i="13"/>
  <c r="AD21" i="13"/>
  <c r="E252" i="13"/>
  <c r="AE21" i="13"/>
  <c r="E253" i="13"/>
  <c r="AD22" i="13"/>
  <c r="E254" i="13"/>
  <c r="AE22" i="13"/>
  <c r="E255" i="13"/>
  <c r="AD23" i="13"/>
  <c r="E256" i="13"/>
  <c r="AE23" i="13"/>
  <c r="E257" i="13"/>
  <c r="AD24" i="13"/>
  <c r="E258" i="13"/>
  <c r="AE24" i="13"/>
  <c r="E259" i="13"/>
  <c r="AD25" i="13"/>
  <c r="E260" i="13"/>
  <c r="AE25" i="13"/>
  <c r="E261" i="13"/>
  <c r="AD26" i="13"/>
  <c r="E262" i="13"/>
  <c r="AE26" i="13"/>
  <c r="E263" i="13"/>
  <c r="AD27" i="13"/>
  <c r="E264" i="13"/>
  <c r="AE27" i="13"/>
  <c r="E265" i="13"/>
  <c r="AD28" i="13"/>
  <c r="E266" i="13"/>
  <c r="AE28" i="13"/>
  <c r="E267" i="13"/>
  <c r="AF17" i="13"/>
  <c r="E268" i="13"/>
  <c r="AG17" i="13"/>
  <c r="E269" i="13"/>
  <c r="AF18" i="13"/>
  <c r="E270" i="13"/>
  <c r="AG18" i="13"/>
  <c r="E271" i="13"/>
  <c r="AF19" i="13"/>
  <c r="E272" i="13"/>
  <c r="AG19" i="13"/>
  <c r="E273" i="13"/>
  <c r="AF20" i="13"/>
  <c r="E274" i="13"/>
  <c r="AG20" i="13"/>
  <c r="Z6" i="1" s="1"/>
  <c r="E275" i="13"/>
  <c r="AF21" i="13"/>
  <c r="E276" i="13"/>
  <c r="AG21" i="13"/>
  <c r="E277" i="13"/>
  <c r="AF22" i="13"/>
  <c r="E278" i="13"/>
  <c r="AG22" i="13"/>
  <c r="E279" i="13"/>
  <c r="AF23" i="13"/>
  <c r="E280" i="13"/>
  <c r="AG23" i="13"/>
  <c r="E281" i="13"/>
  <c r="AF24" i="13"/>
  <c r="E282" i="13"/>
  <c r="AG24" i="13"/>
  <c r="E283" i="13"/>
  <c r="AF25" i="13"/>
  <c r="E284" i="13"/>
  <c r="AG25" i="13"/>
  <c r="E285" i="13"/>
  <c r="AF26" i="13"/>
  <c r="E286" i="13"/>
  <c r="AG26" i="13"/>
  <c r="E287" i="13"/>
  <c r="AF27" i="13"/>
  <c r="E288" i="13"/>
  <c r="AG27" i="13"/>
  <c r="E289" i="13"/>
  <c r="AF28" i="13"/>
  <c r="E290" i="13"/>
  <c r="AG28" i="13"/>
  <c r="E291" i="13"/>
  <c r="AH17" i="13"/>
  <c r="E292" i="13"/>
  <c r="AI17" i="13"/>
  <c r="E293" i="13"/>
  <c r="AH18" i="13"/>
  <c r="E294" i="13"/>
  <c r="AI18" i="13"/>
  <c r="E295" i="13"/>
  <c r="AH19" i="13"/>
  <c r="E296" i="13"/>
  <c r="AI19" i="13"/>
  <c r="E297" i="13"/>
  <c r="AH20" i="13"/>
  <c r="E298" i="13"/>
  <c r="AI20" i="13"/>
  <c r="E299" i="13"/>
  <c r="AH21" i="13"/>
  <c r="E300" i="13"/>
  <c r="AI21" i="13"/>
  <c r="E301" i="13"/>
  <c r="AH22" i="13"/>
  <c r="E302" i="13"/>
  <c r="AI22" i="13"/>
  <c r="E303" i="13"/>
  <c r="AH23" i="13"/>
  <c r="E304" i="13"/>
  <c r="AI23" i="13"/>
  <c r="E305" i="13"/>
  <c r="AH24" i="13"/>
  <c r="E306" i="13"/>
  <c r="AI24" i="13"/>
  <c r="E307" i="13"/>
  <c r="AH25" i="13"/>
  <c r="E308" i="13"/>
  <c r="AI25" i="13"/>
  <c r="E309" i="13"/>
  <c r="AH26" i="13"/>
  <c r="E310" i="13"/>
  <c r="AI26" i="13"/>
  <c r="E311" i="13"/>
  <c r="AH27" i="13"/>
  <c r="E312" i="13"/>
  <c r="AI27" i="13"/>
  <c r="E313" i="13"/>
  <c r="AH28" i="13"/>
  <c r="E314" i="13"/>
  <c r="AI28" i="13"/>
  <c r="E315" i="13"/>
  <c r="AJ17" i="13"/>
  <c r="E316" i="13"/>
  <c r="AK17" i="13"/>
  <c r="E317" i="13"/>
  <c r="AJ18" i="13"/>
  <c r="E318" i="13"/>
  <c r="AK18" i="13"/>
  <c r="E319" i="13"/>
  <c r="AJ19" i="13"/>
  <c r="E320" i="13"/>
  <c r="AK19" i="13"/>
  <c r="E321" i="13"/>
  <c r="AJ20" i="13"/>
  <c r="E322" i="13"/>
  <c r="AK20" i="13"/>
  <c r="E323" i="13"/>
  <c r="AJ21" i="13"/>
  <c r="E324" i="13"/>
  <c r="AK21" i="13"/>
  <c r="E325" i="13"/>
  <c r="AJ22" i="13"/>
  <c r="E326" i="13"/>
  <c r="AK22" i="13"/>
  <c r="E327" i="13"/>
  <c r="AJ23" i="13"/>
  <c r="E328" i="13"/>
  <c r="AK23" i="13"/>
  <c r="E329" i="13"/>
  <c r="AJ24" i="13"/>
  <c r="E330" i="13"/>
  <c r="AK24" i="13"/>
  <c r="E331" i="13"/>
  <c r="AJ25" i="13"/>
  <c r="E332" i="13"/>
  <c r="AK25" i="13"/>
  <c r="E333" i="13"/>
  <c r="AJ26" i="13"/>
  <c r="E334" i="13"/>
  <c r="AK26" i="13"/>
  <c r="E335" i="13"/>
  <c r="AJ27" i="13"/>
  <c r="E336" i="13"/>
  <c r="AK27" i="13"/>
  <c r="E337" i="13"/>
  <c r="AJ28" i="13"/>
  <c r="E338" i="13"/>
  <c r="AK28" i="13"/>
  <c r="E339" i="13"/>
  <c r="AL17" i="13"/>
  <c r="E340" i="13"/>
  <c r="AM17" i="13"/>
  <c r="E341" i="13"/>
  <c r="AL18" i="13"/>
  <c r="E342" i="13"/>
  <c r="AM18" i="13"/>
  <c r="E343" i="13"/>
  <c r="AL19" i="13"/>
  <c r="E344" i="13"/>
  <c r="AM19" i="13"/>
  <c r="E345" i="13"/>
  <c r="AL20" i="13"/>
  <c r="E346" i="13"/>
  <c r="AM20" i="13"/>
  <c r="E347" i="13"/>
  <c r="AL21" i="13"/>
  <c r="E348" i="13"/>
  <c r="AM21" i="13"/>
  <c r="E349" i="13"/>
  <c r="AL22" i="13"/>
  <c r="E350" i="13"/>
  <c r="AM22" i="13"/>
  <c r="E351" i="13"/>
  <c r="AL23" i="13"/>
  <c r="E352" i="13"/>
  <c r="AM23" i="13"/>
  <c r="E353" i="13"/>
  <c r="AL24" i="13"/>
  <c r="E354" i="13"/>
  <c r="AM24" i="13"/>
  <c r="E355" i="13"/>
  <c r="AL25" i="13"/>
  <c r="E356" i="13"/>
  <c r="AM25" i="13"/>
  <c r="E357" i="13"/>
  <c r="AL26" i="13"/>
  <c r="E358" i="13"/>
  <c r="AM26" i="13"/>
  <c r="E359" i="13"/>
  <c r="AL27" i="13"/>
  <c r="E360" i="13"/>
  <c r="AM27" i="13"/>
  <c r="E361" i="13"/>
  <c r="AL28" i="13"/>
  <c r="E362" i="13"/>
  <c r="AM28" i="13"/>
  <c r="E363" i="13"/>
  <c r="AN17" i="13"/>
  <c r="E364" i="13"/>
  <c r="AO17" i="13"/>
  <c r="E365" i="13"/>
  <c r="AN18" i="13"/>
  <c r="E366" i="13"/>
  <c r="AO18" i="13"/>
  <c r="E367" i="13"/>
  <c r="AN19" i="13"/>
  <c r="E368" i="13"/>
  <c r="AO19" i="13"/>
  <c r="E369" i="13"/>
  <c r="AN20" i="13"/>
  <c r="E370" i="13"/>
  <c r="AO20" i="13"/>
  <c r="E371" i="13"/>
  <c r="AN21" i="13"/>
  <c r="E372" i="13"/>
  <c r="AO21" i="13"/>
  <c r="E373" i="13"/>
  <c r="AN22" i="13"/>
  <c r="E374" i="13"/>
  <c r="AO22" i="13"/>
  <c r="E375" i="13"/>
  <c r="AN23" i="13"/>
  <c r="E376" i="13"/>
  <c r="AO23" i="13" s="1"/>
  <c r="E377" i="13"/>
  <c r="AN24" i="13"/>
  <c r="E378" i="13"/>
  <c r="AO24" i="13"/>
  <c r="E379" i="13"/>
  <c r="AN25" i="13"/>
  <c r="E380" i="13"/>
  <c r="AO25" i="13"/>
  <c r="E381" i="13"/>
  <c r="AN26" i="13"/>
  <c r="E382" i="13"/>
  <c r="AO26" i="13"/>
  <c r="E383" i="13"/>
  <c r="AN27" i="13"/>
  <c r="E384" i="13"/>
  <c r="AO27" i="13"/>
  <c r="E385" i="13"/>
  <c r="AN28" i="13"/>
  <c r="E386" i="13"/>
  <c r="AO28" i="13"/>
  <c r="G98" i="13"/>
  <c r="Q56" i="13"/>
  <c r="G97" i="13"/>
  <c r="P56" i="13"/>
  <c r="G96" i="13"/>
  <c r="Q55" i="13"/>
  <c r="G95" i="13"/>
  <c r="P55" i="13"/>
  <c r="G94" i="13"/>
  <c r="Q54" i="13"/>
  <c r="G93" i="13"/>
  <c r="P54" i="13"/>
  <c r="G92" i="13"/>
  <c r="Q53" i="13"/>
  <c r="G91" i="13"/>
  <c r="P53" i="13"/>
  <c r="G90" i="13"/>
  <c r="Q52" i="13"/>
  <c r="G89" i="13"/>
  <c r="P52" i="13"/>
  <c r="G88" i="13"/>
  <c r="Q51" i="13"/>
  <c r="G87" i="13"/>
  <c r="P51" i="13"/>
  <c r="G86" i="13"/>
  <c r="Q50" i="13"/>
  <c r="G85" i="13"/>
  <c r="P50" i="13"/>
  <c r="G84" i="13"/>
  <c r="Q49" i="13"/>
  <c r="G83" i="13"/>
  <c r="P49" i="13"/>
  <c r="G82" i="13"/>
  <c r="Q48" i="13"/>
  <c r="G81" i="13"/>
  <c r="P48" i="13"/>
  <c r="G80" i="13"/>
  <c r="Q47" i="13"/>
  <c r="G79" i="13"/>
  <c r="P47" i="13"/>
  <c r="G78" i="13"/>
  <c r="Q46" i="13"/>
  <c r="G77" i="13"/>
  <c r="P46" i="13"/>
  <c r="G76" i="13"/>
  <c r="Q45" i="13"/>
  <c r="G75" i="13"/>
  <c r="P45" i="13"/>
  <c r="G74" i="13"/>
  <c r="O56" i="13"/>
  <c r="G73" i="13"/>
  <c r="N56" i="13"/>
  <c r="G72" i="13"/>
  <c r="O55" i="13"/>
  <c r="G71" i="13"/>
  <c r="N55" i="13"/>
  <c r="G70" i="13"/>
  <c r="O54" i="13"/>
  <c r="G69" i="13"/>
  <c r="N54" i="13"/>
  <c r="G68" i="13"/>
  <c r="O53" i="13"/>
  <c r="G67" i="13"/>
  <c r="N53" i="13"/>
  <c r="G66" i="13"/>
  <c r="O52" i="13"/>
  <c r="G65" i="13"/>
  <c r="N52" i="13"/>
  <c r="G64" i="13"/>
  <c r="O51" i="13"/>
  <c r="G63" i="13"/>
  <c r="N51" i="13"/>
  <c r="G62" i="13"/>
  <c r="O50" i="13"/>
  <c r="G61" i="13"/>
  <c r="N50" i="13"/>
  <c r="G60" i="13"/>
  <c r="O49" i="13"/>
  <c r="G59" i="13"/>
  <c r="N49" i="13"/>
  <c r="G58" i="13"/>
  <c r="O48" i="13"/>
  <c r="G57" i="13"/>
  <c r="N48" i="13"/>
  <c r="G56" i="13"/>
  <c r="O47" i="13"/>
  <c r="G55" i="13"/>
  <c r="N47" i="13"/>
  <c r="G54" i="13"/>
  <c r="O46" i="13"/>
  <c r="G53" i="13"/>
  <c r="N46" i="13"/>
  <c r="G52" i="13"/>
  <c r="O45" i="13"/>
  <c r="G51" i="13"/>
  <c r="N45" i="13"/>
  <c r="G50" i="13"/>
  <c r="M56" i="13"/>
  <c r="G49" i="13"/>
  <c r="L56" i="13"/>
  <c r="G48" i="13"/>
  <c r="M55" i="13"/>
  <c r="G47" i="13"/>
  <c r="L55" i="13"/>
  <c r="G46" i="13"/>
  <c r="M54" i="13"/>
  <c r="G45" i="13"/>
  <c r="L54" i="13"/>
  <c r="G44" i="13"/>
  <c r="M53" i="13"/>
  <c r="G43" i="13"/>
  <c r="L53" i="13"/>
  <c r="G42" i="13"/>
  <c r="M52" i="13"/>
  <c r="G41" i="13"/>
  <c r="L52" i="13"/>
  <c r="G40" i="13"/>
  <c r="M51" i="13"/>
  <c r="G39" i="13"/>
  <c r="L51" i="13"/>
  <c r="G38" i="13"/>
  <c r="M50" i="13"/>
  <c r="G37" i="13"/>
  <c r="L50" i="13"/>
  <c r="G36" i="13"/>
  <c r="M49" i="13"/>
  <c r="G35" i="13"/>
  <c r="L49" i="13"/>
  <c r="G34" i="13"/>
  <c r="M48" i="13"/>
  <c r="G33" i="13"/>
  <c r="L48" i="13"/>
  <c r="G32" i="13"/>
  <c r="M47" i="13"/>
  <c r="G31" i="13"/>
  <c r="L47" i="13"/>
  <c r="G30" i="13"/>
  <c r="M46" i="13"/>
  <c r="G29" i="13"/>
  <c r="L46" i="13"/>
  <c r="G28" i="13"/>
  <c r="M45" i="13"/>
  <c r="G27" i="13"/>
  <c r="L45" i="13"/>
  <c r="G26" i="13"/>
  <c r="K56" i="13"/>
  <c r="G25" i="13"/>
  <c r="J56" i="13"/>
  <c r="G24" i="13"/>
  <c r="K55" i="13"/>
  <c r="G23" i="13"/>
  <c r="J55" i="13"/>
  <c r="G22" i="13"/>
  <c r="K54" i="13"/>
  <c r="G21" i="13"/>
  <c r="J54" i="13"/>
  <c r="G20" i="13"/>
  <c r="K53" i="13"/>
  <c r="G19" i="13"/>
  <c r="J53" i="13"/>
  <c r="G18" i="13"/>
  <c r="K52" i="13"/>
  <c r="G17" i="13"/>
  <c r="J52" i="13"/>
  <c r="G16" i="13"/>
  <c r="K51" i="13"/>
  <c r="G15" i="13"/>
  <c r="J51" i="13"/>
  <c r="G14" i="13"/>
  <c r="K50" i="13"/>
  <c r="G13" i="13"/>
  <c r="J50" i="13"/>
  <c r="G12" i="13"/>
  <c r="K49" i="13"/>
  <c r="G11" i="13"/>
  <c r="J49" i="13"/>
  <c r="G10" i="13"/>
  <c r="K48" i="13"/>
  <c r="G9" i="13"/>
  <c r="J48" i="13"/>
  <c r="G8" i="13"/>
  <c r="K47" i="13"/>
  <c r="G7" i="13"/>
  <c r="J47" i="13"/>
  <c r="G6" i="13"/>
  <c r="K46" i="13"/>
  <c r="G5" i="13"/>
  <c r="J46" i="13"/>
  <c r="G4" i="13"/>
  <c r="K45" i="13"/>
  <c r="G3" i="13"/>
  <c r="J45" i="13"/>
  <c r="F98" i="13"/>
  <c r="Q42" i="13"/>
  <c r="F97" i="13"/>
  <c r="P42" i="13"/>
  <c r="F96" i="13"/>
  <c r="Q41" i="13"/>
  <c r="F95" i="13"/>
  <c r="P41" i="13"/>
  <c r="F94" i="13"/>
  <c r="Q40" i="13"/>
  <c r="F93" i="13"/>
  <c r="P40" i="13"/>
  <c r="F92" i="13"/>
  <c r="Q39" i="13"/>
  <c r="F91" i="13"/>
  <c r="P39" i="13"/>
  <c r="F90" i="13"/>
  <c r="Q38" i="13"/>
  <c r="F89" i="13"/>
  <c r="P38" i="13"/>
  <c r="F88" i="13"/>
  <c r="Q37" i="13"/>
  <c r="F87" i="13"/>
  <c r="P37" i="13"/>
  <c r="F86" i="13"/>
  <c r="Q36" i="13"/>
  <c r="F85" i="13"/>
  <c r="P36" i="13"/>
  <c r="F84" i="13"/>
  <c r="Q35" i="13"/>
  <c r="F83" i="13"/>
  <c r="P35" i="13"/>
  <c r="F82" i="13"/>
  <c r="Q34" i="13"/>
  <c r="F81" i="13"/>
  <c r="P34" i="13"/>
  <c r="F80" i="13"/>
  <c r="Q33" i="13"/>
  <c r="F79" i="13"/>
  <c r="P33" i="13"/>
  <c r="F78" i="13"/>
  <c r="Q32" i="13"/>
  <c r="F77" i="13"/>
  <c r="P32" i="13"/>
  <c r="F76" i="13"/>
  <c r="Q31" i="13"/>
  <c r="F75" i="13"/>
  <c r="P31" i="13"/>
  <c r="F74" i="13"/>
  <c r="O42" i="13"/>
  <c r="F73" i="13"/>
  <c r="N42" i="13"/>
  <c r="F72" i="13"/>
  <c r="O41" i="13"/>
  <c r="F71" i="13"/>
  <c r="N41" i="13"/>
  <c r="F70" i="13"/>
  <c r="O40" i="13"/>
  <c r="F69" i="13"/>
  <c r="N40" i="13"/>
  <c r="F68" i="13"/>
  <c r="O39" i="13"/>
  <c r="F67" i="13"/>
  <c r="N39" i="13"/>
  <c r="F66" i="13"/>
  <c r="O38" i="13"/>
  <c r="F65" i="13"/>
  <c r="N38" i="13"/>
  <c r="F64" i="13"/>
  <c r="O37" i="13"/>
  <c r="F63" i="13"/>
  <c r="N37" i="13"/>
  <c r="F62" i="13"/>
  <c r="O36" i="13"/>
  <c r="F61" i="13"/>
  <c r="N36" i="13"/>
  <c r="F60" i="13"/>
  <c r="O35" i="13"/>
  <c r="F59" i="13"/>
  <c r="N35" i="13"/>
  <c r="F58" i="13"/>
  <c r="O34" i="13"/>
  <c r="F57" i="13"/>
  <c r="N34" i="13"/>
  <c r="F56" i="13"/>
  <c r="O33" i="13"/>
  <c r="F55" i="13"/>
  <c r="N33" i="13"/>
  <c r="F54" i="13"/>
  <c r="O32" i="13"/>
  <c r="F53" i="13"/>
  <c r="N32" i="13"/>
  <c r="F52" i="13"/>
  <c r="O31" i="13"/>
  <c r="F51" i="13"/>
  <c r="N31" i="13"/>
  <c r="F50" i="13"/>
  <c r="M42" i="13"/>
  <c r="F49" i="13"/>
  <c r="L42" i="13"/>
  <c r="F48" i="13"/>
  <c r="M41" i="13"/>
  <c r="F47" i="13"/>
  <c r="L41" i="13"/>
  <c r="F46" i="13"/>
  <c r="M40" i="13"/>
  <c r="F45" i="13"/>
  <c r="L40" i="13"/>
  <c r="F44" i="13"/>
  <c r="M39" i="13"/>
  <c r="F43" i="13"/>
  <c r="L39" i="13"/>
  <c r="F42" i="13"/>
  <c r="M38" i="13"/>
  <c r="F41" i="13"/>
  <c r="L38" i="13"/>
  <c r="F40" i="13"/>
  <c r="M37" i="13"/>
  <c r="F39" i="13"/>
  <c r="L37" i="13"/>
  <c r="F38" i="13"/>
  <c r="M36" i="13"/>
  <c r="F37" i="13"/>
  <c r="L36" i="13"/>
  <c r="F36" i="13"/>
  <c r="M35" i="13"/>
  <c r="F35" i="13"/>
  <c r="L35" i="13"/>
  <c r="F34" i="13"/>
  <c r="M34" i="13"/>
  <c r="F33" i="13"/>
  <c r="L34" i="13"/>
  <c r="F32" i="13"/>
  <c r="M33" i="13"/>
  <c r="F31" i="13"/>
  <c r="L33" i="13"/>
  <c r="F30" i="13"/>
  <c r="M32" i="13"/>
  <c r="F29" i="13"/>
  <c r="L32" i="13"/>
  <c r="F28" i="13"/>
  <c r="M31" i="13"/>
  <c r="F27" i="13"/>
  <c r="L31" i="13"/>
  <c r="F26" i="13"/>
  <c r="K42" i="13"/>
  <c r="F25" i="13"/>
  <c r="J42" i="13"/>
  <c r="F24" i="13"/>
  <c r="K41" i="13"/>
  <c r="F23" i="13"/>
  <c r="J41" i="13"/>
  <c r="F22" i="13"/>
  <c r="K40" i="13"/>
  <c r="F21" i="13"/>
  <c r="J40" i="13"/>
  <c r="F20" i="13"/>
  <c r="K39" i="13"/>
  <c r="F19" i="13"/>
  <c r="J39" i="13"/>
  <c r="F18" i="13"/>
  <c r="K38" i="13"/>
  <c r="F17" i="13"/>
  <c r="J38" i="13"/>
  <c r="F16" i="13"/>
  <c r="K37" i="13"/>
  <c r="F15" i="13"/>
  <c r="J37" i="13"/>
  <c r="F14" i="13"/>
  <c r="K36" i="13"/>
  <c r="F13" i="13"/>
  <c r="J36" i="13"/>
  <c r="F12" i="13"/>
  <c r="K35" i="13"/>
  <c r="F11" i="13"/>
  <c r="J35" i="13"/>
  <c r="F10" i="13"/>
  <c r="K34" i="13"/>
  <c r="F9" i="13"/>
  <c r="J34" i="13"/>
  <c r="F8" i="13"/>
  <c r="K33" i="13"/>
  <c r="F7" i="13"/>
  <c r="J33" i="13"/>
  <c r="F6" i="13"/>
  <c r="K32" i="13"/>
  <c r="F5" i="13"/>
  <c r="J32" i="13"/>
  <c r="F4" i="13"/>
  <c r="K31" i="13"/>
  <c r="F3" i="13"/>
  <c r="J31" i="13"/>
  <c r="E98" i="13"/>
  <c r="Q28" i="13"/>
  <c r="E97" i="13"/>
  <c r="P28" i="13"/>
  <c r="E96" i="13"/>
  <c r="Q27" i="13"/>
  <c r="E95" i="13"/>
  <c r="P27" i="13"/>
  <c r="E94" i="13"/>
  <c r="Q26" i="13"/>
  <c r="E93" i="13"/>
  <c r="P26" i="13"/>
  <c r="E92" i="13"/>
  <c r="Q25" i="13"/>
  <c r="E91" i="13"/>
  <c r="P25" i="13"/>
  <c r="E90" i="13"/>
  <c r="Q24" i="13"/>
  <c r="E89" i="13"/>
  <c r="P24" i="13"/>
  <c r="E88" i="13"/>
  <c r="Q23" i="13"/>
  <c r="E87" i="13"/>
  <c r="P23" i="13"/>
  <c r="E86" i="13"/>
  <c r="Q22" i="13"/>
  <c r="E85" i="13"/>
  <c r="P22" i="13"/>
  <c r="E84" i="13"/>
  <c r="Q21" i="13"/>
  <c r="E83" i="13"/>
  <c r="P21" i="13"/>
  <c r="E82" i="13"/>
  <c r="Q20" i="13"/>
  <c r="E81" i="13"/>
  <c r="P20" i="13"/>
  <c r="E80" i="13"/>
  <c r="Q19" i="13"/>
  <c r="E79" i="13"/>
  <c r="P19" i="13"/>
  <c r="E78" i="13"/>
  <c r="Q18" i="13"/>
  <c r="E77" i="13"/>
  <c r="P18" i="13"/>
  <c r="E76" i="13"/>
  <c r="Q17" i="13"/>
  <c r="E75" i="13"/>
  <c r="P17" i="13"/>
  <c r="E74" i="13"/>
  <c r="O28" i="13"/>
  <c r="E73" i="13"/>
  <c r="N28" i="13"/>
  <c r="E72" i="13"/>
  <c r="O27" i="13"/>
  <c r="E71" i="13"/>
  <c r="N27" i="13"/>
  <c r="E70" i="13"/>
  <c r="O26" i="13"/>
  <c r="E69" i="13"/>
  <c r="N26" i="13"/>
  <c r="E68" i="13"/>
  <c r="O25" i="13"/>
  <c r="E67" i="13"/>
  <c r="N25" i="13"/>
  <c r="E66" i="13"/>
  <c r="O24" i="13"/>
  <c r="E65" i="13"/>
  <c r="N24" i="13"/>
  <c r="E64" i="13"/>
  <c r="O23" i="13"/>
  <c r="E63" i="13"/>
  <c r="N23" i="13"/>
  <c r="E62" i="13"/>
  <c r="O22" i="13"/>
  <c r="E61" i="13"/>
  <c r="N22" i="13"/>
  <c r="E60" i="13"/>
  <c r="O21" i="13"/>
  <c r="E59" i="13"/>
  <c r="N21" i="13"/>
  <c r="E58" i="13"/>
  <c r="O20" i="13"/>
  <c r="E57" i="13"/>
  <c r="N20" i="13"/>
  <c r="E56" i="13"/>
  <c r="O19" i="13"/>
  <c r="E55" i="13"/>
  <c r="N19" i="13"/>
  <c r="E54" i="13"/>
  <c r="O18" i="13"/>
  <c r="E53" i="13"/>
  <c r="N18" i="13"/>
  <c r="E52" i="13"/>
  <c r="O17" i="13"/>
  <c r="E51" i="13"/>
  <c r="N17" i="13"/>
  <c r="E50" i="13"/>
  <c r="M28" i="13"/>
  <c r="E49" i="13"/>
  <c r="L28" i="13"/>
  <c r="E48" i="13"/>
  <c r="M27" i="13"/>
  <c r="E47" i="13"/>
  <c r="L27" i="13"/>
  <c r="E46" i="13"/>
  <c r="M26" i="13"/>
  <c r="E45" i="13"/>
  <c r="L26" i="13"/>
  <c r="E44" i="13"/>
  <c r="M25" i="13"/>
  <c r="E43" i="13"/>
  <c r="L25" i="13"/>
  <c r="E42" i="13"/>
  <c r="M24" i="13"/>
  <c r="E41" i="13"/>
  <c r="L24" i="13"/>
  <c r="E40" i="13"/>
  <c r="M23" i="13"/>
  <c r="E39" i="13"/>
  <c r="L23" i="13"/>
  <c r="E38" i="13"/>
  <c r="M22" i="13"/>
  <c r="E37" i="13"/>
  <c r="L22" i="13"/>
  <c r="E36" i="13"/>
  <c r="M21" i="13"/>
  <c r="E35" i="13"/>
  <c r="L21" i="13"/>
  <c r="E34" i="13"/>
  <c r="M20" i="13"/>
  <c r="E33" i="13"/>
  <c r="L20" i="13"/>
  <c r="E32" i="13"/>
  <c r="M19" i="13"/>
  <c r="E31" i="13"/>
  <c r="L19" i="13"/>
  <c r="E30" i="13"/>
  <c r="M18" i="13"/>
  <c r="E29" i="13"/>
  <c r="L18" i="13"/>
  <c r="E28" i="13"/>
  <c r="M17" i="13"/>
  <c r="E27" i="13"/>
  <c r="L17" i="13"/>
  <c r="E26" i="13"/>
  <c r="K28" i="13"/>
  <c r="E25" i="13"/>
  <c r="J28" i="13"/>
  <c r="E24" i="13"/>
  <c r="K27" i="13"/>
  <c r="E23" i="13"/>
  <c r="J27" i="13"/>
  <c r="E22" i="13"/>
  <c r="K26" i="13"/>
  <c r="E21" i="13"/>
  <c r="J26" i="13"/>
  <c r="E20" i="13"/>
  <c r="K25" i="13"/>
  <c r="E19" i="13"/>
  <c r="J25" i="13"/>
  <c r="E18" i="13"/>
  <c r="K24" i="13"/>
  <c r="E17" i="13"/>
  <c r="J24" i="13"/>
  <c r="E16" i="13"/>
  <c r="K23" i="13"/>
  <c r="E15" i="13"/>
  <c r="J23" i="13"/>
  <c r="E14" i="13"/>
  <c r="K22" i="13"/>
  <c r="E13" i="13"/>
  <c r="J22" i="13"/>
  <c r="E12" i="13"/>
  <c r="K21" i="13"/>
  <c r="E11" i="13"/>
  <c r="J21" i="13"/>
  <c r="E10" i="13"/>
  <c r="K20" i="13"/>
  <c r="E9" i="13"/>
  <c r="J20" i="13"/>
  <c r="E8" i="13"/>
  <c r="K19" i="13"/>
  <c r="E7" i="13"/>
  <c r="J19" i="13"/>
  <c r="E6" i="13"/>
  <c r="K18" i="13"/>
  <c r="E5" i="13"/>
  <c r="J18" i="13"/>
  <c r="E4" i="13"/>
  <c r="K17" i="13"/>
  <c r="E3" i="13"/>
  <c r="J17" i="13"/>
  <c r="B65" i="1"/>
  <c r="B63" i="1"/>
  <c r="B61" i="1"/>
  <c r="B59" i="1"/>
  <c r="B57" i="1"/>
  <c r="H2" i="13"/>
  <c r="H16" i="13"/>
  <c r="H30" i="13"/>
  <c r="H44" i="13"/>
  <c r="A3" i="10"/>
  <c r="A4" i="10"/>
  <c r="E4" i="10"/>
  <c r="A5" i="10"/>
  <c r="A6" i="10"/>
  <c r="K6" i="10"/>
  <c r="A7" i="10"/>
  <c r="J7" i="10" s="1"/>
  <c r="A8" i="10"/>
  <c r="E8" i="10"/>
  <c r="A9" i="10"/>
  <c r="A10" i="10"/>
  <c r="K10" i="10"/>
  <c r="A11" i="10"/>
  <c r="A12" i="10"/>
  <c r="E12" i="10"/>
  <c r="A13" i="10"/>
  <c r="J13" i="10" s="1"/>
  <c r="A14" i="10"/>
  <c r="A15" i="10"/>
  <c r="G15" i="10" s="1"/>
  <c r="A16" i="10"/>
  <c r="A17" i="10"/>
  <c r="K17" i="10"/>
  <c r="A18" i="10"/>
  <c r="K18" i="10"/>
  <c r="A19" i="10"/>
  <c r="H19" i="10"/>
  <c r="A20" i="10"/>
  <c r="G20" i="10"/>
  <c r="I20" i="10"/>
  <c r="A21" i="10"/>
  <c r="A22" i="10"/>
  <c r="J22" i="10"/>
  <c r="K4" i="10"/>
  <c r="K12" i="10"/>
  <c r="K22" i="10"/>
  <c r="J5" i="10"/>
  <c r="I5" i="10"/>
  <c r="I6" i="10"/>
  <c r="I12" i="10"/>
  <c r="I18" i="10"/>
  <c r="I22" i="10"/>
  <c r="H4" i="10"/>
  <c r="H11" i="10"/>
  <c r="H12" i="10"/>
  <c r="H17" i="10"/>
  <c r="H21" i="10"/>
  <c r="G6" i="10"/>
  <c r="G10" i="10"/>
  <c r="G12" i="10"/>
  <c r="G22" i="10"/>
  <c r="F6" i="10"/>
  <c r="F18" i="10"/>
  <c r="F21" i="10"/>
  <c r="F22" i="10"/>
  <c r="E6" i="10"/>
  <c r="E10" i="10"/>
  <c r="E13" i="10"/>
  <c r="E18" i="10"/>
  <c r="E22" i="10"/>
  <c r="D4" i="10"/>
  <c r="D21" i="10"/>
  <c r="C12" i="10"/>
  <c r="C14" i="10"/>
  <c r="C20" i="10"/>
  <c r="C22" i="10"/>
  <c r="AF23" i="12"/>
  <c r="AE23" i="12"/>
  <c r="AD23" i="12"/>
  <c r="AC23" i="12"/>
  <c r="AB23" i="12"/>
  <c r="AA23" i="12"/>
  <c r="Z23" i="12"/>
  <c r="Y23" i="12"/>
  <c r="X23" i="12"/>
  <c r="W23" i="12"/>
  <c r="AU23" i="12" s="1"/>
  <c r="AF22" i="12"/>
  <c r="AE22" i="12"/>
  <c r="AD22" i="12"/>
  <c r="AC22" i="12"/>
  <c r="AB22" i="12"/>
  <c r="AA22" i="12"/>
  <c r="Z22" i="12"/>
  <c r="Y22" i="12"/>
  <c r="X22" i="12"/>
  <c r="W22" i="12"/>
  <c r="AF21" i="12"/>
  <c r="AE21" i="12"/>
  <c r="AD21" i="12"/>
  <c r="AC21" i="12"/>
  <c r="AB21" i="12"/>
  <c r="AA21" i="12"/>
  <c r="Z21" i="12"/>
  <c r="Y21" i="12"/>
  <c r="X21" i="12"/>
  <c r="W21" i="12"/>
  <c r="AU21" i="12" s="1"/>
  <c r="AF20" i="12"/>
  <c r="AE20" i="12"/>
  <c r="AD20" i="12"/>
  <c r="AC20" i="12"/>
  <c r="AB20" i="12"/>
  <c r="AA20" i="12"/>
  <c r="Z20" i="12"/>
  <c r="Y20" i="12"/>
  <c r="X20" i="12"/>
  <c r="W20" i="12"/>
  <c r="AU20" i="12" s="1"/>
  <c r="AF19" i="12"/>
  <c r="AE19" i="12"/>
  <c r="AD19" i="12"/>
  <c r="AC19" i="12"/>
  <c r="AB19" i="12"/>
  <c r="AA19" i="12"/>
  <c r="Z19" i="12"/>
  <c r="Y19" i="12"/>
  <c r="X19" i="12"/>
  <c r="W19" i="12"/>
  <c r="AF18" i="12"/>
  <c r="AE18" i="12"/>
  <c r="AD18" i="12"/>
  <c r="AC18" i="12"/>
  <c r="AB18" i="12"/>
  <c r="AA18" i="12"/>
  <c r="Z18" i="12"/>
  <c r="Y18" i="12"/>
  <c r="X18" i="12"/>
  <c r="W18" i="12"/>
  <c r="AU18" i="12" s="1"/>
  <c r="AF17" i="12"/>
  <c r="AE17" i="12"/>
  <c r="AD17" i="12"/>
  <c r="AC17" i="12"/>
  <c r="AB17" i="12"/>
  <c r="AA17" i="12"/>
  <c r="Z17" i="12"/>
  <c r="Y17" i="12"/>
  <c r="X17" i="12"/>
  <c r="W17" i="12"/>
  <c r="AU17" i="12" s="1"/>
  <c r="AF16" i="12"/>
  <c r="AE16" i="12"/>
  <c r="AD16" i="12"/>
  <c r="AC16" i="12"/>
  <c r="AB16" i="12"/>
  <c r="AA16" i="12"/>
  <c r="Z16" i="12"/>
  <c r="Y16" i="12"/>
  <c r="X16" i="12"/>
  <c r="W16" i="12"/>
  <c r="AU16" i="12" s="1"/>
  <c r="AF15" i="12"/>
  <c r="AE15" i="12"/>
  <c r="AD15" i="12"/>
  <c r="AC15" i="12"/>
  <c r="AB15" i="12"/>
  <c r="AA15" i="12"/>
  <c r="Z15" i="12"/>
  <c r="Y15" i="12"/>
  <c r="X15" i="12"/>
  <c r="W15" i="12"/>
  <c r="AU15" i="12"/>
  <c r="AF14" i="12"/>
  <c r="AE14" i="12"/>
  <c r="AD14" i="12"/>
  <c r="AC14" i="12"/>
  <c r="AB14" i="12"/>
  <c r="AA14" i="12"/>
  <c r="Z14" i="12"/>
  <c r="Y14" i="12"/>
  <c r="X14" i="12"/>
  <c r="W14" i="12"/>
  <c r="AF13" i="12"/>
  <c r="AE13" i="12"/>
  <c r="AD13" i="12"/>
  <c r="AC13" i="12"/>
  <c r="AB13" i="12"/>
  <c r="AA13" i="12"/>
  <c r="Z13" i="12"/>
  <c r="Y13" i="12"/>
  <c r="X13" i="12"/>
  <c r="W13" i="12"/>
  <c r="AU13" i="12"/>
  <c r="AF12" i="12"/>
  <c r="AE12" i="12"/>
  <c r="AD12" i="12"/>
  <c r="AC12" i="12"/>
  <c r="AB12" i="12"/>
  <c r="AA12" i="12"/>
  <c r="Z12" i="12"/>
  <c r="Y12" i="12"/>
  <c r="X12" i="12"/>
  <c r="W12" i="12"/>
  <c r="AF11" i="12"/>
  <c r="AE11" i="12"/>
  <c r="AD11" i="12"/>
  <c r="AC11" i="12"/>
  <c r="AB11" i="12"/>
  <c r="AA11" i="12"/>
  <c r="Z11" i="12"/>
  <c r="Y11" i="12"/>
  <c r="X11" i="12"/>
  <c r="W11" i="12"/>
  <c r="AF10" i="12"/>
  <c r="AE10" i="12"/>
  <c r="AD10" i="12"/>
  <c r="AC10" i="12"/>
  <c r="AB10" i="12"/>
  <c r="AA10" i="12"/>
  <c r="Z10" i="12"/>
  <c r="Y10" i="12"/>
  <c r="X10" i="12"/>
  <c r="W10" i="12"/>
  <c r="AF9" i="12"/>
  <c r="AE9" i="12"/>
  <c r="AD9" i="12"/>
  <c r="AC9" i="12"/>
  <c r="AB9" i="12"/>
  <c r="AA9" i="12"/>
  <c r="Z9" i="12"/>
  <c r="Y9" i="12"/>
  <c r="X9" i="12"/>
  <c r="W9" i="12"/>
  <c r="AU9" i="12" s="1"/>
  <c r="AF8" i="12"/>
  <c r="AE8" i="12"/>
  <c r="AD8" i="12"/>
  <c r="AC8" i="12"/>
  <c r="AB8" i="12"/>
  <c r="AA8" i="12"/>
  <c r="Z8" i="12"/>
  <c r="Y8" i="12"/>
  <c r="X8" i="12"/>
  <c r="W8" i="12"/>
  <c r="AU8" i="12" s="1"/>
  <c r="AF7" i="12"/>
  <c r="AE7" i="12"/>
  <c r="AD7" i="12"/>
  <c r="AC7" i="12"/>
  <c r="AB7" i="12"/>
  <c r="AA7" i="12"/>
  <c r="Z7" i="12"/>
  <c r="Y7" i="12"/>
  <c r="X7" i="12"/>
  <c r="W7" i="12"/>
  <c r="AU7" i="12" s="1"/>
  <c r="AF6" i="12"/>
  <c r="AE6" i="12"/>
  <c r="AD6" i="12"/>
  <c r="AC6" i="12"/>
  <c r="AB6" i="12"/>
  <c r="AA6" i="12"/>
  <c r="Z6" i="12"/>
  <c r="Y6" i="12"/>
  <c r="X6" i="12"/>
  <c r="W6" i="12"/>
  <c r="AF5" i="12"/>
  <c r="AE5" i="12"/>
  <c r="AD5" i="12"/>
  <c r="AC5" i="12"/>
  <c r="AB5" i="12"/>
  <c r="AA5" i="12"/>
  <c r="Z5" i="12"/>
  <c r="Y5" i="12"/>
  <c r="X5" i="12"/>
  <c r="W5" i="12"/>
  <c r="AU5" i="12" s="1"/>
  <c r="AF4" i="12"/>
  <c r="AE4" i="12"/>
  <c r="AD4" i="12"/>
  <c r="AC4" i="12"/>
  <c r="AB4" i="12"/>
  <c r="AA4" i="12"/>
  <c r="Z4" i="12"/>
  <c r="Y4" i="12"/>
  <c r="X4" i="12"/>
  <c r="W4" i="12"/>
  <c r="C4" i="12"/>
  <c r="AS4" i="12"/>
  <c r="V99" i="12"/>
  <c r="U99" i="12"/>
  <c r="T99" i="12"/>
  <c r="S99" i="12"/>
  <c r="R99" i="12"/>
  <c r="Q99" i="12"/>
  <c r="P99" i="12"/>
  <c r="O99" i="12"/>
  <c r="N99" i="12"/>
  <c r="M99" i="12"/>
  <c r="V98" i="12"/>
  <c r="U98" i="12"/>
  <c r="T98" i="12"/>
  <c r="S98" i="12"/>
  <c r="R98" i="12"/>
  <c r="Q98" i="12"/>
  <c r="P98" i="12"/>
  <c r="O98" i="12"/>
  <c r="N98" i="12"/>
  <c r="M98" i="12"/>
  <c r="AT98" i="12" s="1"/>
  <c r="V97" i="12"/>
  <c r="U97" i="12"/>
  <c r="T97" i="12"/>
  <c r="S97" i="12"/>
  <c r="R97" i="12"/>
  <c r="Q97" i="12"/>
  <c r="P97" i="12"/>
  <c r="O97" i="12"/>
  <c r="N97" i="12"/>
  <c r="M97" i="12"/>
  <c r="AT97" i="12" s="1"/>
  <c r="V96" i="12"/>
  <c r="U96" i="12"/>
  <c r="T96" i="12"/>
  <c r="S96" i="12"/>
  <c r="R96" i="12"/>
  <c r="Q96" i="12"/>
  <c r="P96" i="12"/>
  <c r="O96" i="12"/>
  <c r="N96" i="12"/>
  <c r="M96" i="12"/>
  <c r="AT96" i="12" s="1"/>
  <c r="V95" i="12"/>
  <c r="U95" i="12"/>
  <c r="T95" i="12"/>
  <c r="S95" i="12"/>
  <c r="R95" i="12"/>
  <c r="Q95" i="12"/>
  <c r="P95" i="12"/>
  <c r="O95" i="12"/>
  <c r="N95" i="12"/>
  <c r="M95" i="12"/>
  <c r="AT95" i="12" s="1"/>
  <c r="V94" i="12"/>
  <c r="U94" i="12"/>
  <c r="T94" i="12"/>
  <c r="S94" i="12"/>
  <c r="R94" i="12"/>
  <c r="Q94" i="12"/>
  <c r="P94" i="12"/>
  <c r="O94" i="12"/>
  <c r="N94" i="12"/>
  <c r="M94" i="12"/>
  <c r="AT94" i="12"/>
  <c r="V93" i="12"/>
  <c r="U93" i="12"/>
  <c r="T93" i="12"/>
  <c r="S93" i="12"/>
  <c r="R93" i="12"/>
  <c r="Q93" i="12"/>
  <c r="P93" i="12"/>
  <c r="O93" i="12"/>
  <c r="N93" i="12"/>
  <c r="M93" i="12"/>
  <c r="V92" i="12"/>
  <c r="U92" i="12"/>
  <c r="T92" i="12"/>
  <c r="S92" i="12"/>
  <c r="R92" i="12"/>
  <c r="Q92" i="12"/>
  <c r="P92" i="12"/>
  <c r="O92" i="12"/>
  <c r="N92" i="12"/>
  <c r="M92" i="12"/>
  <c r="AT92" i="12"/>
  <c r="V91" i="12"/>
  <c r="U91" i="12"/>
  <c r="T91" i="12"/>
  <c r="S91" i="12"/>
  <c r="R91" i="12"/>
  <c r="Q91" i="12"/>
  <c r="P91" i="12"/>
  <c r="O91" i="12"/>
  <c r="N91" i="12"/>
  <c r="M91" i="12"/>
  <c r="V90" i="12"/>
  <c r="U90" i="12"/>
  <c r="T90" i="12"/>
  <c r="S90" i="12"/>
  <c r="R90" i="12"/>
  <c r="Q90" i="12"/>
  <c r="P90" i="12"/>
  <c r="O90" i="12"/>
  <c r="N90" i="12"/>
  <c r="M90" i="12"/>
  <c r="AT90" i="12" s="1"/>
  <c r="V89" i="12"/>
  <c r="U89" i="12"/>
  <c r="T89" i="12"/>
  <c r="S89" i="12"/>
  <c r="R89" i="12"/>
  <c r="Q89" i="12"/>
  <c r="P89" i="12"/>
  <c r="O89" i="12"/>
  <c r="N89" i="12"/>
  <c r="M89" i="12"/>
  <c r="AT89" i="12" s="1"/>
  <c r="V88" i="12"/>
  <c r="U88" i="12"/>
  <c r="T88" i="12"/>
  <c r="S88" i="12"/>
  <c r="R88" i="12"/>
  <c r="Q88" i="12"/>
  <c r="P88" i="12"/>
  <c r="O88" i="12"/>
  <c r="N88" i="12"/>
  <c r="M88" i="12"/>
  <c r="AT88" i="12" s="1"/>
  <c r="V87" i="12"/>
  <c r="U87" i="12"/>
  <c r="T87" i="12"/>
  <c r="S87" i="12"/>
  <c r="R87" i="12"/>
  <c r="Q87" i="12"/>
  <c r="P87" i="12"/>
  <c r="O87" i="12"/>
  <c r="N87" i="12"/>
  <c r="M87" i="12"/>
  <c r="V86" i="12"/>
  <c r="U86" i="12"/>
  <c r="T86" i="12"/>
  <c r="S86" i="12"/>
  <c r="R86" i="12"/>
  <c r="Q86" i="12"/>
  <c r="P86" i="12"/>
  <c r="O86" i="12"/>
  <c r="N86" i="12"/>
  <c r="M86" i="12"/>
  <c r="AT86" i="12"/>
  <c r="V85" i="12"/>
  <c r="U85" i="12"/>
  <c r="T85" i="12"/>
  <c r="S85" i="12"/>
  <c r="R85" i="12"/>
  <c r="Q85" i="12"/>
  <c r="P85" i="12"/>
  <c r="O85" i="12"/>
  <c r="N85" i="12"/>
  <c r="M85" i="12"/>
  <c r="V84" i="12"/>
  <c r="U84" i="12"/>
  <c r="T84" i="12"/>
  <c r="S84" i="12"/>
  <c r="R84" i="12"/>
  <c r="Q84" i="12"/>
  <c r="P84" i="12"/>
  <c r="O84" i="12"/>
  <c r="N84" i="12"/>
  <c r="M84" i="12"/>
  <c r="AT84" i="12" s="1"/>
  <c r="V83" i="12"/>
  <c r="U83" i="12"/>
  <c r="T83" i="12"/>
  <c r="S83" i="12"/>
  <c r="R83" i="12"/>
  <c r="Q83" i="12"/>
  <c r="P83" i="12"/>
  <c r="O83" i="12"/>
  <c r="N83" i="12"/>
  <c r="M83" i="12"/>
  <c r="V82" i="12"/>
  <c r="U82" i="12"/>
  <c r="T82" i="12"/>
  <c r="S82" i="12"/>
  <c r="R82" i="12"/>
  <c r="Q82" i="12"/>
  <c r="P82" i="12"/>
  <c r="O82" i="12"/>
  <c r="N82" i="12"/>
  <c r="M82" i="12"/>
  <c r="AT82" i="12" s="1"/>
  <c r="V81" i="12"/>
  <c r="U81" i="12"/>
  <c r="T81" i="12"/>
  <c r="S81" i="12"/>
  <c r="R81" i="12"/>
  <c r="Q81" i="12"/>
  <c r="P81" i="12"/>
  <c r="O81" i="12"/>
  <c r="N81" i="12"/>
  <c r="M81" i="12"/>
  <c r="AT81" i="12" s="1"/>
  <c r="V80" i="12"/>
  <c r="U80" i="12"/>
  <c r="T80" i="12"/>
  <c r="S80" i="12"/>
  <c r="R80" i="12"/>
  <c r="Q80" i="12"/>
  <c r="P80" i="12"/>
  <c r="O80" i="12"/>
  <c r="N80" i="12"/>
  <c r="M80" i="12"/>
  <c r="AT80" i="12" s="1"/>
  <c r="V79" i="12"/>
  <c r="U79" i="12"/>
  <c r="T79" i="12"/>
  <c r="S79" i="12"/>
  <c r="R79" i="12"/>
  <c r="Q79" i="12"/>
  <c r="P79" i="12"/>
  <c r="O79" i="12"/>
  <c r="N79" i="12"/>
  <c r="M79" i="12"/>
  <c r="V78" i="12"/>
  <c r="U78" i="12"/>
  <c r="T78" i="12"/>
  <c r="S78" i="12"/>
  <c r="R78" i="12"/>
  <c r="Q78" i="12"/>
  <c r="P78" i="12"/>
  <c r="O78" i="12"/>
  <c r="N78" i="12"/>
  <c r="M78" i="12"/>
  <c r="AT78" i="12"/>
  <c r="V77" i="12"/>
  <c r="U77" i="12"/>
  <c r="T77" i="12"/>
  <c r="S77" i="12"/>
  <c r="R77" i="12"/>
  <c r="Q77" i="12"/>
  <c r="P77" i="12"/>
  <c r="O77" i="12"/>
  <c r="N77" i="12"/>
  <c r="M77" i="12"/>
  <c r="V76" i="12"/>
  <c r="U76" i="12"/>
  <c r="T76" i="12"/>
  <c r="S76" i="12"/>
  <c r="R76" i="12"/>
  <c r="Q76" i="12"/>
  <c r="P76" i="12"/>
  <c r="O76" i="12"/>
  <c r="N76" i="12"/>
  <c r="M76" i="12"/>
  <c r="AT76" i="12"/>
  <c r="V75" i="12"/>
  <c r="U75" i="12"/>
  <c r="T75" i="12"/>
  <c r="S75" i="12"/>
  <c r="R75" i="12"/>
  <c r="Q75" i="12"/>
  <c r="P75" i="12"/>
  <c r="O75" i="12"/>
  <c r="N75" i="12"/>
  <c r="M75" i="12"/>
  <c r="V74" i="12"/>
  <c r="U74" i="12"/>
  <c r="T74" i="12"/>
  <c r="S74" i="12"/>
  <c r="R74" i="12"/>
  <c r="Q74" i="12"/>
  <c r="P74" i="12"/>
  <c r="O74" i="12"/>
  <c r="N74" i="12"/>
  <c r="M74" i="12"/>
  <c r="AT74" i="12" s="1"/>
  <c r="V73" i="12"/>
  <c r="U73" i="12"/>
  <c r="T73" i="12"/>
  <c r="S73" i="12"/>
  <c r="R73" i="12"/>
  <c r="Q73" i="12"/>
  <c r="P73" i="12"/>
  <c r="O73" i="12"/>
  <c r="N73" i="12"/>
  <c r="M73" i="12"/>
  <c r="AT73" i="12" s="1"/>
  <c r="V72" i="12"/>
  <c r="U72" i="12"/>
  <c r="T72" i="12"/>
  <c r="S72" i="12"/>
  <c r="R72" i="12"/>
  <c r="Q72" i="12"/>
  <c r="P72" i="12"/>
  <c r="O72" i="12"/>
  <c r="N72" i="12"/>
  <c r="M72" i="12"/>
  <c r="AT72" i="12" s="1"/>
  <c r="V71" i="12"/>
  <c r="U71" i="12"/>
  <c r="T71" i="12"/>
  <c r="S71" i="12"/>
  <c r="R71" i="12"/>
  <c r="Q71" i="12"/>
  <c r="P71" i="12"/>
  <c r="O71" i="12"/>
  <c r="N71" i="12"/>
  <c r="M71" i="12"/>
  <c r="V70" i="12"/>
  <c r="U70" i="12"/>
  <c r="T70" i="12"/>
  <c r="S70" i="12"/>
  <c r="R70" i="12"/>
  <c r="Q70" i="12"/>
  <c r="P70" i="12"/>
  <c r="O70" i="12"/>
  <c r="N70" i="12"/>
  <c r="M70" i="12"/>
  <c r="AT70" i="12"/>
  <c r="V69" i="12"/>
  <c r="U69" i="12"/>
  <c r="T69" i="12"/>
  <c r="S69" i="12"/>
  <c r="R69" i="12"/>
  <c r="Q69" i="12"/>
  <c r="P69" i="12"/>
  <c r="O69" i="12"/>
  <c r="N69" i="12"/>
  <c r="M69" i="12"/>
  <c r="V68" i="12"/>
  <c r="U68" i="12"/>
  <c r="T68" i="12"/>
  <c r="S68" i="12"/>
  <c r="R68" i="12"/>
  <c r="Q68" i="12"/>
  <c r="P68" i="12"/>
  <c r="O68" i="12"/>
  <c r="N68" i="12"/>
  <c r="M68" i="12"/>
  <c r="AT68" i="12" s="1"/>
  <c r="V67" i="12"/>
  <c r="U67" i="12"/>
  <c r="T67" i="12"/>
  <c r="S67" i="12"/>
  <c r="R67" i="12"/>
  <c r="Q67" i="12"/>
  <c r="P67" i="12"/>
  <c r="O67" i="12"/>
  <c r="N67" i="12"/>
  <c r="M67" i="12"/>
  <c r="V66" i="12"/>
  <c r="U66" i="12"/>
  <c r="T66" i="12"/>
  <c r="S66" i="12"/>
  <c r="R66" i="12"/>
  <c r="Q66" i="12"/>
  <c r="P66" i="12"/>
  <c r="O66" i="12"/>
  <c r="N66" i="12"/>
  <c r="M66" i="12"/>
  <c r="AT66" i="12" s="1"/>
  <c r="V65" i="12"/>
  <c r="U65" i="12"/>
  <c r="T65" i="12"/>
  <c r="S65" i="12"/>
  <c r="R65" i="12"/>
  <c r="Q65" i="12"/>
  <c r="P65" i="12"/>
  <c r="O65" i="12"/>
  <c r="N65" i="12"/>
  <c r="M65" i="12"/>
  <c r="AT65" i="12" s="1"/>
  <c r="V64" i="12"/>
  <c r="U64" i="12"/>
  <c r="T64" i="12"/>
  <c r="S64" i="12"/>
  <c r="R64" i="12"/>
  <c r="Q64" i="12"/>
  <c r="P64" i="12"/>
  <c r="O64" i="12"/>
  <c r="N64" i="12"/>
  <c r="M64" i="12"/>
  <c r="AT64" i="12" s="1"/>
  <c r="V63" i="12"/>
  <c r="U63" i="12"/>
  <c r="T63" i="12"/>
  <c r="S63" i="12"/>
  <c r="R63" i="12"/>
  <c r="Q63" i="12"/>
  <c r="P63" i="12"/>
  <c r="O63" i="12"/>
  <c r="N63" i="12"/>
  <c r="M63" i="12"/>
  <c r="AT63" i="12" s="1"/>
  <c r="V62" i="12"/>
  <c r="U62" i="12"/>
  <c r="T62" i="12"/>
  <c r="S62" i="12"/>
  <c r="R62" i="12"/>
  <c r="Q62" i="12"/>
  <c r="P62" i="12"/>
  <c r="O62" i="12"/>
  <c r="N62" i="12"/>
  <c r="M62" i="12"/>
  <c r="AT62" i="12"/>
  <c r="V61" i="12"/>
  <c r="U61" i="12"/>
  <c r="T61" i="12"/>
  <c r="S61" i="12"/>
  <c r="R61" i="12"/>
  <c r="Q61" i="12"/>
  <c r="P61" i="12"/>
  <c r="O61" i="12"/>
  <c r="N61" i="12"/>
  <c r="M61" i="12"/>
  <c r="V60" i="12"/>
  <c r="U60" i="12"/>
  <c r="T60" i="12"/>
  <c r="S60" i="12"/>
  <c r="R60" i="12"/>
  <c r="Q60" i="12"/>
  <c r="P60" i="12"/>
  <c r="O60" i="12"/>
  <c r="N60" i="12"/>
  <c r="M60" i="12"/>
  <c r="AT60" i="12"/>
  <c r="V59" i="12"/>
  <c r="U59" i="12"/>
  <c r="T59" i="12"/>
  <c r="S59" i="12"/>
  <c r="R59" i="12"/>
  <c r="Q59" i="12"/>
  <c r="P59" i="12"/>
  <c r="O59" i="12"/>
  <c r="N59" i="12"/>
  <c r="M59" i="12"/>
  <c r="V58" i="12"/>
  <c r="U58" i="12"/>
  <c r="T58" i="12"/>
  <c r="S58" i="12"/>
  <c r="R58" i="12"/>
  <c r="Q58" i="12"/>
  <c r="P58" i="12"/>
  <c r="O58" i="12"/>
  <c r="N58" i="12"/>
  <c r="M58" i="12"/>
  <c r="AT58" i="12" s="1"/>
  <c r="V57" i="12"/>
  <c r="U57" i="12"/>
  <c r="T57" i="12"/>
  <c r="S57" i="12"/>
  <c r="R57" i="12"/>
  <c r="Q57" i="12"/>
  <c r="P57" i="12"/>
  <c r="O57" i="12"/>
  <c r="N57" i="12"/>
  <c r="M57" i="12"/>
  <c r="AT57" i="12" s="1"/>
  <c r="V56" i="12"/>
  <c r="U56" i="12"/>
  <c r="T56" i="12"/>
  <c r="S56" i="12"/>
  <c r="R56" i="12"/>
  <c r="Q56" i="12"/>
  <c r="P56" i="12"/>
  <c r="O56" i="12"/>
  <c r="N56" i="12"/>
  <c r="M56" i="12"/>
  <c r="AT56" i="12" s="1"/>
  <c r="V55" i="12"/>
  <c r="U55" i="12"/>
  <c r="T55" i="12"/>
  <c r="S55" i="12"/>
  <c r="R55" i="12"/>
  <c r="Q55" i="12"/>
  <c r="P55" i="12"/>
  <c r="O55" i="12"/>
  <c r="N55" i="12"/>
  <c r="M55" i="12"/>
  <c r="V54" i="12"/>
  <c r="U54" i="12"/>
  <c r="T54" i="12"/>
  <c r="S54" i="12"/>
  <c r="R54" i="12"/>
  <c r="Q54" i="12"/>
  <c r="P54" i="12"/>
  <c r="O54" i="12"/>
  <c r="N54" i="12"/>
  <c r="M54" i="12"/>
  <c r="AT54" i="12"/>
  <c r="V53" i="12"/>
  <c r="U53" i="12"/>
  <c r="T53" i="12"/>
  <c r="S53" i="12"/>
  <c r="R53" i="12"/>
  <c r="Q53" i="12"/>
  <c r="P53" i="12"/>
  <c r="O53" i="12"/>
  <c r="N53" i="12"/>
  <c r="M53" i="12"/>
  <c r="V52" i="12"/>
  <c r="U52" i="12"/>
  <c r="T52" i="12"/>
  <c r="S52" i="12"/>
  <c r="R52" i="12"/>
  <c r="Q52" i="12"/>
  <c r="P52" i="12"/>
  <c r="O52" i="12"/>
  <c r="N52" i="12"/>
  <c r="M52" i="12"/>
  <c r="AT52" i="12" s="1"/>
  <c r="V51" i="12"/>
  <c r="U51" i="12"/>
  <c r="T51" i="12"/>
  <c r="S51" i="12"/>
  <c r="R51" i="12"/>
  <c r="Q51" i="12"/>
  <c r="P51" i="12"/>
  <c r="O51" i="12"/>
  <c r="N51" i="12"/>
  <c r="M51" i="12"/>
  <c r="V50" i="12"/>
  <c r="U50" i="12"/>
  <c r="T50" i="12"/>
  <c r="S50" i="12"/>
  <c r="R50" i="12"/>
  <c r="Q50" i="12"/>
  <c r="P50" i="12"/>
  <c r="O50" i="12"/>
  <c r="N50" i="12"/>
  <c r="M50" i="12"/>
  <c r="AT50" i="12" s="1"/>
  <c r="V49" i="12"/>
  <c r="U49" i="12"/>
  <c r="T49" i="12"/>
  <c r="S49" i="12"/>
  <c r="R49" i="12"/>
  <c r="Q49" i="12"/>
  <c r="P49" i="12"/>
  <c r="O49" i="12"/>
  <c r="N49" i="12"/>
  <c r="M49" i="12"/>
  <c r="AT49" i="12" s="1"/>
  <c r="V48" i="12"/>
  <c r="U48" i="12"/>
  <c r="T48" i="12"/>
  <c r="S48" i="12"/>
  <c r="R48" i="12"/>
  <c r="Q48" i="12"/>
  <c r="P48" i="12"/>
  <c r="O48" i="12"/>
  <c r="N48" i="12"/>
  <c r="M48" i="12"/>
  <c r="AT48" i="12" s="1"/>
  <c r="V47" i="12"/>
  <c r="U47" i="12"/>
  <c r="T47" i="12"/>
  <c r="S47" i="12"/>
  <c r="R47" i="12"/>
  <c r="Q47" i="12"/>
  <c r="P47" i="12"/>
  <c r="O47" i="12"/>
  <c r="N47" i="12"/>
  <c r="M47" i="12"/>
  <c r="V46" i="12"/>
  <c r="U46" i="12"/>
  <c r="T46" i="12"/>
  <c r="S46" i="12"/>
  <c r="R46" i="12"/>
  <c r="Q46" i="12"/>
  <c r="P46" i="12"/>
  <c r="O46" i="12"/>
  <c r="N46" i="12"/>
  <c r="M46" i="12"/>
  <c r="AT46" i="12"/>
  <c r="V45" i="12"/>
  <c r="U45" i="12"/>
  <c r="T45" i="12"/>
  <c r="S45" i="12"/>
  <c r="R45" i="12"/>
  <c r="Q45" i="12"/>
  <c r="P45" i="12"/>
  <c r="O45" i="12"/>
  <c r="N45" i="12"/>
  <c r="M45" i="12"/>
  <c r="V44" i="12"/>
  <c r="U44" i="12"/>
  <c r="T44" i="12"/>
  <c r="S44" i="12"/>
  <c r="R44" i="12"/>
  <c r="Q44" i="12"/>
  <c r="P44" i="12"/>
  <c r="O44" i="12"/>
  <c r="N44" i="12"/>
  <c r="M44" i="12"/>
  <c r="AT44" i="12"/>
  <c r="V43" i="12"/>
  <c r="U43" i="12"/>
  <c r="T43" i="12"/>
  <c r="S43" i="12"/>
  <c r="R43" i="12"/>
  <c r="Q43" i="12"/>
  <c r="P43" i="12"/>
  <c r="O43" i="12"/>
  <c r="N43" i="12"/>
  <c r="M43" i="12"/>
  <c r="V42" i="12"/>
  <c r="U42" i="12"/>
  <c r="T42" i="12"/>
  <c r="S42" i="12"/>
  <c r="R42" i="12"/>
  <c r="Q42" i="12"/>
  <c r="P42" i="12"/>
  <c r="O42" i="12"/>
  <c r="N42" i="12"/>
  <c r="M42" i="12"/>
  <c r="AT42" i="12" s="1"/>
  <c r="V41" i="12"/>
  <c r="U41" i="12"/>
  <c r="T41" i="12"/>
  <c r="S41" i="12"/>
  <c r="R41" i="12"/>
  <c r="Q41" i="12"/>
  <c r="P41" i="12"/>
  <c r="O41" i="12"/>
  <c r="N41" i="12"/>
  <c r="M41" i="12"/>
  <c r="AT41" i="12" s="1"/>
  <c r="V40" i="12"/>
  <c r="U40" i="12"/>
  <c r="T40" i="12"/>
  <c r="S40" i="12"/>
  <c r="R40" i="12"/>
  <c r="Q40" i="12"/>
  <c r="P40" i="12"/>
  <c r="O40" i="12"/>
  <c r="N40" i="12"/>
  <c r="M40" i="12"/>
  <c r="AT40" i="12" s="1"/>
  <c r="V39" i="12"/>
  <c r="U39" i="12"/>
  <c r="T39" i="12"/>
  <c r="S39" i="12"/>
  <c r="R39" i="12"/>
  <c r="Q39" i="12"/>
  <c r="P39" i="12"/>
  <c r="O39" i="12"/>
  <c r="N39" i="12"/>
  <c r="M39" i="12"/>
  <c r="V38" i="12"/>
  <c r="U38" i="12"/>
  <c r="T38" i="12"/>
  <c r="S38" i="12"/>
  <c r="R38" i="12"/>
  <c r="Q38" i="12"/>
  <c r="P38" i="12"/>
  <c r="O38" i="12"/>
  <c r="N38" i="12"/>
  <c r="M38" i="12"/>
  <c r="AT38" i="12"/>
  <c r="V37" i="12"/>
  <c r="U37" i="12"/>
  <c r="T37" i="12"/>
  <c r="S37" i="12"/>
  <c r="R37" i="12"/>
  <c r="Q37" i="12"/>
  <c r="P37" i="12"/>
  <c r="O37" i="12"/>
  <c r="N37" i="12"/>
  <c r="M37" i="12"/>
  <c r="V36" i="12"/>
  <c r="U36" i="12"/>
  <c r="T36" i="12"/>
  <c r="S36" i="12"/>
  <c r="R36" i="12"/>
  <c r="Q36" i="12"/>
  <c r="P36" i="12"/>
  <c r="O36" i="12"/>
  <c r="N36" i="12"/>
  <c r="M36" i="12"/>
  <c r="AT36" i="12" s="1"/>
  <c r="V35" i="12"/>
  <c r="U35" i="12"/>
  <c r="T35" i="12"/>
  <c r="S35" i="12"/>
  <c r="R35" i="12"/>
  <c r="Q35" i="12"/>
  <c r="P35" i="12"/>
  <c r="O35" i="12"/>
  <c r="N35" i="12"/>
  <c r="M35" i="12"/>
  <c r="V34" i="12"/>
  <c r="U34" i="12"/>
  <c r="T34" i="12"/>
  <c r="S34" i="12"/>
  <c r="R34" i="12"/>
  <c r="Q34" i="12"/>
  <c r="P34" i="12"/>
  <c r="O34" i="12"/>
  <c r="N34" i="12"/>
  <c r="M34" i="12"/>
  <c r="AT34" i="12" s="1"/>
  <c r="V33" i="12"/>
  <c r="U33" i="12"/>
  <c r="T33" i="12"/>
  <c r="S33" i="12"/>
  <c r="R33" i="12"/>
  <c r="Q33" i="12"/>
  <c r="P33" i="12"/>
  <c r="O33" i="12"/>
  <c r="N33" i="12"/>
  <c r="M33" i="12"/>
  <c r="AT33" i="12" s="1"/>
  <c r="V32" i="12"/>
  <c r="U32" i="12"/>
  <c r="T32" i="12"/>
  <c r="S32" i="12"/>
  <c r="R32" i="12"/>
  <c r="Q32" i="12"/>
  <c r="P32" i="12"/>
  <c r="O32" i="12"/>
  <c r="N32" i="12"/>
  <c r="M32" i="12"/>
  <c r="AT32" i="12"/>
  <c r="V31" i="12"/>
  <c r="U31" i="12"/>
  <c r="T31" i="12"/>
  <c r="S31" i="12"/>
  <c r="R31" i="12"/>
  <c r="Q31" i="12"/>
  <c r="P31" i="12"/>
  <c r="O31" i="12"/>
  <c r="N31" i="12"/>
  <c r="M31" i="12"/>
  <c r="AT31" i="12" s="1"/>
  <c r="V30" i="12"/>
  <c r="U30" i="12"/>
  <c r="T30" i="12"/>
  <c r="S30" i="12"/>
  <c r="R30" i="12"/>
  <c r="Q30" i="12"/>
  <c r="P30" i="12"/>
  <c r="O30" i="12"/>
  <c r="N30" i="12"/>
  <c r="M30" i="12"/>
  <c r="AT30" i="12"/>
  <c r="V29" i="12"/>
  <c r="U29" i="12"/>
  <c r="T29" i="12"/>
  <c r="S29" i="12"/>
  <c r="R29" i="12"/>
  <c r="Q29" i="12"/>
  <c r="P29" i="12"/>
  <c r="O29" i="12"/>
  <c r="N29" i="12"/>
  <c r="M29" i="12"/>
  <c r="V28" i="12"/>
  <c r="U28" i="12"/>
  <c r="T28" i="12"/>
  <c r="S28" i="12"/>
  <c r="R28" i="12"/>
  <c r="Q28" i="12"/>
  <c r="P28" i="12"/>
  <c r="O28" i="12"/>
  <c r="N28" i="12"/>
  <c r="M28" i="12"/>
  <c r="AT28" i="12"/>
  <c r="V27" i="12"/>
  <c r="U27" i="12"/>
  <c r="T27" i="12"/>
  <c r="S27" i="12"/>
  <c r="R27" i="12"/>
  <c r="Q27" i="12"/>
  <c r="P27" i="12"/>
  <c r="O27" i="12"/>
  <c r="N27" i="12"/>
  <c r="M27" i="12"/>
  <c r="V26" i="12"/>
  <c r="U26" i="12"/>
  <c r="T26" i="12"/>
  <c r="S26" i="12"/>
  <c r="R26" i="12"/>
  <c r="Q26" i="12"/>
  <c r="P26" i="12"/>
  <c r="O26" i="12"/>
  <c r="N26" i="12"/>
  <c r="M26" i="12"/>
  <c r="AT26" i="12" s="1"/>
  <c r="V25" i="12"/>
  <c r="U25" i="12"/>
  <c r="T25" i="12"/>
  <c r="S25" i="12"/>
  <c r="R25" i="12"/>
  <c r="Q25" i="12"/>
  <c r="P25" i="12"/>
  <c r="O25" i="12"/>
  <c r="N25" i="12"/>
  <c r="M25" i="12"/>
  <c r="AT25" i="12" s="1"/>
  <c r="V24" i="12"/>
  <c r="U24" i="12"/>
  <c r="T24" i="12"/>
  <c r="S24" i="12"/>
  <c r="R24" i="12"/>
  <c r="Q24" i="12"/>
  <c r="P24" i="12"/>
  <c r="O24" i="12"/>
  <c r="N24" i="12"/>
  <c r="M24" i="12"/>
  <c r="AT24" i="12" s="1"/>
  <c r="V23" i="12"/>
  <c r="U23" i="12"/>
  <c r="T23" i="12"/>
  <c r="S23" i="12"/>
  <c r="R23" i="12"/>
  <c r="Q23" i="12"/>
  <c r="P23" i="12"/>
  <c r="O23" i="12"/>
  <c r="N23" i="12"/>
  <c r="M23" i="12"/>
  <c r="AT23" i="12" s="1"/>
  <c r="V22" i="12"/>
  <c r="U22" i="12"/>
  <c r="T22" i="12"/>
  <c r="S22" i="12"/>
  <c r="R22" i="12"/>
  <c r="Q22" i="12"/>
  <c r="P22" i="12"/>
  <c r="O22" i="12"/>
  <c r="N22" i="12"/>
  <c r="M22" i="12"/>
  <c r="AT22" i="12"/>
  <c r="V21" i="12"/>
  <c r="U21" i="12"/>
  <c r="T21" i="12"/>
  <c r="S21" i="12"/>
  <c r="R21" i="12"/>
  <c r="Q21" i="12"/>
  <c r="P21" i="12"/>
  <c r="O21" i="12"/>
  <c r="N21" i="12"/>
  <c r="M21" i="12"/>
  <c r="AT21" i="12" s="1"/>
  <c r="V20" i="12"/>
  <c r="U20" i="12"/>
  <c r="T20" i="12"/>
  <c r="S20" i="12"/>
  <c r="R20" i="12"/>
  <c r="Q20" i="12"/>
  <c r="P20" i="12"/>
  <c r="O20" i="12"/>
  <c r="N20" i="12"/>
  <c r="M20" i="12"/>
  <c r="AT20" i="12" s="1"/>
  <c r="V19" i="12"/>
  <c r="U19" i="12"/>
  <c r="T19" i="12"/>
  <c r="S19" i="12"/>
  <c r="R19" i="12"/>
  <c r="Q19" i="12"/>
  <c r="P19" i="12"/>
  <c r="O19" i="12"/>
  <c r="N19" i="12"/>
  <c r="M19" i="12"/>
  <c r="V18" i="12"/>
  <c r="U18" i="12"/>
  <c r="T18" i="12"/>
  <c r="S18" i="12"/>
  <c r="R18" i="12"/>
  <c r="Q18" i="12"/>
  <c r="P18" i="12"/>
  <c r="O18" i="12"/>
  <c r="N18" i="12"/>
  <c r="M18" i="12"/>
  <c r="AT18" i="12" s="1"/>
  <c r="V17" i="12"/>
  <c r="U17" i="12"/>
  <c r="T17" i="12"/>
  <c r="S17" i="12"/>
  <c r="R17" i="12"/>
  <c r="Q17" i="12"/>
  <c r="P17" i="12"/>
  <c r="O17" i="12"/>
  <c r="N17" i="12"/>
  <c r="M17" i="12"/>
  <c r="AT17" i="12" s="1"/>
  <c r="V16" i="12"/>
  <c r="U16" i="12"/>
  <c r="T16" i="12"/>
  <c r="S16" i="12"/>
  <c r="R16" i="12"/>
  <c r="Q16" i="12"/>
  <c r="P16" i="12"/>
  <c r="O16" i="12"/>
  <c r="N16" i="12"/>
  <c r="M16" i="12"/>
  <c r="AT16" i="12" s="1"/>
  <c r="V15" i="12"/>
  <c r="U15" i="12"/>
  <c r="T15" i="12"/>
  <c r="S15" i="12"/>
  <c r="R15" i="12"/>
  <c r="Q15" i="12"/>
  <c r="P15" i="12"/>
  <c r="O15" i="12"/>
  <c r="N15" i="12"/>
  <c r="M15" i="12"/>
  <c r="V14" i="12"/>
  <c r="U14" i="12"/>
  <c r="T14" i="12"/>
  <c r="S14" i="12"/>
  <c r="R14" i="12"/>
  <c r="Q14" i="12"/>
  <c r="P14" i="12"/>
  <c r="O14" i="12"/>
  <c r="N14" i="12"/>
  <c r="M14" i="12"/>
  <c r="AT14" i="12" s="1"/>
  <c r="V13" i="12"/>
  <c r="U13" i="12"/>
  <c r="T13" i="12"/>
  <c r="S13" i="12"/>
  <c r="R13" i="12"/>
  <c r="Q13" i="12"/>
  <c r="P13" i="12"/>
  <c r="O13" i="12"/>
  <c r="N13" i="12"/>
  <c r="M13" i="12"/>
  <c r="AT13" i="12" s="1"/>
  <c r="V12" i="12"/>
  <c r="U12" i="12"/>
  <c r="T12" i="12"/>
  <c r="S12" i="12"/>
  <c r="R12" i="12"/>
  <c r="Q12" i="12"/>
  <c r="P12" i="12"/>
  <c r="O12" i="12"/>
  <c r="N12" i="12"/>
  <c r="M12" i="12"/>
  <c r="AT12" i="12"/>
  <c r="V11" i="12"/>
  <c r="U11" i="12"/>
  <c r="T11" i="12"/>
  <c r="S11" i="12"/>
  <c r="R11" i="12"/>
  <c r="Q11" i="12"/>
  <c r="P11" i="12"/>
  <c r="O11" i="12"/>
  <c r="N11" i="12"/>
  <c r="M11" i="12"/>
  <c r="V10" i="12"/>
  <c r="U10" i="12"/>
  <c r="T10" i="12"/>
  <c r="S10" i="12"/>
  <c r="R10" i="12"/>
  <c r="Q10" i="12"/>
  <c r="P10" i="12"/>
  <c r="O10" i="12"/>
  <c r="N10" i="12"/>
  <c r="M10" i="12"/>
  <c r="AT10" i="12" s="1"/>
  <c r="V9" i="12"/>
  <c r="U9" i="12"/>
  <c r="T9" i="12"/>
  <c r="S9" i="12"/>
  <c r="R9" i="12"/>
  <c r="Q9" i="12"/>
  <c r="P9" i="12"/>
  <c r="O9" i="12"/>
  <c r="N9" i="12"/>
  <c r="M9" i="12"/>
  <c r="AT9" i="12"/>
  <c r="V8" i="12"/>
  <c r="U8" i="12"/>
  <c r="T8" i="12"/>
  <c r="S8" i="12"/>
  <c r="R8" i="12"/>
  <c r="Q8" i="12"/>
  <c r="P8" i="12"/>
  <c r="O8" i="12"/>
  <c r="N8" i="12"/>
  <c r="M8" i="12"/>
  <c r="AT8" i="12" s="1"/>
  <c r="V7" i="12"/>
  <c r="U7" i="12"/>
  <c r="T7" i="12"/>
  <c r="S7" i="12"/>
  <c r="R7" i="12"/>
  <c r="Q7" i="12"/>
  <c r="P7" i="12"/>
  <c r="O7" i="12"/>
  <c r="N7" i="12"/>
  <c r="M7" i="12"/>
  <c r="AT7" i="12" s="1"/>
  <c r="V6" i="12"/>
  <c r="U6" i="12"/>
  <c r="T6" i="12"/>
  <c r="S6" i="12"/>
  <c r="R6" i="12"/>
  <c r="Q6" i="12"/>
  <c r="P6" i="12"/>
  <c r="O6" i="12"/>
  <c r="N6" i="12"/>
  <c r="M6" i="12"/>
  <c r="AT6" i="12"/>
  <c r="V5" i="12"/>
  <c r="U5" i="12"/>
  <c r="T5" i="12"/>
  <c r="S5" i="12"/>
  <c r="R5" i="12"/>
  <c r="Q5" i="12"/>
  <c r="P5" i="12"/>
  <c r="O5" i="12"/>
  <c r="N5" i="12"/>
  <c r="M5" i="12"/>
  <c r="AT5" i="12" s="1"/>
  <c r="V4" i="12"/>
  <c r="U4" i="12"/>
  <c r="T4" i="12"/>
  <c r="S4" i="12"/>
  <c r="R4" i="12"/>
  <c r="Q4" i="12"/>
  <c r="P4" i="12"/>
  <c r="O4" i="12"/>
  <c r="N4" i="12"/>
  <c r="M4" i="12"/>
  <c r="AT4" i="12" s="1"/>
  <c r="L99" i="12"/>
  <c r="K99" i="12"/>
  <c r="J99" i="12"/>
  <c r="I99" i="12"/>
  <c r="H99" i="12"/>
  <c r="G99" i="12"/>
  <c r="F99" i="12"/>
  <c r="E99" i="12"/>
  <c r="D99" i="12"/>
  <c r="C99" i="12"/>
  <c r="L98" i="12"/>
  <c r="K98" i="12"/>
  <c r="J98" i="12"/>
  <c r="I98" i="12"/>
  <c r="H98" i="12"/>
  <c r="G98" i="12"/>
  <c r="F98" i="12"/>
  <c r="E98" i="12"/>
  <c r="D98" i="12"/>
  <c r="C98" i="12"/>
  <c r="AS98" i="12"/>
  <c r="L97" i="12"/>
  <c r="K97" i="12"/>
  <c r="J97" i="12"/>
  <c r="I97" i="12"/>
  <c r="H97" i="12"/>
  <c r="G97" i="12"/>
  <c r="F97" i="12"/>
  <c r="E97" i="12"/>
  <c r="D97" i="12"/>
  <c r="C97" i="12"/>
  <c r="L96" i="12"/>
  <c r="K96" i="12"/>
  <c r="J96" i="12"/>
  <c r="I96" i="12"/>
  <c r="H96" i="12"/>
  <c r="G96" i="12"/>
  <c r="F96" i="12"/>
  <c r="E96" i="12"/>
  <c r="D96" i="12"/>
  <c r="C96" i="12"/>
  <c r="AS96" i="12"/>
  <c r="L95" i="12"/>
  <c r="K95" i="12"/>
  <c r="J95" i="12"/>
  <c r="I95" i="12"/>
  <c r="H95" i="12"/>
  <c r="G95" i="12"/>
  <c r="F95" i="12"/>
  <c r="E95" i="12"/>
  <c r="D95" i="12"/>
  <c r="C95" i="12"/>
  <c r="L94" i="12"/>
  <c r="K94" i="12"/>
  <c r="J94" i="12"/>
  <c r="I94" i="12"/>
  <c r="H94" i="12"/>
  <c r="G94" i="12"/>
  <c r="F94" i="12"/>
  <c r="E94" i="12"/>
  <c r="D94" i="12"/>
  <c r="C94" i="12"/>
  <c r="AS94" i="12"/>
  <c r="L93" i="12"/>
  <c r="K93" i="12"/>
  <c r="J93" i="12"/>
  <c r="I93" i="12"/>
  <c r="H93" i="12"/>
  <c r="G93" i="12"/>
  <c r="F93" i="12"/>
  <c r="E93" i="12"/>
  <c r="D93" i="12"/>
  <c r="C93" i="12"/>
  <c r="L92" i="12"/>
  <c r="K92" i="12"/>
  <c r="J92" i="12"/>
  <c r="I92" i="12"/>
  <c r="H92" i="12"/>
  <c r="G92" i="12"/>
  <c r="F92" i="12"/>
  <c r="E92" i="12"/>
  <c r="D92" i="12"/>
  <c r="C92" i="12"/>
  <c r="AS92" i="12"/>
  <c r="L91" i="12"/>
  <c r="K91" i="12"/>
  <c r="J91" i="12"/>
  <c r="I91" i="12"/>
  <c r="H91" i="12"/>
  <c r="G91" i="12"/>
  <c r="F91" i="12"/>
  <c r="E91" i="12"/>
  <c r="D91" i="12"/>
  <c r="C91" i="12"/>
  <c r="L90" i="12"/>
  <c r="K90" i="12"/>
  <c r="J90" i="12"/>
  <c r="I90" i="12"/>
  <c r="H90" i="12"/>
  <c r="G90" i="12"/>
  <c r="F90" i="12"/>
  <c r="E90" i="12"/>
  <c r="D90" i="12"/>
  <c r="C90" i="12"/>
  <c r="AS90" i="12"/>
  <c r="L89" i="12"/>
  <c r="K89" i="12"/>
  <c r="J89" i="12"/>
  <c r="I89" i="12"/>
  <c r="H89" i="12"/>
  <c r="G89" i="12"/>
  <c r="F89" i="12"/>
  <c r="E89" i="12"/>
  <c r="D89" i="12"/>
  <c r="C89" i="12"/>
  <c r="L88" i="12"/>
  <c r="K88" i="12"/>
  <c r="J88" i="12"/>
  <c r="I88" i="12"/>
  <c r="H88" i="12"/>
  <c r="G88" i="12"/>
  <c r="F88" i="12"/>
  <c r="E88" i="12"/>
  <c r="D88" i="12"/>
  <c r="C88" i="12"/>
  <c r="AS88" i="12"/>
  <c r="L87" i="12"/>
  <c r="K87" i="12"/>
  <c r="J87" i="12"/>
  <c r="I87" i="12"/>
  <c r="H87" i="12"/>
  <c r="G87" i="12"/>
  <c r="F87" i="12"/>
  <c r="E87" i="12"/>
  <c r="D87" i="12"/>
  <c r="C87" i="12"/>
  <c r="L86" i="12"/>
  <c r="K86" i="12"/>
  <c r="J86" i="12"/>
  <c r="I86" i="12"/>
  <c r="H86" i="12"/>
  <c r="G86" i="12"/>
  <c r="F86" i="12"/>
  <c r="E86" i="12"/>
  <c r="D86" i="12"/>
  <c r="C86" i="12"/>
  <c r="AS86" i="12"/>
  <c r="L85" i="12"/>
  <c r="K85" i="12"/>
  <c r="J85" i="12"/>
  <c r="I85" i="12"/>
  <c r="H85" i="12"/>
  <c r="G85" i="12"/>
  <c r="F85" i="12"/>
  <c r="E85" i="12"/>
  <c r="D85" i="12"/>
  <c r="C85" i="12"/>
  <c r="L84" i="12"/>
  <c r="K84" i="12"/>
  <c r="J84" i="12"/>
  <c r="I84" i="12"/>
  <c r="H84" i="12"/>
  <c r="G84" i="12"/>
  <c r="F84" i="12"/>
  <c r="E84" i="12"/>
  <c r="D84" i="12"/>
  <c r="C84" i="12"/>
  <c r="AS84" i="12"/>
  <c r="L83" i="12"/>
  <c r="K83" i="12"/>
  <c r="J83" i="12"/>
  <c r="I83" i="12"/>
  <c r="H83" i="12"/>
  <c r="G83" i="12"/>
  <c r="F83" i="12"/>
  <c r="E83" i="12"/>
  <c r="D83" i="12"/>
  <c r="C83" i="12"/>
  <c r="L82" i="12"/>
  <c r="K82" i="12"/>
  <c r="J82" i="12"/>
  <c r="I82" i="12"/>
  <c r="H82" i="12"/>
  <c r="G82" i="12"/>
  <c r="F82" i="12"/>
  <c r="E82" i="12"/>
  <c r="D82" i="12"/>
  <c r="C82" i="12"/>
  <c r="AS82" i="12"/>
  <c r="L81" i="12"/>
  <c r="K81" i="12"/>
  <c r="J81" i="12"/>
  <c r="I81" i="12"/>
  <c r="H81" i="12"/>
  <c r="G81" i="12"/>
  <c r="F81" i="12"/>
  <c r="E81" i="12"/>
  <c r="D81" i="12"/>
  <c r="C81" i="12"/>
  <c r="L80" i="12"/>
  <c r="K80" i="12"/>
  <c r="J80" i="12"/>
  <c r="I80" i="12"/>
  <c r="H80" i="12"/>
  <c r="G80" i="12"/>
  <c r="F80" i="12"/>
  <c r="E80" i="12"/>
  <c r="D80" i="12"/>
  <c r="C80" i="12"/>
  <c r="AS80" i="12"/>
  <c r="L79" i="12"/>
  <c r="K79" i="12"/>
  <c r="J79" i="12"/>
  <c r="I79" i="12"/>
  <c r="H79" i="12"/>
  <c r="G79" i="12"/>
  <c r="F79" i="12"/>
  <c r="E79" i="12"/>
  <c r="D79" i="12"/>
  <c r="C79" i="12"/>
  <c r="L78" i="12"/>
  <c r="K78" i="12"/>
  <c r="J78" i="12"/>
  <c r="I78" i="12"/>
  <c r="H78" i="12"/>
  <c r="G78" i="12"/>
  <c r="F78" i="12"/>
  <c r="E78" i="12"/>
  <c r="D78" i="12"/>
  <c r="C78" i="12"/>
  <c r="AS78" i="12"/>
  <c r="L77" i="12"/>
  <c r="K77" i="12"/>
  <c r="J77" i="12"/>
  <c r="I77" i="12"/>
  <c r="H77" i="12"/>
  <c r="G77" i="12"/>
  <c r="F77" i="12"/>
  <c r="E77" i="12"/>
  <c r="D77" i="12"/>
  <c r="C77" i="12"/>
  <c r="L76" i="12"/>
  <c r="K76" i="12"/>
  <c r="J76" i="12"/>
  <c r="I76" i="12"/>
  <c r="H76" i="12"/>
  <c r="G76" i="12"/>
  <c r="F76" i="12"/>
  <c r="E76" i="12"/>
  <c r="D76" i="12"/>
  <c r="C76" i="12"/>
  <c r="AS76" i="12"/>
  <c r="L75" i="12"/>
  <c r="K75" i="12"/>
  <c r="J75" i="12"/>
  <c r="I75" i="12"/>
  <c r="H75" i="12"/>
  <c r="G75" i="12"/>
  <c r="F75" i="12"/>
  <c r="E75" i="12"/>
  <c r="D75" i="12"/>
  <c r="C75" i="12"/>
  <c r="L74" i="12"/>
  <c r="K74" i="12"/>
  <c r="J74" i="12"/>
  <c r="I74" i="12"/>
  <c r="H74" i="12"/>
  <c r="G74" i="12"/>
  <c r="F74" i="12"/>
  <c r="E74" i="12"/>
  <c r="D74" i="12"/>
  <c r="C74" i="12"/>
  <c r="AS74" i="12"/>
  <c r="L73" i="12"/>
  <c r="K73" i="12"/>
  <c r="J73" i="12"/>
  <c r="I73" i="12"/>
  <c r="H73" i="12"/>
  <c r="G73" i="12"/>
  <c r="F73" i="12"/>
  <c r="E73" i="12"/>
  <c r="D73" i="12"/>
  <c r="C73" i="12"/>
  <c r="L72" i="12"/>
  <c r="K72" i="12"/>
  <c r="J72" i="12"/>
  <c r="I72" i="12"/>
  <c r="H72" i="12"/>
  <c r="G72" i="12"/>
  <c r="F72" i="12"/>
  <c r="E72" i="12"/>
  <c r="D72" i="12"/>
  <c r="C72" i="12"/>
  <c r="AS72" i="12"/>
  <c r="L71" i="12"/>
  <c r="K71" i="12"/>
  <c r="J71" i="12"/>
  <c r="I71" i="12"/>
  <c r="H71" i="12"/>
  <c r="G71" i="12"/>
  <c r="F71" i="12"/>
  <c r="E71" i="12"/>
  <c r="D71" i="12"/>
  <c r="C71" i="12"/>
  <c r="L70" i="12"/>
  <c r="K70" i="12"/>
  <c r="J70" i="12"/>
  <c r="I70" i="12"/>
  <c r="H70" i="12"/>
  <c r="G70" i="12"/>
  <c r="F70" i="12"/>
  <c r="E70" i="12"/>
  <c r="D70" i="12"/>
  <c r="C70" i="12"/>
  <c r="AS70" i="12"/>
  <c r="L69" i="12"/>
  <c r="K69" i="12"/>
  <c r="J69" i="12"/>
  <c r="I69" i="12"/>
  <c r="H69" i="12"/>
  <c r="G69" i="12"/>
  <c r="F69" i="12"/>
  <c r="E69" i="12"/>
  <c r="D69" i="12"/>
  <c r="C69" i="12"/>
  <c r="L68" i="12"/>
  <c r="K68" i="12"/>
  <c r="J68" i="12"/>
  <c r="I68" i="12"/>
  <c r="H68" i="12"/>
  <c r="G68" i="12"/>
  <c r="F68" i="12"/>
  <c r="E68" i="12"/>
  <c r="D68" i="12"/>
  <c r="C68" i="12"/>
  <c r="AS68" i="12"/>
  <c r="L67" i="12"/>
  <c r="K67" i="12"/>
  <c r="J67" i="12"/>
  <c r="I67" i="12"/>
  <c r="H67" i="12"/>
  <c r="G67" i="12"/>
  <c r="F67" i="12"/>
  <c r="E67" i="12"/>
  <c r="D67" i="12"/>
  <c r="C67" i="12"/>
  <c r="L66" i="12"/>
  <c r="K66" i="12"/>
  <c r="J66" i="12"/>
  <c r="I66" i="12"/>
  <c r="H66" i="12"/>
  <c r="G66" i="12"/>
  <c r="F66" i="12"/>
  <c r="E66" i="12"/>
  <c r="D66" i="12"/>
  <c r="C66" i="12"/>
  <c r="AS66" i="12"/>
  <c r="L65" i="12"/>
  <c r="K65" i="12"/>
  <c r="J65" i="12"/>
  <c r="I65" i="12"/>
  <c r="H65" i="12"/>
  <c r="G65" i="12"/>
  <c r="F65" i="12"/>
  <c r="E65" i="12"/>
  <c r="D65" i="12"/>
  <c r="C65" i="12"/>
  <c r="L64" i="12"/>
  <c r="K64" i="12"/>
  <c r="J64" i="12"/>
  <c r="I64" i="12"/>
  <c r="H64" i="12"/>
  <c r="G64" i="12"/>
  <c r="F64" i="12"/>
  <c r="E64" i="12"/>
  <c r="D64" i="12"/>
  <c r="C64" i="12"/>
  <c r="AS64" i="12"/>
  <c r="L63" i="12"/>
  <c r="K63" i="12"/>
  <c r="J63" i="12"/>
  <c r="I63" i="12"/>
  <c r="H63" i="12"/>
  <c r="G63" i="12"/>
  <c r="F63" i="12"/>
  <c r="E63" i="12"/>
  <c r="D63" i="12"/>
  <c r="C63" i="12"/>
  <c r="L62" i="12"/>
  <c r="K62" i="12"/>
  <c r="J62" i="12"/>
  <c r="I62" i="12"/>
  <c r="H62" i="12"/>
  <c r="G62" i="12"/>
  <c r="F62" i="12"/>
  <c r="E62" i="12"/>
  <c r="D62" i="12"/>
  <c r="C62" i="12"/>
  <c r="AS62" i="12"/>
  <c r="L61" i="12"/>
  <c r="K61" i="12"/>
  <c r="J61" i="12"/>
  <c r="I61" i="12"/>
  <c r="H61" i="12"/>
  <c r="G61" i="12"/>
  <c r="F61" i="12"/>
  <c r="E61" i="12"/>
  <c r="D61" i="12"/>
  <c r="C61" i="12"/>
  <c r="L60" i="12"/>
  <c r="K60" i="12"/>
  <c r="J60" i="12"/>
  <c r="I60" i="12"/>
  <c r="H60" i="12"/>
  <c r="G60" i="12"/>
  <c r="F60" i="12"/>
  <c r="E60" i="12"/>
  <c r="D60" i="12"/>
  <c r="C60" i="12"/>
  <c r="AS60" i="12"/>
  <c r="L59" i="12"/>
  <c r="K59" i="12"/>
  <c r="J59" i="12"/>
  <c r="I59" i="12"/>
  <c r="H59" i="12"/>
  <c r="G59" i="12"/>
  <c r="F59" i="12"/>
  <c r="E59" i="12"/>
  <c r="D59" i="12"/>
  <c r="C59" i="12"/>
  <c r="L58" i="12"/>
  <c r="K58" i="12"/>
  <c r="J58" i="12"/>
  <c r="I58" i="12"/>
  <c r="H58" i="12"/>
  <c r="G58" i="12"/>
  <c r="F58" i="12"/>
  <c r="E58" i="12"/>
  <c r="D58" i="12"/>
  <c r="C58" i="12"/>
  <c r="AS58" i="12"/>
  <c r="L57" i="12"/>
  <c r="K57" i="12"/>
  <c r="J57" i="12"/>
  <c r="I57" i="12"/>
  <c r="H57" i="12"/>
  <c r="G57" i="12"/>
  <c r="F57" i="12"/>
  <c r="E57" i="12"/>
  <c r="D57" i="12"/>
  <c r="C57" i="12"/>
  <c r="L56" i="12"/>
  <c r="K56" i="12"/>
  <c r="J56" i="12"/>
  <c r="I56" i="12"/>
  <c r="H56" i="12"/>
  <c r="G56" i="12"/>
  <c r="F56" i="12"/>
  <c r="E56" i="12"/>
  <c r="D56" i="12"/>
  <c r="C56" i="12"/>
  <c r="AS56" i="12"/>
  <c r="L55" i="12"/>
  <c r="K55" i="12"/>
  <c r="J55" i="12"/>
  <c r="I55" i="12"/>
  <c r="H55" i="12"/>
  <c r="G55" i="12"/>
  <c r="F55" i="12"/>
  <c r="E55" i="12"/>
  <c r="D55" i="12"/>
  <c r="C55" i="12"/>
  <c r="L54" i="12"/>
  <c r="K54" i="12"/>
  <c r="J54" i="12"/>
  <c r="I54" i="12"/>
  <c r="H54" i="12"/>
  <c r="G54" i="12"/>
  <c r="F54" i="12"/>
  <c r="E54" i="12"/>
  <c r="D54" i="12"/>
  <c r="C54" i="12"/>
  <c r="AS54" i="12"/>
  <c r="L53" i="12"/>
  <c r="K53" i="12"/>
  <c r="J53" i="12"/>
  <c r="I53" i="12"/>
  <c r="H53" i="12"/>
  <c r="G53" i="12"/>
  <c r="F53" i="12"/>
  <c r="E53" i="12"/>
  <c r="D53" i="12"/>
  <c r="C53" i="12"/>
  <c r="L52" i="12"/>
  <c r="K52" i="12"/>
  <c r="J52" i="12"/>
  <c r="I52" i="12"/>
  <c r="H52" i="12"/>
  <c r="G52" i="12"/>
  <c r="F52" i="12"/>
  <c r="E52" i="12"/>
  <c r="D52" i="12"/>
  <c r="C52" i="12"/>
  <c r="AS52" i="12"/>
  <c r="L51" i="12"/>
  <c r="K51" i="12"/>
  <c r="J51" i="12"/>
  <c r="I51" i="12"/>
  <c r="H51" i="12"/>
  <c r="G51" i="12"/>
  <c r="F51" i="12"/>
  <c r="E51" i="12"/>
  <c r="D51" i="12"/>
  <c r="C51" i="12"/>
  <c r="L50" i="12"/>
  <c r="K50" i="12"/>
  <c r="J50" i="12"/>
  <c r="I50" i="12"/>
  <c r="H50" i="12"/>
  <c r="G50" i="12"/>
  <c r="F50" i="12"/>
  <c r="E50" i="12"/>
  <c r="D50" i="12"/>
  <c r="C50" i="12"/>
  <c r="AS50" i="12"/>
  <c r="L49" i="12"/>
  <c r="K49" i="12"/>
  <c r="J49" i="12"/>
  <c r="I49" i="12"/>
  <c r="H49" i="12"/>
  <c r="G49" i="12"/>
  <c r="F49" i="12"/>
  <c r="E49" i="12"/>
  <c r="D49" i="12"/>
  <c r="C49" i="12"/>
  <c r="L48" i="12"/>
  <c r="K48" i="12"/>
  <c r="J48" i="12"/>
  <c r="I48" i="12"/>
  <c r="H48" i="12"/>
  <c r="G48" i="12"/>
  <c r="F48" i="12"/>
  <c r="E48" i="12"/>
  <c r="D48" i="12"/>
  <c r="C48" i="12"/>
  <c r="AS48" i="12"/>
  <c r="L47" i="12"/>
  <c r="K47" i="12"/>
  <c r="J47" i="12"/>
  <c r="I47" i="12"/>
  <c r="H47" i="12"/>
  <c r="G47" i="12"/>
  <c r="F47" i="12"/>
  <c r="E47" i="12"/>
  <c r="D47" i="12"/>
  <c r="C47" i="12"/>
  <c r="L46" i="12"/>
  <c r="K46" i="12"/>
  <c r="J46" i="12"/>
  <c r="I46" i="12"/>
  <c r="H46" i="12"/>
  <c r="G46" i="12"/>
  <c r="F46" i="12"/>
  <c r="E46" i="12"/>
  <c r="D46" i="12"/>
  <c r="C46" i="12"/>
  <c r="AS46" i="12"/>
  <c r="L45" i="12"/>
  <c r="K45" i="12"/>
  <c r="J45" i="12"/>
  <c r="I45" i="12"/>
  <c r="H45" i="12"/>
  <c r="G45" i="12"/>
  <c r="F45" i="12"/>
  <c r="E45" i="12"/>
  <c r="D45" i="12"/>
  <c r="C45" i="12"/>
  <c r="L44" i="12"/>
  <c r="K44" i="12"/>
  <c r="J44" i="12"/>
  <c r="I44" i="12"/>
  <c r="H44" i="12"/>
  <c r="G44" i="12"/>
  <c r="F44" i="12"/>
  <c r="E44" i="12"/>
  <c r="D44" i="12"/>
  <c r="C44" i="12"/>
  <c r="AS44" i="12"/>
  <c r="L43" i="12"/>
  <c r="K43" i="12"/>
  <c r="J43" i="12"/>
  <c r="I43" i="12"/>
  <c r="H43" i="12"/>
  <c r="G43" i="12"/>
  <c r="F43" i="12"/>
  <c r="E43" i="12"/>
  <c r="D43" i="12"/>
  <c r="C43" i="12"/>
  <c r="L42" i="12"/>
  <c r="K42" i="12"/>
  <c r="J42" i="12"/>
  <c r="I42" i="12"/>
  <c r="H42" i="12"/>
  <c r="G42" i="12"/>
  <c r="F42" i="12"/>
  <c r="E42" i="12"/>
  <c r="D42" i="12"/>
  <c r="C42" i="12"/>
  <c r="AS42" i="12"/>
  <c r="L41" i="12"/>
  <c r="K41" i="12"/>
  <c r="J41" i="12"/>
  <c r="I41" i="12"/>
  <c r="H41" i="12"/>
  <c r="G41" i="12"/>
  <c r="F41" i="12"/>
  <c r="E41" i="12"/>
  <c r="D41" i="12"/>
  <c r="C41" i="12"/>
  <c r="L40" i="12"/>
  <c r="K40" i="12"/>
  <c r="J40" i="12"/>
  <c r="I40" i="12"/>
  <c r="H40" i="12"/>
  <c r="G40" i="12"/>
  <c r="F40" i="12"/>
  <c r="E40" i="12"/>
  <c r="D40" i="12"/>
  <c r="C40" i="12"/>
  <c r="AS40" i="12"/>
  <c r="L39" i="12"/>
  <c r="K39" i="12"/>
  <c r="J39" i="12"/>
  <c r="I39" i="12"/>
  <c r="H39" i="12"/>
  <c r="G39" i="12"/>
  <c r="F39" i="12"/>
  <c r="E39" i="12"/>
  <c r="D39" i="12"/>
  <c r="C39" i="12"/>
  <c r="L38" i="12"/>
  <c r="K38" i="12"/>
  <c r="J38" i="12"/>
  <c r="I38" i="12"/>
  <c r="H38" i="12"/>
  <c r="G38" i="12"/>
  <c r="F38" i="12"/>
  <c r="E38" i="12"/>
  <c r="D38" i="12"/>
  <c r="C38" i="12"/>
  <c r="AS38" i="12"/>
  <c r="L37" i="12"/>
  <c r="K37" i="12"/>
  <c r="J37" i="12"/>
  <c r="I37" i="12"/>
  <c r="H37" i="12"/>
  <c r="G37" i="12"/>
  <c r="F37" i="12"/>
  <c r="E37" i="12"/>
  <c r="D37" i="12"/>
  <c r="C37" i="12"/>
  <c r="L36" i="12"/>
  <c r="K36" i="12"/>
  <c r="J36" i="12"/>
  <c r="I36" i="12"/>
  <c r="H36" i="12"/>
  <c r="G36" i="12"/>
  <c r="F36" i="12"/>
  <c r="E36" i="12"/>
  <c r="D36" i="12"/>
  <c r="C36" i="12"/>
  <c r="AS36" i="12"/>
  <c r="L35" i="12"/>
  <c r="K35" i="12"/>
  <c r="J35" i="12"/>
  <c r="I35" i="12"/>
  <c r="H35" i="12"/>
  <c r="G35" i="12"/>
  <c r="F35" i="12"/>
  <c r="E35" i="12"/>
  <c r="D35" i="12"/>
  <c r="C35" i="12"/>
  <c r="L34" i="12"/>
  <c r="K34" i="12"/>
  <c r="J34" i="12"/>
  <c r="I34" i="12"/>
  <c r="H34" i="12"/>
  <c r="G34" i="12"/>
  <c r="F34" i="12"/>
  <c r="E34" i="12"/>
  <c r="D34" i="12"/>
  <c r="C34" i="12"/>
  <c r="AS34" i="12"/>
  <c r="L33" i="12"/>
  <c r="K33" i="12"/>
  <c r="J33" i="12"/>
  <c r="I33" i="12"/>
  <c r="H33" i="12"/>
  <c r="G33" i="12"/>
  <c r="F33" i="12"/>
  <c r="E33" i="12"/>
  <c r="D33" i="12"/>
  <c r="C33" i="12"/>
  <c r="L32" i="12"/>
  <c r="K32" i="12"/>
  <c r="J32" i="12"/>
  <c r="I32" i="12"/>
  <c r="H32" i="12"/>
  <c r="G32" i="12"/>
  <c r="F32" i="12"/>
  <c r="E32" i="12"/>
  <c r="D32" i="12"/>
  <c r="C32" i="12"/>
  <c r="AS32" i="12"/>
  <c r="L31" i="12"/>
  <c r="K31" i="12"/>
  <c r="J31" i="12"/>
  <c r="I31" i="12"/>
  <c r="H31" i="12"/>
  <c r="G31" i="12"/>
  <c r="F31" i="12"/>
  <c r="E31" i="12"/>
  <c r="D31" i="12"/>
  <c r="C31" i="12"/>
  <c r="L30" i="12"/>
  <c r="K30" i="12"/>
  <c r="J30" i="12"/>
  <c r="I30" i="12"/>
  <c r="H30" i="12"/>
  <c r="G30" i="12"/>
  <c r="F30" i="12"/>
  <c r="E30" i="12"/>
  <c r="D30" i="12"/>
  <c r="C30" i="12"/>
  <c r="AS30" i="12"/>
  <c r="L29" i="12"/>
  <c r="K29" i="12"/>
  <c r="J29" i="12"/>
  <c r="I29" i="12"/>
  <c r="H29" i="12"/>
  <c r="G29" i="12"/>
  <c r="F29" i="12"/>
  <c r="E29" i="12"/>
  <c r="D29" i="12"/>
  <c r="C29" i="12"/>
  <c r="L28" i="12"/>
  <c r="K28" i="12"/>
  <c r="J28" i="12"/>
  <c r="I28" i="12"/>
  <c r="H28" i="12"/>
  <c r="G28" i="12"/>
  <c r="F28" i="12"/>
  <c r="E28" i="12"/>
  <c r="D28" i="12"/>
  <c r="C28" i="12"/>
  <c r="AS28" i="12"/>
  <c r="L27" i="12"/>
  <c r="K27" i="12"/>
  <c r="J27" i="12"/>
  <c r="I27" i="12"/>
  <c r="H27" i="12"/>
  <c r="G27" i="12"/>
  <c r="F27" i="12"/>
  <c r="E27" i="12"/>
  <c r="D27" i="12"/>
  <c r="C27" i="12"/>
  <c r="L26" i="12"/>
  <c r="K26" i="12"/>
  <c r="J26" i="12"/>
  <c r="I26" i="12"/>
  <c r="H26" i="12"/>
  <c r="G26" i="12"/>
  <c r="F26" i="12"/>
  <c r="E26" i="12"/>
  <c r="D26" i="12"/>
  <c r="C26" i="12"/>
  <c r="AS26" i="12"/>
  <c r="L25" i="12"/>
  <c r="K25" i="12"/>
  <c r="J25" i="12"/>
  <c r="I25" i="12"/>
  <c r="H25" i="12"/>
  <c r="G25" i="12"/>
  <c r="F25" i="12"/>
  <c r="E25" i="12"/>
  <c r="D25" i="12"/>
  <c r="C25" i="12"/>
  <c r="L24" i="12"/>
  <c r="K24" i="12"/>
  <c r="J24" i="12"/>
  <c r="I24" i="12"/>
  <c r="H24" i="12"/>
  <c r="G24" i="12"/>
  <c r="F24" i="12"/>
  <c r="E24" i="12"/>
  <c r="D24" i="12"/>
  <c r="C24" i="12"/>
  <c r="AS24" i="12"/>
  <c r="L23" i="12"/>
  <c r="K23" i="12"/>
  <c r="J23" i="12"/>
  <c r="I23" i="12"/>
  <c r="H23" i="12"/>
  <c r="G23" i="12"/>
  <c r="F23" i="12"/>
  <c r="E23" i="12"/>
  <c r="D23" i="12"/>
  <c r="C23" i="12"/>
  <c r="L22" i="12"/>
  <c r="K22" i="12"/>
  <c r="J22" i="12"/>
  <c r="I22" i="12"/>
  <c r="H22" i="12"/>
  <c r="G22" i="12"/>
  <c r="F22" i="12"/>
  <c r="E22" i="12"/>
  <c r="D22" i="12"/>
  <c r="C22" i="12"/>
  <c r="AS22" i="12"/>
  <c r="L21" i="12"/>
  <c r="K21" i="12"/>
  <c r="J21" i="12"/>
  <c r="I21" i="12"/>
  <c r="H21" i="12"/>
  <c r="G21" i="12"/>
  <c r="F21" i="12"/>
  <c r="E21" i="12"/>
  <c r="D21" i="12"/>
  <c r="C21" i="12"/>
  <c r="AS21" i="12"/>
  <c r="L20" i="12"/>
  <c r="K20" i="12"/>
  <c r="J20" i="12"/>
  <c r="I20" i="12"/>
  <c r="H20" i="12"/>
  <c r="G20" i="12"/>
  <c r="F20" i="12"/>
  <c r="E20" i="12"/>
  <c r="D20" i="12"/>
  <c r="C20" i="12"/>
  <c r="AS20" i="12"/>
  <c r="L19" i="12"/>
  <c r="K19" i="12"/>
  <c r="J19" i="12"/>
  <c r="I19" i="12"/>
  <c r="H19" i="12"/>
  <c r="G19" i="12"/>
  <c r="F19" i="12"/>
  <c r="E19" i="12"/>
  <c r="D19" i="12"/>
  <c r="C19" i="12"/>
  <c r="AS19" i="12"/>
  <c r="L18" i="12"/>
  <c r="K18" i="12"/>
  <c r="J18" i="12"/>
  <c r="I18" i="12"/>
  <c r="H18" i="12"/>
  <c r="G18" i="12"/>
  <c r="F18" i="12"/>
  <c r="E18" i="12"/>
  <c r="D18" i="12"/>
  <c r="C18" i="12"/>
  <c r="AS18" i="12"/>
  <c r="L17" i="12"/>
  <c r="K17" i="12"/>
  <c r="J17" i="12"/>
  <c r="I17" i="12"/>
  <c r="H17" i="12"/>
  <c r="G17" i="12"/>
  <c r="F17" i="12"/>
  <c r="E17" i="12"/>
  <c r="D17" i="12"/>
  <c r="C17" i="12"/>
  <c r="AS17" i="12"/>
  <c r="L16" i="12"/>
  <c r="K16" i="12"/>
  <c r="J16" i="12"/>
  <c r="I16" i="12"/>
  <c r="H16" i="12"/>
  <c r="G16" i="12"/>
  <c r="F16" i="12"/>
  <c r="E16" i="12"/>
  <c r="D16" i="12"/>
  <c r="C16" i="12"/>
  <c r="AS16" i="12"/>
  <c r="L15" i="12"/>
  <c r="K15" i="12"/>
  <c r="J15" i="12"/>
  <c r="I15" i="12"/>
  <c r="H15" i="12"/>
  <c r="G15" i="12"/>
  <c r="F15" i="12"/>
  <c r="E15" i="12"/>
  <c r="D15" i="12"/>
  <c r="C15" i="12"/>
  <c r="AS15" i="12"/>
  <c r="L14" i="12"/>
  <c r="K14" i="12"/>
  <c r="J14" i="12"/>
  <c r="I14" i="12"/>
  <c r="H14" i="12"/>
  <c r="G14" i="12"/>
  <c r="F14" i="12"/>
  <c r="E14" i="12"/>
  <c r="D14" i="12"/>
  <c r="C14" i="12"/>
  <c r="AS14" i="12"/>
  <c r="L13" i="12"/>
  <c r="K13" i="12"/>
  <c r="J13" i="12"/>
  <c r="I13" i="12"/>
  <c r="H13" i="12"/>
  <c r="G13" i="12"/>
  <c r="F13" i="12"/>
  <c r="E13" i="12"/>
  <c r="D13" i="12"/>
  <c r="C13" i="12"/>
  <c r="AS13" i="12"/>
  <c r="L12" i="12"/>
  <c r="K12" i="12"/>
  <c r="J12" i="12"/>
  <c r="I12" i="12"/>
  <c r="H12" i="12"/>
  <c r="G12" i="12"/>
  <c r="F12" i="12"/>
  <c r="E12" i="12"/>
  <c r="D12" i="12"/>
  <c r="C12" i="12"/>
  <c r="AS12" i="12"/>
  <c r="L11" i="12"/>
  <c r="K11" i="12"/>
  <c r="J11" i="12"/>
  <c r="I11" i="12"/>
  <c r="H11" i="12"/>
  <c r="G11" i="12"/>
  <c r="F11" i="12"/>
  <c r="E11" i="12"/>
  <c r="D11" i="12"/>
  <c r="C11" i="12"/>
  <c r="AS11" i="12"/>
  <c r="L10" i="12"/>
  <c r="K10" i="12"/>
  <c r="J10" i="12"/>
  <c r="I10" i="12"/>
  <c r="H10" i="12"/>
  <c r="G10" i="12"/>
  <c r="F10" i="12"/>
  <c r="E10" i="12"/>
  <c r="D10" i="12"/>
  <c r="C10" i="12"/>
  <c r="AS10" i="12"/>
  <c r="L9" i="12"/>
  <c r="K9" i="12"/>
  <c r="J9" i="12"/>
  <c r="I9" i="12"/>
  <c r="H9" i="12"/>
  <c r="G9" i="12"/>
  <c r="F9" i="12"/>
  <c r="E9" i="12"/>
  <c r="D9" i="12"/>
  <c r="C9" i="12"/>
  <c r="AS9" i="12"/>
  <c r="L8" i="12"/>
  <c r="K8" i="12"/>
  <c r="J8" i="12"/>
  <c r="I8" i="12"/>
  <c r="H8" i="12"/>
  <c r="G8" i="12"/>
  <c r="F8" i="12"/>
  <c r="E8" i="12"/>
  <c r="D8" i="12"/>
  <c r="C8" i="12"/>
  <c r="AS8" i="12"/>
  <c r="L7" i="12"/>
  <c r="K7" i="12"/>
  <c r="J7" i="12"/>
  <c r="I7" i="12"/>
  <c r="H7" i="12"/>
  <c r="G7" i="12"/>
  <c r="F7" i="12"/>
  <c r="E7" i="12"/>
  <c r="D7" i="12"/>
  <c r="C7" i="12"/>
  <c r="AS7" i="12"/>
  <c r="L6" i="12"/>
  <c r="K6" i="12"/>
  <c r="J6" i="12"/>
  <c r="I6" i="12"/>
  <c r="H6" i="12"/>
  <c r="G6" i="12"/>
  <c r="F6" i="12"/>
  <c r="E6" i="12"/>
  <c r="D6" i="12"/>
  <c r="C6" i="12"/>
  <c r="AS6" i="12"/>
  <c r="L5" i="12"/>
  <c r="K5" i="12"/>
  <c r="J5" i="12"/>
  <c r="I5" i="12"/>
  <c r="H5" i="12"/>
  <c r="G5" i="12"/>
  <c r="F5" i="12"/>
  <c r="E5" i="12"/>
  <c r="D5" i="12"/>
  <c r="C5" i="12"/>
  <c r="AS5" i="12"/>
  <c r="L4" i="12"/>
  <c r="K4" i="12"/>
  <c r="J4" i="12"/>
  <c r="I4" i="12"/>
  <c r="H4" i="12"/>
  <c r="G4" i="12"/>
  <c r="F4" i="12"/>
  <c r="E4" i="12"/>
  <c r="D4" i="12"/>
  <c r="AU22" i="12"/>
  <c r="AU19" i="12"/>
  <c r="AU14" i="12"/>
  <c r="AU12" i="12"/>
  <c r="AU11" i="12"/>
  <c r="AU10" i="12"/>
  <c r="AU6" i="12"/>
  <c r="AU4" i="12"/>
  <c r="AS25" i="12"/>
  <c r="AS27" i="12"/>
  <c r="AT27" i="12"/>
  <c r="AS29" i="12"/>
  <c r="AT29" i="12"/>
  <c r="AS31" i="12"/>
  <c r="AS33" i="12"/>
  <c r="AS35" i="12"/>
  <c r="AT35" i="12"/>
  <c r="AS37" i="12"/>
  <c r="AT37" i="12"/>
  <c r="AS39" i="12"/>
  <c r="AT39" i="12"/>
  <c r="AS41" i="12"/>
  <c r="AS43" i="12"/>
  <c r="AT43" i="12"/>
  <c r="AS45" i="12"/>
  <c r="AT45" i="12"/>
  <c r="AS47" i="12"/>
  <c r="AT47" i="12"/>
  <c r="AS49" i="12"/>
  <c r="AS51" i="12"/>
  <c r="AT51" i="12"/>
  <c r="AS53" i="12"/>
  <c r="AT53" i="12"/>
  <c r="AS55" i="12"/>
  <c r="AT55" i="12"/>
  <c r="AS57" i="12"/>
  <c r="AS59" i="12"/>
  <c r="AT59" i="12"/>
  <c r="AS61" i="12"/>
  <c r="AT61" i="12"/>
  <c r="AS63" i="12"/>
  <c r="AS65" i="12"/>
  <c r="AS67" i="12"/>
  <c r="AT67" i="12"/>
  <c r="AS69" i="12"/>
  <c r="AT69" i="12"/>
  <c r="AS71" i="12"/>
  <c r="AT71" i="12"/>
  <c r="AS73" i="12"/>
  <c r="AS75" i="12"/>
  <c r="AT75" i="12"/>
  <c r="AS77" i="12"/>
  <c r="AT77" i="12"/>
  <c r="AS79" i="12"/>
  <c r="AT79" i="12"/>
  <c r="AS81" i="12"/>
  <c r="AS83" i="12"/>
  <c r="AT83" i="12"/>
  <c r="AS85" i="12"/>
  <c r="AT85" i="12"/>
  <c r="AS87" i="12"/>
  <c r="AT87" i="12"/>
  <c r="AS89" i="12"/>
  <c r="AS91" i="12"/>
  <c r="AT91" i="12"/>
  <c r="AS93" i="12"/>
  <c r="AT93" i="12"/>
  <c r="AS95" i="12"/>
  <c r="AS97" i="12"/>
  <c r="AS99" i="12"/>
  <c r="AT99" i="12"/>
  <c r="AT11" i="12"/>
  <c r="AT15" i="12"/>
  <c r="AT19" i="12"/>
  <c r="AS23" i="12"/>
  <c r="AS2" i="12"/>
  <c r="C2" i="12"/>
  <c r="AT2" i="12"/>
  <c r="AG2" i="12"/>
  <c r="W2" i="12"/>
  <c r="AU2" i="12"/>
  <c r="AW2" i="12" s="1"/>
  <c r="AY2" i="12" s="1"/>
  <c r="B4" i="10"/>
  <c r="B5" i="10"/>
  <c r="B6" i="10"/>
  <c r="B7" i="10"/>
  <c r="B8" i="10"/>
  <c r="B9" i="10"/>
  <c r="B10" i="10"/>
  <c r="B11" i="10"/>
  <c r="B12" i="10"/>
  <c r="B13" i="10"/>
  <c r="B14" i="10"/>
  <c r="B15" i="10"/>
  <c r="B16" i="10"/>
  <c r="B17" i="10"/>
  <c r="B18" i="10"/>
  <c r="B19" i="10"/>
  <c r="B20" i="10"/>
  <c r="B21" i="10"/>
  <c r="B22" i="10"/>
  <c r="B3" i="10"/>
  <c r="C1" i="10"/>
  <c r="A99" i="12"/>
  <c r="A98" i="12"/>
  <c r="A97" i="12"/>
  <c r="A96" i="12"/>
  <c r="A95" i="12"/>
  <c r="A94" i="12"/>
  <c r="A93" i="12"/>
  <c r="A92" i="12"/>
  <c r="A91" i="12"/>
  <c r="A90" i="12"/>
  <c r="A89" i="12"/>
  <c r="A88" i="12"/>
  <c r="A87" i="12"/>
  <c r="A86" i="12"/>
  <c r="A85" i="12"/>
  <c r="A84" i="12"/>
  <c r="A83" i="12"/>
  <c r="A82" i="12"/>
  <c r="A81" i="12"/>
  <c r="A80" i="12"/>
  <c r="A79" i="12"/>
  <c r="A78" i="12"/>
  <c r="A77" i="12"/>
  <c r="A76" i="12"/>
  <c r="A75" i="12"/>
  <c r="A74" i="12"/>
  <c r="A73" i="12"/>
  <c r="A72" i="12"/>
  <c r="A71" i="12"/>
  <c r="A70" i="12"/>
  <c r="A69" i="12"/>
  <c r="A68" i="12"/>
  <c r="A67" i="12"/>
  <c r="A66" i="12"/>
  <c r="A65" i="12"/>
  <c r="A64" i="12"/>
  <c r="A63" i="12"/>
  <c r="A62" i="12"/>
  <c r="A61" i="12"/>
  <c r="A60" i="12"/>
  <c r="A59" i="12"/>
  <c r="A58" i="12"/>
  <c r="A57" i="12"/>
  <c r="A56" i="12"/>
  <c r="A55" i="12"/>
  <c r="A54" i="12"/>
  <c r="A53" i="12"/>
  <c r="A52" i="12"/>
  <c r="A51" i="12"/>
  <c r="A50" i="12"/>
  <c r="A49" i="12"/>
  <c r="A48" i="12"/>
  <c r="A47" i="12"/>
  <c r="A46"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A13" i="12"/>
  <c r="A12" i="12"/>
  <c r="A11" i="12"/>
  <c r="A10" i="12"/>
  <c r="A9" i="12"/>
  <c r="A8" i="12"/>
  <c r="A7" i="12"/>
  <c r="A6" i="12"/>
  <c r="A5" i="12"/>
  <c r="A4" i="12"/>
  <c r="C18" i="10"/>
  <c r="C10" i="10"/>
  <c r="D20" i="10"/>
  <c r="D12" i="10"/>
  <c r="G18" i="10"/>
  <c r="G4" i="10"/>
  <c r="H16" i="10"/>
  <c r="I10" i="10"/>
  <c r="I4" i="10"/>
  <c r="K20" i="10"/>
  <c r="K7" i="10"/>
  <c r="C4" i="10"/>
  <c r="E20" i="10"/>
  <c r="F10" i="10"/>
  <c r="H20" i="10"/>
  <c r="J18" i="10"/>
  <c r="J10" i="10"/>
  <c r="H22" i="10"/>
  <c r="L22" i="10"/>
  <c r="D22" i="10"/>
  <c r="G17" i="10"/>
  <c r="L14" i="10"/>
  <c r="H14" i="10"/>
  <c r="D14" i="10"/>
  <c r="L6" i="10"/>
  <c r="H6" i="10"/>
  <c r="D6" i="10"/>
  <c r="C19" i="10"/>
  <c r="C8" i="10"/>
  <c r="C3" i="10"/>
  <c r="AG23" i="12" s="1"/>
  <c r="AV23" i="12" s="1"/>
  <c r="D19" i="10"/>
  <c r="D8" i="10"/>
  <c r="L3" i="10"/>
  <c r="L8" i="10"/>
  <c r="J8" i="10"/>
  <c r="F8" i="10"/>
  <c r="L20" i="10"/>
  <c r="J20" i="10"/>
  <c r="F20" i="10"/>
  <c r="L12" i="10"/>
  <c r="J12" i="10"/>
  <c r="F12" i="10"/>
  <c r="E7" i="10"/>
  <c r="L4" i="10"/>
  <c r="J4" i="10"/>
  <c r="F4" i="10"/>
  <c r="M2" i="12"/>
  <c r="E14" i="10"/>
  <c r="F19" i="10"/>
  <c r="F14" i="10"/>
  <c r="G19" i="10"/>
  <c r="G14" i="10"/>
  <c r="G8" i="10"/>
  <c r="H8" i="10"/>
  <c r="I8" i="10"/>
  <c r="L17" i="10"/>
  <c r="I19" i="10"/>
  <c r="I3" i="10"/>
  <c r="AM23" i="12" s="1"/>
  <c r="L18" i="10"/>
  <c r="H18" i="10"/>
  <c r="D18" i="10"/>
  <c r="L10" i="10"/>
  <c r="H10" i="10"/>
  <c r="D10" i="10"/>
  <c r="K5" i="10"/>
  <c r="G5" i="10"/>
  <c r="AV2" i="12"/>
  <c r="AX2" i="12" s="1"/>
  <c r="C6" i="10"/>
  <c r="H9" i="10"/>
  <c r="I14" i="10"/>
  <c r="J19" i="10"/>
  <c r="J14" i="10"/>
  <c r="K19" i="10"/>
  <c r="K14" i="10"/>
  <c r="K8" i="10"/>
  <c r="L15" i="10"/>
  <c r="G7" i="10"/>
  <c r="H7" i="10"/>
  <c r="F7" i="10"/>
  <c r="D15" i="10"/>
  <c r="L7" i="10"/>
  <c r="D7" i="10"/>
  <c r="C7" i="10"/>
  <c r="J17" i="10"/>
  <c r="I17" i="10"/>
  <c r="F17" i="10"/>
  <c r="E17" i="10"/>
  <c r="D17" i="10"/>
  <c r="AP13" i="12"/>
  <c r="I7" i="10"/>
  <c r="C17" i="10"/>
  <c r="J15" i="10"/>
  <c r="J6" i="10"/>
  <c r="D99" i="13"/>
  <c r="R3" i="13" s="1"/>
  <c r="K3" i="1" s="1"/>
  <c r="D115" i="13"/>
  <c r="R11" i="13" s="1"/>
  <c r="D143" i="13"/>
  <c r="T13" i="13" s="1"/>
  <c r="D151" i="13"/>
  <c r="V5" i="13" s="1"/>
  <c r="D159" i="13"/>
  <c r="V9" i="13" s="1"/>
  <c r="O9" i="1" s="1"/>
  <c r="D171" i="13"/>
  <c r="X3" i="13" s="1"/>
  <c r="D179" i="13"/>
  <c r="X7" i="13" s="1"/>
  <c r="D207" i="13"/>
  <c r="Z9" i="13" s="1"/>
  <c r="D215" i="13"/>
  <c r="Z13" i="13" s="1"/>
  <c r="S13" i="1" s="1"/>
  <c r="D227" i="13"/>
  <c r="AB7" i="13" s="1"/>
  <c r="D235" i="13"/>
  <c r="AB11" i="13" s="1"/>
  <c r="D243" i="13"/>
  <c r="AD3" i="13" s="1"/>
  <c r="D271" i="13"/>
  <c r="AF5" i="13" s="1"/>
  <c r="Y5" i="1" s="1"/>
  <c r="D287" i="13"/>
  <c r="AF13" i="13" s="1"/>
  <c r="D291" i="13"/>
  <c r="AH3" i="13" s="1"/>
  <c r="D299" i="13"/>
  <c r="AH7" i="13" s="1"/>
  <c r="D343" i="13"/>
  <c r="AL5" i="13" s="1"/>
  <c r="AE5" i="1" s="1"/>
  <c r="D351" i="13"/>
  <c r="AL9" i="13" s="1"/>
  <c r="D355" i="13"/>
  <c r="AL11" i="13" s="1"/>
  <c r="D375" i="13"/>
  <c r="D116" i="13"/>
  <c r="S11" i="13" s="1"/>
  <c r="D124" i="13"/>
  <c r="U3" i="13" s="1"/>
  <c r="D132" i="13"/>
  <c r="U7" i="13" s="1"/>
  <c r="D144" i="13"/>
  <c r="U13" i="13" s="1"/>
  <c r="D152" i="13"/>
  <c r="W5" i="13" s="1"/>
  <c r="D180" i="13"/>
  <c r="Y7" i="13" s="1"/>
  <c r="D188" i="13"/>
  <c r="Y11" i="13" s="1"/>
  <c r="D232" i="13"/>
  <c r="AC9" i="13" s="1"/>
  <c r="D240" i="13"/>
  <c r="AC13" i="13" s="1"/>
  <c r="D248" i="13"/>
  <c r="AE5" i="13" s="1"/>
  <c r="D264" i="13"/>
  <c r="AE13" i="13" s="1"/>
  <c r="D268" i="13"/>
  <c r="AG3" i="13" s="1"/>
  <c r="D292" i="13"/>
  <c r="AI3" i="13" s="1"/>
  <c r="D360" i="13"/>
  <c r="AM13" i="13" s="1"/>
  <c r="D368" i="13"/>
  <c r="AO5" i="13" s="1"/>
  <c r="D384" i="13"/>
  <c r="AO13" i="13" s="1"/>
  <c r="D93" i="13"/>
  <c r="P12" i="13" s="1"/>
  <c r="D85" i="13"/>
  <c r="P8" i="13" s="1"/>
  <c r="D73" i="13"/>
  <c r="N14" i="13" s="1"/>
  <c r="D65" i="13"/>
  <c r="N10" i="13" s="1"/>
  <c r="D117" i="13"/>
  <c r="R12" i="13" s="1"/>
  <c r="K12" i="1" s="1"/>
  <c r="D133" i="13"/>
  <c r="T8" i="13" s="1"/>
  <c r="D157" i="13"/>
  <c r="V8" i="13" s="1"/>
  <c r="D173" i="13"/>
  <c r="X4" i="13" s="1"/>
  <c r="D189" i="13"/>
  <c r="X12" i="13" s="1"/>
  <c r="Q12" i="1" s="1"/>
  <c r="D285" i="13"/>
  <c r="AF12" i="13" s="1"/>
  <c r="D317" i="13"/>
  <c r="AJ4" i="13" s="1"/>
  <c r="D349" i="13"/>
  <c r="AL8" i="13" s="1"/>
  <c r="D373" i="13"/>
  <c r="AN8" i="13" s="1"/>
  <c r="AG8" i="1" s="1"/>
  <c r="D75" i="13"/>
  <c r="P3" i="13" s="1"/>
  <c r="D54" i="13"/>
  <c r="O4" i="13" s="1"/>
  <c r="D36" i="13"/>
  <c r="M7" i="13" s="1"/>
  <c r="D4" i="13"/>
  <c r="K3" i="13" s="1"/>
  <c r="D153" i="13"/>
  <c r="V6" i="13" s="1"/>
  <c r="D217" i="13"/>
  <c r="Z14" i="13" s="1"/>
  <c r="D134" i="13"/>
  <c r="U8" i="13" s="1"/>
  <c r="D166" i="13"/>
  <c r="W12" i="13" s="1"/>
  <c r="D198" i="13"/>
  <c r="AA4" i="13" s="1"/>
  <c r="D262" i="13"/>
  <c r="AE12" i="13" s="1"/>
  <c r="D294" i="13"/>
  <c r="AI4" i="13" s="1"/>
  <c r="D326" i="13"/>
  <c r="AK8" i="13" s="1"/>
  <c r="D95" i="13"/>
  <c r="P13" i="13" s="1"/>
  <c r="D74" i="13"/>
  <c r="O14" i="13" s="1"/>
  <c r="D52" i="13"/>
  <c r="O3" i="13" s="1"/>
  <c r="D11" i="13"/>
  <c r="J7" i="13" s="1"/>
  <c r="D161" i="13"/>
  <c r="V10" i="13" s="1"/>
  <c r="D193" i="13"/>
  <c r="X14" i="13" s="1"/>
  <c r="D225" i="13"/>
  <c r="AB6" i="13"/>
  <c r="U6" i="1" s="1"/>
  <c r="D17" i="13"/>
  <c r="J10" i="13" s="1"/>
  <c r="D92" i="13"/>
  <c r="Q11" i="13" s="1"/>
  <c r="D298" i="13"/>
  <c r="AI6" i="13" s="1"/>
  <c r="D258" i="13"/>
  <c r="AE10" i="13"/>
  <c r="D10" i="13"/>
  <c r="K6" i="13"/>
  <c r="D26" i="13"/>
  <c r="K14" i="13" s="1"/>
  <c r="D83" i="13"/>
  <c r="P7" i="13" s="1"/>
  <c r="D361" i="13"/>
  <c r="AL14" i="13" s="1"/>
  <c r="D345" i="13"/>
  <c r="AL6" i="13" s="1"/>
  <c r="D329" i="13"/>
  <c r="AJ10" i="13" s="1"/>
  <c r="D281" i="13"/>
  <c r="AF10" i="13"/>
  <c r="D186" i="13"/>
  <c r="Y10" i="13"/>
  <c r="D25" i="13"/>
  <c r="J14" i="13" s="1"/>
  <c r="D378" i="13"/>
  <c r="AO10" i="13"/>
  <c r="D282" i="13"/>
  <c r="AG10" i="13" s="1"/>
  <c r="D226" i="13"/>
  <c r="AC6" i="13"/>
  <c r="D21" i="13"/>
  <c r="J12" i="13" s="1"/>
  <c r="D76" i="13"/>
  <c r="Q3" i="13" s="1"/>
  <c r="D386" i="13"/>
  <c r="AO14" i="13" s="1"/>
  <c r="D370" i="13"/>
  <c r="AO6" i="13" s="1"/>
  <c r="D338" i="13"/>
  <c r="AK14" i="13" s="1"/>
  <c r="D322" i="13"/>
  <c r="AK6" i="13" s="1"/>
  <c r="D274" i="13"/>
  <c r="AG6" i="13" s="1"/>
  <c r="D242" i="13"/>
  <c r="AC14" i="13" s="1"/>
  <c r="D146" i="13"/>
  <c r="U14" i="13" s="1"/>
  <c r="D13" i="13"/>
  <c r="J8" i="13" s="1"/>
  <c r="D45" i="13"/>
  <c r="L12" i="13"/>
  <c r="D14" i="13"/>
  <c r="K8" i="13" s="1"/>
  <c r="D46" i="13"/>
  <c r="M12" i="13"/>
  <c r="D88" i="13"/>
  <c r="Q9" i="13" s="1"/>
  <c r="D369" i="13"/>
  <c r="D353" i="13"/>
  <c r="AL10" i="13" s="1"/>
  <c r="D305" i="13"/>
  <c r="AH10" i="13" s="1"/>
  <c r="D289" i="13"/>
  <c r="AF14" i="13" s="1"/>
  <c r="Y14" i="1" s="1"/>
  <c r="D266" i="13"/>
  <c r="AE14" i="13" s="1"/>
  <c r="D170" i="13"/>
  <c r="W14" i="13" s="1"/>
  <c r="AN9" i="13"/>
  <c r="AG9" i="1" s="1"/>
  <c r="AN6" i="13"/>
  <c r="AG6" i="1" s="1"/>
  <c r="AH13" i="1" l="1"/>
  <c r="AE6" i="1"/>
  <c r="C10" i="1"/>
  <c r="AF13" i="1"/>
  <c r="Z10" i="1"/>
  <c r="X14" i="1"/>
  <c r="N3" i="1"/>
  <c r="V14" i="1"/>
  <c r="C7" i="1"/>
  <c r="P5" i="1"/>
  <c r="D8" i="1"/>
  <c r="Y12" i="1"/>
  <c r="R7" i="1"/>
  <c r="AD14" i="1"/>
  <c r="I12" i="1"/>
  <c r="L11" i="1"/>
  <c r="J3" i="1"/>
  <c r="Y13" i="1"/>
  <c r="Y68" i="1" s="1"/>
  <c r="Y69" i="1" s="1"/>
  <c r="Q3" i="1"/>
  <c r="AE10" i="1"/>
  <c r="J11" i="1"/>
  <c r="Q14" i="1"/>
  <c r="H14" i="1"/>
  <c r="S14" i="1"/>
  <c r="H4" i="1"/>
  <c r="AC4" i="1"/>
  <c r="O8" i="1"/>
  <c r="AE11" i="1"/>
  <c r="AA3" i="1"/>
  <c r="U11" i="1"/>
  <c r="Q7" i="1"/>
  <c r="M13" i="1"/>
  <c r="H3" i="1"/>
  <c r="P14" i="1"/>
  <c r="N7" i="1"/>
  <c r="AB6" i="1"/>
  <c r="N13" i="1"/>
  <c r="C8" i="1"/>
  <c r="C14" i="1"/>
  <c r="F7" i="1"/>
  <c r="AE14" i="1"/>
  <c r="AE8" i="1"/>
  <c r="AA10" i="1"/>
  <c r="S9" i="1"/>
  <c r="D14" i="1"/>
  <c r="D3" i="1"/>
  <c r="J9" i="1"/>
  <c r="S68" i="1"/>
  <c r="S69" i="1" s="1"/>
  <c r="AH5" i="1"/>
  <c r="AD8" i="1"/>
  <c r="AD6" i="1"/>
  <c r="F12" i="1"/>
  <c r="Y10" i="1"/>
  <c r="D6" i="1"/>
  <c r="Q4" i="1"/>
  <c r="AA7" i="1"/>
  <c r="W3" i="1"/>
  <c r="O5" i="1"/>
  <c r="AC10" i="1"/>
  <c r="X10" i="1"/>
  <c r="O10" i="1"/>
  <c r="I13" i="1"/>
  <c r="O6" i="1"/>
  <c r="I3" i="1"/>
  <c r="M8" i="1"/>
  <c r="X5" i="1"/>
  <c r="AE9" i="1"/>
  <c r="U7" i="1"/>
  <c r="K11" i="1"/>
  <c r="AH6" i="1"/>
  <c r="C12" i="1"/>
  <c r="P12" i="1"/>
  <c r="G10" i="1"/>
  <c r="R11" i="1"/>
  <c r="E12" i="1"/>
  <c r="AH14" i="1"/>
  <c r="AH68" i="1" s="1"/>
  <c r="AH69" i="1" s="1"/>
  <c r="R10" i="1"/>
  <c r="AB4" i="1"/>
  <c r="N8" i="1"/>
  <c r="Z3" i="1"/>
  <c r="AH10" i="1"/>
  <c r="I7" i="1"/>
  <c r="V13" i="1"/>
  <c r="V6" i="1"/>
  <c r="AB3" i="1"/>
  <c r="X12" i="1"/>
  <c r="I8" i="1"/>
  <c r="X13" i="1"/>
  <c r="N14" i="1"/>
  <c r="T4" i="1"/>
  <c r="G14" i="1"/>
  <c r="V9" i="1"/>
  <c r="D379" i="13"/>
  <c r="AN11" i="13" s="1"/>
  <c r="AG11" i="1" s="1"/>
  <c r="D204" i="13"/>
  <c r="AA7" i="13" s="1"/>
  <c r="T7" i="1" s="1"/>
  <c r="D212" i="13"/>
  <c r="AA11" i="13" s="1"/>
  <c r="T11" i="1" s="1"/>
  <c r="D220" i="13"/>
  <c r="AC3" i="13" s="1"/>
  <c r="V3" i="1" s="1"/>
  <c r="D228" i="13"/>
  <c r="AC7" i="13" s="1"/>
  <c r="V7" i="1" s="1"/>
  <c r="D236" i="13"/>
  <c r="AC11" i="13" s="1"/>
  <c r="V11" i="1" s="1"/>
  <c r="D244" i="13"/>
  <c r="AE3" i="13" s="1"/>
  <c r="X3" i="1" s="1"/>
  <c r="D272" i="13"/>
  <c r="AG5" i="13" s="1"/>
  <c r="Z5" i="1" s="1"/>
  <c r="D280" i="13"/>
  <c r="AG9" i="13" s="1"/>
  <c r="Z9" i="1" s="1"/>
  <c r="D288" i="13"/>
  <c r="AG13" i="13" s="1"/>
  <c r="Z13" i="1" s="1"/>
  <c r="D324" i="13"/>
  <c r="AK7" i="13" s="1"/>
  <c r="AD7" i="1" s="1"/>
  <c r="D332" i="13"/>
  <c r="AK11" i="13" s="1"/>
  <c r="AD11" i="1" s="1"/>
  <c r="D340" i="13"/>
  <c r="AM3" i="13" s="1"/>
  <c r="AF3" i="1" s="1"/>
  <c r="D348" i="13"/>
  <c r="AM7" i="13" s="1"/>
  <c r="AF7" i="1" s="1"/>
  <c r="D356" i="13"/>
  <c r="AM11" i="13" s="1"/>
  <c r="AF11" i="1" s="1"/>
  <c r="D364" i="13"/>
  <c r="AO3" i="13" s="1"/>
  <c r="AH3" i="1" s="1"/>
  <c r="D372" i="13"/>
  <c r="AO7" i="13" s="1"/>
  <c r="AH7" i="1" s="1"/>
  <c r="D380" i="13"/>
  <c r="AO11" i="13" s="1"/>
  <c r="AH11" i="1" s="1"/>
  <c r="D103" i="13"/>
  <c r="R5" i="13" s="1"/>
  <c r="K5" i="1" s="1"/>
  <c r="D123" i="13"/>
  <c r="T3" i="13" s="1"/>
  <c r="M3" i="1" s="1"/>
  <c r="D135" i="13"/>
  <c r="T9" i="13" s="1"/>
  <c r="M9" i="1" s="1"/>
  <c r="D155" i="13"/>
  <c r="V7" i="13" s="1"/>
  <c r="O7" i="1" s="1"/>
  <c r="D167" i="13"/>
  <c r="V13" i="13" s="1"/>
  <c r="O13" i="1" s="1"/>
  <c r="D187" i="13"/>
  <c r="X11" i="13" s="1"/>
  <c r="Q11" i="1" s="1"/>
  <c r="D199" i="13"/>
  <c r="Z5" i="13" s="1"/>
  <c r="S5" i="1" s="1"/>
  <c r="D219" i="13"/>
  <c r="AB3" i="13" s="1"/>
  <c r="U3" i="1" s="1"/>
  <c r="D231" i="13"/>
  <c r="AB9" i="13" s="1"/>
  <c r="U9" i="1" s="1"/>
  <c r="D251" i="13"/>
  <c r="AD7" i="13" s="1"/>
  <c r="W7" i="1" s="1"/>
  <c r="D263" i="13"/>
  <c r="AD13" i="13" s="1"/>
  <c r="W13" i="1" s="1"/>
  <c r="D283" i="13"/>
  <c r="AF11" i="13" s="1"/>
  <c r="Y11" i="1" s="1"/>
  <c r="D295" i="13"/>
  <c r="AH5" i="13" s="1"/>
  <c r="AA5" i="1" s="1"/>
  <c r="D315" i="13"/>
  <c r="AJ3" i="13" s="1"/>
  <c r="AC3" i="1" s="1"/>
  <c r="D327" i="13"/>
  <c r="AJ9" i="13" s="1"/>
  <c r="AC9" i="1" s="1"/>
  <c r="D347" i="13"/>
  <c r="AL7" i="13" s="1"/>
  <c r="AE7" i="1" s="1"/>
  <c r="D359" i="13"/>
  <c r="AL13" i="13" s="1"/>
  <c r="AE13" i="1" s="1"/>
  <c r="D371" i="13"/>
  <c r="AN7" i="13" s="1"/>
  <c r="AG7" i="1" s="1"/>
  <c r="D98" i="13"/>
  <c r="Q14" i="13" s="1"/>
  <c r="J14" i="1" s="1"/>
  <c r="D108" i="13"/>
  <c r="S7" i="13" s="1"/>
  <c r="L7" i="1" s="1"/>
  <c r="D128" i="13"/>
  <c r="U5" i="13" s="1"/>
  <c r="N5" i="1" s="1"/>
  <c r="D140" i="13"/>
  <c r="U11" i="13" s="1"/>
  <c r="N11" i="1" s="1"/>
  <c r="D160" i="13"/>
  <c r="W9" i="13" s="1"/>
  <c r="P9" i="1" s="1"/>
  <c r="D172" i="13"/>
  <c r="Y3" i="13" s="1"/>
  <c r="R3" i="1" s="1"/>
  <c r="D192" i="13"/>
  <c r="Y13" i="13" s="1"/>
  <c r="R13" i="1" s="1"/>
  <c r="D216" i="13"/>
  <c r="AA13" i="13" s="1"/>
  <c r="T13" i="1" s="1"/>
  <c r="D260" i="13"/>
  <c r="AE11" i="13" s="1"/>
  <c r="X11" i="1" s="1"/>
  <c r="D284" i="13"/>
  <c r="AG11" i="13" s="1"/>
  <c r="Z11" i="1" s="1"/>
  <c r="D296" i="13"/>
  <c r="AI5" i="13" s="1"/>
  <c r="AB5" i="1" s="1"/>
  <c r="D308" i="13"/>
  <c r="AI11" i="13" s="1"/>
  <c r="AB11" i="1" s="1"/>
  <c r="D320" i="13"/>
  <c r="AK5" i="13" s="1"/>
  <c r="AD5" i="1" s="1"/>
  <c r="D352" i="13"/>
  <c r="AM9" i="13" s="1"/>
  <c r="AF9" i="1" s="1"/>
  <c r="D89" i="13"/>
  <c r="P10" i="13" s="1"/>
  <c r="I10" i="1" s="1"/>
  <c r="D77" i="13"/>
  <c r="P4" i="13" s="1"/>
  <c r="I4" i="1" s="1"/>
  <c r="D57" i="13"/>
  <c r="N6" i="13" s="1"/>
  <c r="G6" i="1" s="1"/>
  <c r="D101" i="13"/>
  <c r="R4" i="13" s="1"/>
  <c r="K4" i="1" s="1"/>
  <c r="D141" i="13"/>
  <c r="T12" i="13" s="1"/>
  <c r="M12" i="1" s="1"/>
  <c r="D165" i="13"/>
  <c r="V12" i="13" s="1"/>
  <c r="O12" i="1" s="1"/>
  <c r="D205" i="13"/>
  <c r="Z8" i="13" s="1"/>
  <c r="S8" i="1" s="1"/>
  <c r="D229" i="13"/>
  <c r="AB8" i="13" s="1"/>
  <c r="U8" i="1" s="1"/>
  <c r="D245" i="13"/>
  <c r="AD4" i="13" s="1"/>
  <c r="W4" i="1" s="1"/>
  <c r="D261" i="13"/>
  <c r="AD12" i="13" s="1"/>
  <c r="W12" i="1" s="1"/>
  <c r="D277" i="13"/>
  <c r="AF8" i="13" s="1"/>
  <c r="Y8" i="1" s="1"/>
  <c r="D293" i="13"/>
  <c r="AH4" i="13" s="1"/>
  <c r="AA4" i="1" s="1"/>
  <c r="D309" i="13"/>
  <c r="AH12" i="13" s="1"/>
  <c r="AA12" i="1" s="1"/>
  <c r="D325" i="13"/>
  <c r="AJ8" i="13" s="1"/>
  <c r="AC8" i="1" s="1"/>
  <c r="D341" i="13"/>
  <c r="AL4" i="13" s="1"/>
  <c r="AE4" i="1" s="1"/>
  <c r="D357" i="13"/>
  <c r="AL12" i="13" s="1"/>
  <c r="AE12" i="1" s="1"/>
  <c r="D381" i="13"/>
  <c r="AN12" i="13" s="1"/>
  <c r="AG12" i="1" s="1"/>
  <c r="D91" i="13"/>
  <c r="P11" i="13" s="1"/>
  <c r="I11" i="1" s="1"/>
  <c r="D80" i="13"/>
  <c r="Q5" i="13" s="1"/>
  <c r="J5" i="1" s="1"/>
  <c r="D70" i="13"/>
  <c r="O12" i="13" s="1"/>
  <c r="H12" i="1" s="1"/>
  <c r="D59" i="13"/>
  <c r="N7" i="13" s="1"/>
  <c r="G7" i="1" s="1"/>
  <c r="D48" i="13"/>
  <c r="M13" i="13" s="1"/>
  <c r="F13" i="1" s="1"/>
  <c r="D40" i="13"/>
  <c r="M9" i="13" s="1"/>
  <c r="F9" i="1" s="1"/>
  <c r="D32" i="13"/>
  <c r="M5" i="13" s="1"/>
  <c r="F5" i="1" s="1"/>
  <c r="D24" i="13"/>
  <c r="K13" i="13" s="1"/>
  <c r="D13" i="1" s="1"/>
  <c r="D16" i="13"/>
  <c r="K9" i="13" s="1"/>
  <c r="D9" i="1" s="1"/>
  <c r="D8" i="13"/>
  <c r="K5" i="13" s="1"/>
  <c r="D5" i="1" s="1"/>
  <c r="D105" i="13"/>
  <c r="R6" i="13" s="1"/>
  <c r="K6" i="1" s="1"/>
  <c r="D137" i="13"/>
  <c r="T10" i="13" s="1"/>
  <c r="M10" i="1" s="1"/>
  <c r="D169" i="13"/>
  <c r="V14" i="13" s="1"/>
  <c r="O14" i="1" s="1"/>
  <c r="D201" i="13"/>
  <c r="Z6" i="13" s="1"/>
  <c r="S6" i="1" s="1"/>
  <c r="D233" i="13"/>
  <c r="AB10" i="13" s="1"/>
  <c r="U10" i="1" s="1"/>
  <c r="D265" i="13"/>
  <c r="AD14" i="13" s="1"/>
  <c r="W14" i="1" s="1"/>
  <c r="D110" i="13"/>
  <c r="S8" i="13" s="1"/>
  <c r="L8" i="1" s="1"/>
  <c r="D126" i="13"/>
  <c r="U4" i="13" s="1"/>
  <c r="N4" i="1" s="1"/>
  <c r="D142" i="13"/>
  <c r="U12" i="13" s="1"/>
  <c r="N12" i="1" s="1"/>
  <c r="D158" i="13"/>
  <c r="W8" i="13" s="1"/>
  <c r="P8" i="1" s="1"/>
  <c r="D174" i="13"/>
  <c r="Y4" i="13" s="1"/>
  <c r="R4" i="1" s="1"/>
  <c r="D190" i="13"/>
  <c r="Y12" i="13" s="1"/>
  <c r="R12" i="1" s="1"/>
  <c r="D206" i="13"/>
  <c r="AA8" i="13" s="1"/>
  <c r="T8" i="1" s="1"/>
  <c r="D222" i="13"/>
  <c r="AC4" i="13" s="1"/>
  <c r="V4" i="1" s="1"/>
  <c r="D238" i="13"/>
  <c r="AC12" i="13" s="1"/>
  <c r="V12" i="1" s="1"/>
  <c r="D254" i="13"/>
  <c r="AE8" i="13" s="1"/>
  <c r="X8" i="1" s="1"/>
  <c r="D270" i="13"/>
  <c r="AG4" i="13" s="1"/>
  <c r="Z4" i="1" s="1"/>
  <c r="D286" i="13"/>
  <c r="AG12" i="13" s="1"/>
  <c r="Z12" i="1" s="1"/>
  <c r="D302" i="13"/>
  <c r="AI8" i="13" s="1"/>
  <c r="AB8" i="1" s="1"/>
  <c r="D318" i="13"/>
  <c r="AK4" i="13" s="1"/>
  <c r="AD4" i="1" s="1"/>
  <c r="D334" i="13"/>
  <c r="AK12" i="13" s="1"/>
  <c r="AD12" i="1" s="1"/>
  <c r="D350" i="13"/>
  <c r="AM8" i="13" s="1"/>
  <c r="AF8" i="1" s="1"/>
  <c r="D366" i="13"/>
  <c r="AO4" i="13" s="1"/>
  <c r="AH4" i="1" s="1"/>
  <c r="D382" i="13"/>
  <c r="AO12" i="13" s="1"/>
  <c r="AH12" i="1" s="1"/>
  <c r="D90" i="13"/>
  <c r="Q10" i="13" s="1"/>
  <c r="J10" i="1" s="1"/>
  <c r="D79" i="13"/>
  <c r="P5" i="13" s="1"/>
  <c r="I5" i="1" s="1"/>
  <c r="D68" i="13"/>
  <c r="O11" i="13" s="1"/>
  <c r="H11" i="1" s="1"/>
  <c r="D58" i="13"/>
  <c r="O6" i="13" s="1"/>
  <c r="H6" i="1" s="1"/>
  <c r="D47" i="13"/>
  <c r="L13" i="13" s="1"/>
  <c r="E13" i="1" s="1"/>
  <c r="D39" i="13"/>
  <c r="L9" i="13" s="1"/>
  <c r="E9" i="1" s="1"/>
  <c r="D31" i="13"/>
  <c r="L5" i="13" s="1"/>
  <c r="E5" i="1" s="1"/>
  <c r="D23" i="13"/>
  <c r="J13" i="13" s="1"/>
  <c r="C13" i="1" s="1"/>
  <c r="D15" i="13"/>
  <c r="J9" i="13" s="1"/>
  <c r="C9" i="1" s="1"/>
  <c r="D7" i="13"/>
  <c r="J5" i="13" s="1"/>
  <c r="C5" i="1" s="1"/>
  <c r="D113" i="13"/>
  <c r="R10" i="13" s="1"/>
  <c r="K10" i="1" s="1"/>
  <c r="D145" i="13"/>
  <c r="T14" i="13" s="1"/>
  <c r="M14" i="1" s="1"/>
  <c r="D177" i="13"/>
  <c r="X6" i="13" s="1"/>
  <c r="Q6" i="1" s="1"/>
  <c r="D209" i="13"/>
  <c r="Z10" i="13" s="1"/>
  <c r="S10" i="1" s="1"/>
  <c r="D241" i="13"/>
  <c r="AB14" i="13" s="1"/>
  <c r="U14" i="1" s="1"/>
  <c r="D273" i="13"/>
  <c r="AF6" i="13" s="1"/>
  <c r="Y6" i="1" s="1"/>
  <c r="D33" i="13"/>
  <c r="L6" i="13" s="1"/>
  <c r="E6" i="1" s="1"/>
  <c r="D71" i="13"/>
  <c r="N13" i="13" s="1"/>
  <c r="G13" i="1" s="1"/>
  <c r="G68" i="1" s="1"/>
  <c r="G69" i="1" s="1"/>
  <c r="D362" i="13"/>
  <c r="AM14" i="13" s="1"/>
  <c r="AF14" i="1" s="1"/>
  <c r="AF68" i="1" s="1"/>
  <c r="AF69" i="1" s="1"/>
  <c r="D130" i="13"/>
  <c r="U6" i="13" s="1"/>
  <c r="N6" i="1" s="1"/>
  <c r="D18" i="13"/>
  <c r="K10" i="13" s="1"/>
  <c r="D10" i="1" s="1"/>
  <c r="D34" i="13"/>
  <c r="M6" i="13" s="1"/>
  <c r="F6" i="1" s="1"/>
  <c r="D51" i="13"/>
  <c r="N3" i="13" s="1"/>
  <c r="G3" i="1" s="1"/>
  <c r="D72" i="13"/>
  <c r="O13" i="13" s="1"/>
  <c r="H13" i="1" s="1"/>
  <c r="D94" i="13"/>
  <c r="Q12" i="13" s="1"/>
  <c r="J12" i="1" s="1"/>
  <c r="D154" i="13"/>
  <c r="W6" i="13" s="1"/>
  <c r="P6" i="1" s="1"/>
  <c r="D9" i="13"/>
  <c r="J6" i="13" s="1"/>
  <c r="C6" i="1" s="1"/>
  <c r="D41" i="13"/>
  <c r="L10" i="13" s="1"/>
  <c r="E10" i="1" s="1"/>
  <c r="D82" i="13"/>
  <c r="Q6" i="13" s="1"/>
  <c r="J6" i="1" s="1"/>
  <c r="D346" i="13"/>
  <c r="AM6" i="13" s="1"/>
  <c r="AF6" i="1" s="1"/>
  <c r="D306" i="13"/>
  <c r="AI10" i="13" s="1"/>
  <c r="AB10" i="1" s="1"/>
  <c r="D178" i="13"/>
  <c r="Y6" i="13" s="1"/>
  <c r="R6" i="1" s="1"/>
  <c r="D114" i="13"/>
  <c r="S10" i="13" s="1"/>
  <c r="L10" i="1" s="1"/>
  <c r="D29" i="13"/>
  <c r="L4" i="13" s="1"/>
  <c r="E4" i="1" s="1"/>
  <c r="D66" i="13"/>
  <c r="O10" i="13" s="1"/>
  <c r="H10" i="1" s="1"/>
  <c r="D6" i="13"/>
  <c r="K4" i="13" s="1"/>
  <c r="D4" i="1" s="1"/>
  <c r="D22" i="13"/>
  <c r="K12" i="13" s="1"/>
  <c r="D12" i="1" s="1"/>
  <c r="D38" i="13"/>
  <c r="M8" i="13" s="1"/>
  <c r="F8" i="1" s="1"/>
  <c r="D56" i="13"/>
  <c r="O5" i="13" s="1"/>
  <c r="H5" i="1" s="1"/>
  <c r="D78" i="13"/>
  <c r="Q4" i="13" s="1"/>
  <c r="J4" i="1" s="1"/>
  <c r="D385" i="13"/>
  <c r="AN14" i="13" s="1"/>
  <c r="AG14" i="1" s="1"/>
  <c r="D202" i="13"/>
  <c r="AA6" i="13" s="1"/>
  <c r="T6" i="1" s="1"/>
  <c r="D138" i="13"/>
  <c r="U10" i="13" s="1"/>
  <c r="N10" i="1" s="1"/>
  <c r="D119" i="13"/>
  <c r="R13" i="13" s="1"/>
  <c r="K13" i="1" s="1"/>
  <c r="D131" i="13"/>
  <c r="T7" i="13" s="1"/>
  <c r="M7" i="1" s="1"/>
  <c r="D147" i="13"/>
  <c r="V3" i="13" s="1"/>
  <c r="O3" i="1" s="1"/>
  <c r="D175" i="13"/>
  <c r="X5" i="13" s="1"/>
  <c r="Q5" i="1" s="1"/>
  <c r="D191" i="13"/>
  <c r="X13" i="13" s="1"/>
  <c r="Q13" i="1" s="1"/>
  <c r="D203" i="13"/>
  <c r="Z7" i="13" s="1"/>
  <c r="S7" i="1" s="1"/>
  <c r="D247" i="13"/>
  <c r="AD5" i="13" s="1"/>
  <c r="W5" i="1" s="1"/>
  <c r="D259" i="13"/>
  <c r="AD11" i="13" s="1"/>
  <c r="W11" i="1" s="1"/>
  <c r="D275" i="13"/>
  <c r="AF7" i="13" s="1"/>
  <c r="Y7" i="1" s="1"/>
  <c r="D303" i="13"/>
  <c r="AH9" i="13" s="1"/>
  <c r="AA9" i="1" s="1"/>
  <c r="D319" i="13"/>
  <c r="AJ5" i="13" s="1"/>
  <c r="AC5" i="1" s="1"/>
  <c r="D331" i="13"/>
  <c r="AJ11" i="13" s="1"/>
  <c r="AC11" i="1" s="1"/>
  <c r="D383" i="13"/>
  <c r="AN13" i="13" s="1"/>
  <c r="AG13" i="1" s="1"/>
  <c r="D104" i="13"/>
  <c r="S5" i="13" s="1"/>
  <c r="L5" i="1" s="1"/>
  <c r="D120" i="13"/>
  <c r="S13" i="13" s="1"/>
  <c r="L13" i="1" s="1"/>
  <c r="D148" i="13"/>
  <c r="W3" i="13" s="1"/>
  <c r="P3" i="1" s="1"/>
  <c r="D164" i="13"/>
  <c r="W11" i="13" s="1"/>
  <c r="P11" i="1" s="1"/>
  <c r="D176" i="13"/>
  <c r="Y5" i="13" s="1"/>
  <c r="R5" i="1" s="1"/>
  <c r="D208" i="13"/>
  <c r="AA9" i="13" s="1"/>
  <c r="T9" i="1" s="1"/>
  <c r="D252" i="13"/>
  <c r="AE7" i="13" s="1"/>
  <c r="X7" i="1" s="1"/>
  <c r="D300" i="13"/>
  <c r="AI7" i="13" s="1"/>
  <c r="AB7" i="1" s="1"/>
  <c r="D312" i="13"/>
  <c r="AI13" i="13" s="1"/>
  <c r="AB13" i="1" s="1"/>
  <c r="D328" i="13"/>
  <c r="AK9" i="13" s="1"/>
  <c r="AD9" i="1" s="1"/>
  <c r="D344" i="13"/>
  <c r="AM5" i="13" s="1"/>
  <c r="AF5" i="1" s="1"/>
  <c r="D97" i="13"/>
  <c r="P14" i="13" s="1"/>
  <c r="I14" i="1" s="1"/>
  <c r="D69" i="13"/>
  <c r="N12" i="13" s="1"/>
  <c r="G12" i="1" s="1"/>
  <c r="D53" i="13"/>
  <c r="N4" i="13" s="1"/>
  <c r="G4" i="1" s="1"/>
  <c r="D109" i="13"/>
  <c r="R8" i="13" s="1"/>
  <c r="K8" i="1" s="1"/>
  <c r="D197" i="13"/>
  <c r="Z4" i="13" s="1"/>
  <c r="S4" i="1" s="1"/>
  <c r="D221" i="13"/>
  <c r="AB4" i="13" s="1"/>
  <c r="U4" i="1" s="1"/>
  <c r="D269" i="13"/>
  <c r="AF4" i="13" s="1"/>
  <c r="Y4" i="1" s="1"/>
  <c r="D333" i="13"/>
  <c r="AJ12" i="13" s="1"/>
  <c r="AC12" i="1" s="1"/>
  <c r="D86" i="13"/>
  <c r="Q8" i="13" s="1"/>
  <c r="J8" i="1" s="1"/>
  <c r="D44" i="13"/>
  <c r="M11" i="13" s="1"/>
  <c r="F11" i="1" s="1"/>
  <c r="D12" i="13"/>
  <c r="K7" i="13" s="1"/>
  <c r="D7" i="1" s="1"/>
  <c r="D185" i="13"/>
  <c r="X10" i="13" s="1"/>
  <c r="Q10" i="1" s="1"/>
  <c r="D118" i="13"/>
  <c r="S12" i="13" s="1"/>
  <c r="L12" i="1" s="1"/>
  <c r="D182" i="13"/>
  <c r="Y8" i="13" s="1"/>
  <c r="R8" i="1" s="1"/>
  <c r="D246" i="13"/>
  <c r="AE4" i="13" s="1"/>
  <c r="X4" i="1" s="1"/>
  <c r="D310" i="13"/>
  <c r="AI12" i="13" s="1"/>
  <c r="AB12" i="1" s="1"/>
  <c r="D374" i="13"/>
  <c r="AO8" i="13" s="1"/>
  <c r="AH8" i="1" s="1"/>
  <c r="D63" i="13"/>
  <c r="N9" i="13" s="1"/>
  <c r="G9" i="1" s="1"/>
  <c r="D27" i="13"/>
  <c r="L3" i="13" s="1"/>
  <c r="E3" i="1" s="1"/>
  <c r="D129" i="13"/>
  <c r="T6" i="13" s="1"/>
  <c r="M6" i="1" s="1"/>
  <c r="D257" i="13"/>
  <c r="AD10" i="13" s="1"/>
  <c r="W10" i="1" s="1"/>
  <c r="D194" i="13"/>
  <c r="Y14" i="13" s="1"/>
  <c r="R14" i="1" s="1"/>
  <c r="D42" i="13"/>
  <c r="M10" i="13" s="1"/>
  <c r="F10" i="1" s="1"/>
  <c r="D297" i="13"/>
  <c r="AH6" i="13" s="1"/>
  <c r="AA6" i="1" s="1"/>
  <c r="D218" i="13"/>
  <c r="AA14" i="13" s="1"/>
  <c r="T14" i="1" s="1"/>
  <c r="D122" i="13"/>
  <c r="S14" i="13" s="1"/>
  <c r="L14" i="1" s="1"/>
  <c r="D314" i="13"/>
  <c r="AI14" i="13" s="1"/>
  <c r="AB14" i="1" s="1"/>
  <c r="D162" i="13"/>
  <c r="W10" i="13" s="1"/>
  <c r="P10" i="1" s="1"/>
  <c r="D37" i="13"/>
  <c r="L8" i="13" s="1"/>
  <c r="E8" i="1" s="1"/>
  <c r="D354" i="13"/>
  <c r="AM10" i="13" s="1"/>
  <c r="AF10" i="1" s="1"/>
  <c r="D210" i="13"/>
  <c r="AA10" i="13" s="1"/>
  <c r="T10" i="1" s="1"/>
  <c r="D87" i="13"/>
  <c r="P9" i="13" s="1"/>
  <c r="I9" i="1" s="1"/>
  <c r="D67" i="13"/>
  <c r="N11" i="13" s="1"/>
  <c r="G11" i="1" s="1"/>
  <c r="D337" i="13"/>
  <c r="AJ14" i="13" s="1"/>
  <c r="AC14" i="1" s="1"/>
  <c r="D111" i="13"/>
  <c r="R9" i="13" s="1"/>
  <c r="K9" i="1" s="1"/>
  <c r="D127" i="13"/>
  <c r="T5" i="13" s="1"/>
  <c r="M5" i="1" s="1"/>
  <c r="D139" i="13"/>
  <c r="T11" i="13" s="1"/>
  <c r="M11" i="1" s="1"/>
  <c r="D183" i="13"/>
  <c r="X9" i="13" s="1"/>
  <c r="Q9" i="1" s="1"/>
  <c r="D195" i="13"/>
  <c r="Z3" i="13" s="1"/>
  <c r="S3" i="1" s="1"/>
  <c r="D211" i="13"/>
  <c r="Z11" i="13" s="1"/>
  <c r="S11" i="1" s="1"/>
  <c r="D239" i="13"/>
  <c r="AB13" i="13" s="1"/>
  <c r="U13" i="1" s="1"/>
  <c r="D255" i="13"/>
  <c r="AD9" i="13" s="1"/>
  <c r="W9" i="1" s="1"/>
  <c r="D267" i="13"/>
  <c r="AF3" i="13" s="1"/>
  <c r="Y3" i="1" s="1"/>
  <c r="D311" i="13"/>
  <c r="AH13" i="13" s="1"/>
  <c r="AA13" i="1" s="1"/>
  <c r="D323" i="13"/>
  <c r="AJ7" i="13" s="1"/>
  <c r="AC7" i="1" s="1"/>
  <c r="D339" i="13"/>
  <c r="AL3" i="13" s="1"/>
  <c r="AE3" i="1" s="1"/>
  <c r="D367" i="13"/>
  <c r="AN5" i="13" s="1"/>
  <c r="AG5" i="1" s="1"/>
  <c r="D100" i="13"/>
  <c r="S3" i="13" s="1"/>
  <c r="L3" i="1" s="1"/>
  <c r="D112" i="13"/>
  <c r="S9" i="13" s="1"/>
  <c r="L9" i="1" s="1"/>
  <c r="D156" i="13"/>
  <c r="W7" i="13" s="1"/>
  <c r="P7" i="1" s="1"/>
  <c r="D168" i="13"/>
  <c r="W13" i="13" s="1"/>
  <c r="P13" i="1" s="1"/>
  <c r="D184" i="13"/>
  <c r="Y9" i="13" s="1"/>
  <c r="R9" i="1" s="1"/>
  <c r="D200" i="13"/>
  <c r="AA5" i="13" s="1"/>
  <c r="T5" i="1" s="1"/>
  <c r="D276" i="13"/>
  <c r="AG7" i="13" s="1"/>
  <c r="Z7" i="1" s="1"/>
  <c r="D304" i="13"/>
  <c r="AI9" i="13" s="1"/>
  <c r="AB9" i="1" s="1"/>
  <c r="D336" i="13"/>
  <c r="AK13" i="13" s="1"/>
  <c r="AD13" i="1" s="1"/>
  <c r="D61" i="13"/>
  <c r="N8" i="13" s="1"/>
  <c r="G8" i="1" s="1"/>
  <c r="D49" i="13"/>
  <c r="L14" i="13" s="1"/>
  <c r="E14" i="1" s="1"/>
  <c r="D125" i="13"/>
  <c r="T4" i="13" s="1"/>
  <c r="M4" i="1" s="1"/>
  <c r="D181" i="13"/>
  <c r="X8" i="13" s="1"/>
  <c r="Q8" i="1" s="1"/>
  <c r="D213" i="13"/>
  <c r="Z12" i="13" s="1"/>
  <c r="S12" i="1" s="1"/>
  <c r="D237" i="13"/>
  <c r="AB12" i="13" s="1"/>
  <c r="U12" i="1" s="1"/>
  <c r="D301" i="13"/>
  <c r="AH8" i="13" s="1"/>
  <c r="AA8" i="1" s="1"/>
  <c r="D365" i="13"/>
  <c r="AN4" i="13" s="1"/>
  <c r="AG4" i="1" s="1"/>
  <c r="D64" i="13"/>
  <c r="O9" i="13" s="1"/>
  <c r="H9" i="1" s="1"/>
  <c r="D28" i="13"/>
  <c r="M3" i="13" s="1"/>
  <c r="F3" i="1" s="1"/>
  <c r="D121" i="13"/>
  <c r="R14" i="13" s="1"/>
  <c r="K14" i="1" s="1"/>
  <c r="D249" i="13"/>
  <c r="AD6" i="13" s="1"/>
  <c r="W6" i="1" s="1"/>
  <c r="D150" i="13"/>
  <c r="W4" i="13" s="1"/>
  <c r="P4" i="1" s="1"/>
  <c r="D214" i="13"/>
  <c r="AA12" i="13" s="1"/>
  <c r="T12" i="1" s="1"/>
  <c r="D278" i="13"/>
  <c r="AG8" i="13" s="1"/>
  <c r="Z8" i="1" s="1"/>
  <c r="D342" i="13"/>
  <c r="AM4" i="13" s="1"/>
  <c r="AF4" i="1" s="1"/>
  <c r="D84" i="13"/>
  <c r="Q7" i="13" s="1"/>
  <c r="J7" i="1" s="1"/>
  <c r="D43" i="13"/>
  <c r="L11" i="13" s="1"/>
  <c r="E11" i="1" s="1"/>
  <c r="D106" i="13"/>
  <c r="S6" i="13" s="1"/>
  <c r="L6" i="1" s="1"/>
  <c r="D234" i="13"/>
  <c r="AC10" i="13" s="1"/>
  <c r="V10" i="1" s="1"/>
  <c r="D321" i="13"/>
  <c r="AJ6" i="13" s="1"/>
  <c r="AC6" i="1" s="1"/>
  <c r="D30" i="13"/>
  <c r="M4" i="13" s="1"/>
  <c r="F4" i="1" s="1"/>
  <c r="D290" i="13"/>
  <c r="AG14" i="13" s="1"/>
  <c r="Z14" i="1" s="1"/>
  <c r="D55" i="13"/>
  <c r="N5" i="13" s="1"/>
  <c r="G5" i="1" s="1"/>
  <c r="D5" i="13"/>
  <c r="J4" i="13" s="1"/>
  <c r="C4" i="1" s="1"/>
  <c r="D60" i="13"/>
  <c r="O7" i="13" s="1"/>
  <c r="H7" i="1" s="1"/>
  <c r="D250" i="13"/>
  <c r="AE6" i="13" s="1"/>
  <c r="X6" i="1" s="1"/>
  <c r="D313" i="13"/>
  <c r="AH14" i="13" s="1"/>
  <c r="AA14" i="1" s="1"/>
  <c r="D377" i="13"/>
  <c r="AN10" i="13" s="1"/>
  <c r="AG10" i="1" s="1"/>
  <c r="D62" i="13"/>
  <c r="O8" i="13" s="1"/>
  <c r="H8" i="1" s="1"/>
  <c r="D330" i="13"/>
  <c r="AK10" i="13" s="1"/>
  <c r="AD10" i="1" s="1"/>
  <c r="D50" i="13"/>
  <c r="M14" i="13" s="1"/>
  <c r="F14" i="1" s="1"/>
  <c r="D3" i="13"/>
  <c r="J3" i="13" s="1"/>
  <c r="C3" i="1" s="1"/>
  <c r="D19" i="13"/>
  <c r="J11" i="13" s="1"/>
  <c r="C11" i="1" s="1"/>
  <c r="D35" i="13"/>
  <c r="L7" i="13" s="1"/>
  <c r="E7" i="1" s="1"/>
  <c r="D358" i="13"/>
  <c r="AM12" i="13" s="1"/>
  <c r="AF12" i="1" s="1"/>
  <c r="D230" i="13"/>
  <c r="AC8" i="13" s="1"/>
  <c r="V8" i="1" s="1"/>
  <c r="D102" i="13"/>
  <c r="S4" i="13" s="1"/>
  <c r="L4" i="1" s="1"/>
  <c r="D20" i="13"/>
  <c r="K11" i="13" s="1"/>
  <c r="D11" i="1" s="1"/>
  <c r="D96" i="13"/>
  <c r="Q13" i="13" s="1"/>
  <c r="J13" i="1" s="1"/>
  <c r="D253" i="13"/>
  <c r="AD8" i="13" s="1"/>
  <c r="W8" i="1" s="1"/>
  <c r="D149" i="13"/>
  <c r="V4" i="13" s="1"/>
  <c r="O4" i="1" s="1"/>
  <c r="D81" i="13"/>
  <c r="P6" i="13" s="1"/>
  <c r="I6" i="1" s="1"/>
  <c r="D376" i="13"/>
  <c r="AO9" i="13" s="1"/>
  <c r="AH9" i="1" s="1"/>
  <c r="D316" i="13"/>
  <c r="AK3" i="13" s="1"/>
  <c r="AD3" i="1" s="1"/>
  <c r="D256" i="13"/>
  <c r="AE9" i="13" s="1"/>
  <c r="X9" i="1" s="1"/>
  <c r="D224" i="13"/>
  <c r="AC5" i="13" s="1"/>
  <c r="V5" i="1" s="1"/>
  <c r="D196" i="13"/>
  <c r="AA3" i="13" s="1"/>
  <c r="T3" i="1" s="1"/>
  <c r="D136" i="13"/>
  <c r="U9" i="13" s="1"/>
  <c r="N9" i="1" s="1"/>
  <c r="D363" i="13"/>
  <c r="AN3" i="13" s="1"/>
  <c r="AG3" i="1" s="1"/>
  <c r="D335" i="13"/>
  <c r="AJ13" i="13" s="1"/>
  <c r="AC13" i="1" s="1"/>
  <c r="D307" i="13"/>
  <c r="AH11" i="13" s="1"/>
  <c r="AA11" i="1" s="1"/>
  <c r="D279" i="13"/>
  <c r="AF9" i="13" s="1"/>
  <c r="Y9" i="1" s="1"/>
  <c r="D223" i="13"/>
  <c r="AB5" i="13" s="1"/>
  <c r="U5" i="1" s="1"/>
  <c r="D163" i="13"/>
  <c r="V11" i="13" s="1"/>
  <c r="O11" i="1" s="1"/>
  <c r="D107" i="13"/>
  <c r="R7" i="13" s="1"/>
  <c r="K7" i="1" s="1"/>
  <c r="AW4" i="12"/>
  <c r="AP23" i="12"/>
  <c r="AP21" i="12"/>
  <c r="AP9" i="12"/>
  <c r="AP4" i="12"/>
  <c r="J16" i="10"/>
  <c r="C16" i="10"/>
  <c r="K16" i="10"/>
  <c r="L16" i="10"/>
  <c r="D16" i="10"/>
  <c r="G11" i="10"/>
  <c r="I11" i="10"/>
  <c r="D11" i="10"/>
  <c r="K11" i="10"/>
  <c r="C11" i="10"/>
  <c r="C9" i="10"/>
  <c r="AG10" i="12" s="1"/>
  <c r="AV10" i="12" s="1"/>
  <c r="E9" i="10"/>
  <c r="J9" i="10"/>
  <c r="I9" i="10"/>
  <c r="AM10" i="12" s="1"/>
  <c r="AP11" i="12"/>
  <c r="AP19" i="12"/>
  <c r="AP7" i="12"/>
  <c r="G16" i="10"/>
  <c r="I16" i="10"/>
  <c r="J21" i="10"/>
  <c r="I21" i="10"/>
  <c r="AM22" i="12" s="1"/>
  <c r="E21" i="10"/>
  <c r="C21" i="10"/>
  <c r="AG22" i="12" s="1"/>
  <c r="AV22" i="12" s="1"/>
  <c r="L21" i="10"/>
  <c r="AP22" i="12" s="1"/>
  <c r="D3" i="10"/>
  <c r="G3" i="10"/>
  <c r="H3" i="10"/>
  <c r="F3" i="10"/>
  <c r="E3" i="10"/>
  <c r="C15" i="10"/>
  <c r="AG16" i="12" s="1"/>
  <c r="AV16" i="12" s="1"/>
  <c r="E15" i="10"/>
  <c r="AP18" i="12"/>
  <c r="AM18" i="12"/>
  <c r="F15" i="10"/>
  <c r="AG8" i="12"/>
  <c r="AV8" i="12" s="1"/>
  <c r="AP8" i="12"/>
  <c r="G9" i="10"/>
  <c r="AP17" i="12"/>
  <c r="H15" i="10"/>
  <c r="AG13" i="12"/>
  <c r="AV13" i="12" s="1"/>
  <c r="AG4" i="12"/>
  <c r="AV4" i="12" s="1"/>
  <c r="AG20" i="12"/>
  <c r="AV20" i="12" s="1"/>
  <c r="AP15" i="12"/>
  <c r="AM12" i="12"/>
  <c r="AM13" i="12"/>
  <c r="AG17" i="12"/>
  <c r="AV17" i="12" s="1"/>
  <c r="K13" i="10"/>
  <c r="G21" i="10"/>
  <c r="I15" i="10"/>
  <c r="AM16" i="12" s="1"/>
  <c r="K15" i="10"/>
  <c r="F11" i="10"/>
  <c r="L19" i="10"/>
  <c r="AP20" i="12" s="1"/>
  <c r="E19" i="10"/>
  <c r="H5" i="10"/>
  <c r="F5" i="10"/>
  <c r="L5" i="10"/>
  <c r="AP6" i="12" s="1"/>
  <c r="E5" i="10"/>
  <c r="D5" i="10"/>
  <c r="C5" i="10"/>
  <c r="AM11" i="12"/>
  <c r="AM15" i="12"/>
  <c r="AM17" i="12"/>
  <c r="AM5" i="12"/>
  <c r="AM19" i="12"/>
  <c r="AM21" i="12"/>
  <c r="AM7" i="12"/>
  <c r="AM6" i="12"/>
  <c r="D13" i="10"/>
  <c r="C13" i="10"/>
  <c r="AG14" i="12" s="1"/>
  <c r="AV14" i="12" s="1"/>
  <c r="L13" i="10"/>
  <c r="H13" i="10"/>
  <c r="F13" i="10"/>
  <c r="G13" i="10"/>
  <c r="AM4" i="12"/>
  <c r="AM9" i="12"/>
  <c r="E16" i="10"/>
  <c r="E11" i="10"/>
  <c r="D9" i="10"/>
  <c r="F16" i="10"/>
  <c r="J11" i="10"/>
  <c r="AG15" i="12"/>
  <c r="AV15" i="12" s="1"/>
  <c r="AG11" i="12"/>
  <c r="AV11" i="12" s="1"/>
  <c r="AG9" i="12"/>
  <c r="AV9" i="12" s="1"/>
  <c r="AG6" i="12"/>
  <c r="AV6" i="12" s="1"/>
  <c r="AG21" i="12"/>
  <c r="AV21" i="12" s="1"/>
  <c r="AG5" i="12"/>
  <c r="AV5" i="12" s="1"/>
  <c r="AG19" i="12"/>
  <c r="AV19" i="12" s="1"/>
  <c r="K9" i="10"/>
  <c r="AG18" i="12"/>
  <c r="AV18" i="12" s="1"/>
  <c r="AM8" i="12"/>
  <c r="AP10" i="12"/>
  <c r="F9" i="10"/>
  <c r="AP14" i="12"/>
  <c r="AP16" i="12"/>
  <c r="AG12" i="12"/>
  <c r="AV12" i="12" s="1"/>
  <c r="AM20" i="12"/>
  <c r="K3" i="10"/>
  <c r="J3" i="10"/>
  <c r="AG7" i="12"/>
  <c r="AV7" i="12" s="1"/>
  <c r="K21" i="10"/>
  <c r="AP5" i="12"/>
  <c r="I13" i="10"/>
  <c r="AM14" i="12" s="1"/>
  <c r="L11" i="10"/>
  <c r="AP12" i="12" s="1"/>
  <c r="L9" i="10"/>
  <c r="V68" i="1" l="1"/>
  <c r="V69" i="1" s="1"/>
  <c r="Q68" i="1"/>
  <c r="Q69" i="1" s="1"/>
  <c r="H68" i="1"/>
  <c r="H69" i="1" s="1"/>
  <c r="M68" i="1"/>
  <c r="M69" i="1" s="1"/>
  <c r="AD68" i="1"/>
  <c r="AD69" i="1" s="1"/>
  <c r="X68" i="1"/>
  <c r="X69" i="1" s="1"/>
  <c r="P68" i="1"/>
  <c r="P69" i="1" s="1"/>
  <c r="D68" i="1"/>
  <c r="D69" i="1" s="1"/>
  <c r="AE68" i="1"/>
  <c r="AE69" i="1" s="1"/>
  <c r="AG68" i="1"/>
  <c r="AG69" i="1" s="1"/>
  <c r="C68" i="1"/>
  <c r="C69" i="1" s="1"/>
  <c r="N68" i="1"/>
  <c r="N69" i="1" s="1"/>
  <c r="K58" i="1"/>
  <c r="K59" i="1" s="1"/>
  <c r="J68" i="1"/>
  <c r="J69" i="1" s="1"/>
  <c r="T68" i="1"/>
  <c r="T69" i="1" s="1"/>
  <c r="U60" i="1"/>
  <c r="U61" i="1" s="1"/>
  <c r="AB68" i="1"/>
  <c r="AB69" i="1" s="1"/>
  <c r="J58" i="1"/>
  <c r="J59" i="1" s="1"/>
  <c r="AE62" i="1"/>
  <c r="AE63" i="1" s="1"/>
  <c r="L58" i="1"/>
  <c r="L59" i="1" s="1"/>
  <c r="I68" i="1"/>
  <c r="I69" i="1" s="1"/>
  <c r="K64" i="1"/>
  <c r="K65" i="1" s="1"/>
  <c r="AA68" i="1"/>
  <c r="AA69" i="1" s="1"/>
  <c r="AC64" i="1"/>
  <c r="AC65" i="1" s="1"/>
  <c r="AC58" i="1"/>
  <c r="AC59" i="1" s="1"/>
  <c r="AC62" i="1"/>
  <c r="AC63" i="1" s="1"/>
  <c r="AC56" i="1"/>
  <c r="AC57" i="1" s="1"/>
  <c r="AC60" i="1"/>
  <c r="AC61" i="1" s="1"/>
  <c r="H60" i="1"/>
  <c r="H61" i="1" s="1"/>
  <c r="H58" i="1"/>
  <c r="H59" i="1" s="1"/>
  <c r="H64" i="1"/>
  <c r="H65" i="1" s="1"/>
  <c r="H56" i="1"/>
  <c r="H57" i="1" s="1"/>
  <c r="H62" i="1"/>
  <c r="H63" i="1" s="1"/>
  <c r="F68" i="1"/>
  <c r="F69" i="1" s="1"/>
  <c r="I64" i="1"/>
  <c r="I65" i="1" s="1"/>
  <c r="I56" i="1"/>
  <c r="I57" i="1" s="1"/>
  <c r="I58" i="1"/>
  <c r="I59" i="1" s="1"/>
  <c r="I60" i="1"/>
  <c r="I61" i="1" s="1"/>
  <c r="I62" i="1"/>
  <c r="I63" i="1" s="1"/>
  <c r="AB60" i="1"/>
  <c r="AB61" i="1" s="1"/>
  <c r="AB56" i="1"/>
  <c r="AB57" i="1" s="1"/>
  <c r="AB58" i="1"/>
  <c r="AB59" i="1" s="1"/>
  <c r="AB64" i="1"/>
  <c r="AB65" i="1" s="1"/>
  <c r="AB62" i="1"/>
  <c r="AB63" i="1" s="1"/>
  <c r="N60" i="1"/>
  <c r="N61" i="1" s="1"/>
  <c r="N62" i="1"/>
  <c r="N63" i="1" s="1"/>
  <c r="N58" i="1"/>
  <c r="N59" i="1" s="1"/>
  <c r="N56" i="1"/>
  <c r="N57" i="1" s="1"/>
  <c r="N64" i="1"/>
  <c r="N65" i="1" s="1"/>
  <c r="Q60" i="1"/>
  <c r="Q61" i="1" s="1"/>
  <c r="Q56" i="1"/>
  <c r="Q57" i="1" s="1"/>
  <c r="Q64" i="1"/>
  <c r="Q65" i="1" s="1"/>
  <c r="Q58" i="1"/>
  <c r="Q59" i="1" s="1"/>
  <c r="Q62" i="1"/>
  <c r="Q63" i="1" s="1"/>
  <c r="AD64" i="1"/>
  <c r="AD65" i="1" s="1"/>
  <c r="AD62" i="1"/>
  <c r="AD63" i="1" s="1"/>
  <c r="AD56" i="1"/>
  <c r="AD57" i="1" s="1"/>
  <c r="AD60" i="1"/>
  <c r="AD61" i="1" s="1"/>
  <c r="AD58" i="1"/>
  <c r="AD59" i="1" s="1"/>
  <c r="U62" i="1"/>
  <c r="U63" i="1" s="1"/>
  <c r="L64" i="1"/>
  <c r="L65" i="1" s="1"/>
  <c r="J62" i="1"/>
  <c r="J63" i="1" s="1"/>
  <c r="J64" i="1"/>
  <c r="J65" i="1" s="1"/>
  <c r="O58" i="1"/>
  <c r="O59" i="1" s="1"/>
  <c r="O64" i="1"/>
  <c r="O65" i="1" s="1"/>
  <c r="O60" i="1"/>
  <c r="O61" i="1" s="1"/>
  <c r="O62" i="1"/>
  <c r="O63" i="1" s="1"/>
  <c r="O56" i="1"/>
  <c r="O57" i="1" s="1"/>
  <c r="AC68" i="1"/>
  <c r="AC69" i="1" s="1"/>
  <c r="D56" i="1"/>
  <c r="D57" i="1" s="1"/>
  <c r="D60" i="1"/>
  <c r="D61" i="1" s="1"/>
  <c r="D62" i="1"/>
  <c r="D63" i="1" s="1"/>
  <c r="D58" i="1"/>
  <c r="D59" i="1" s="1"/>
  <c r="D64" i="1"/>
  <c r="D65" i="1" s="1"/>
  <c r="L68" i="1"/>
  <c r="L69" i="1" s="1"/>
  <c r="R68" i="1"/>
  <c r="R69" i="1" s="1"/>
  <c r="O68" i="1"/>
  <c r="O69" i="1" s="1"/>
  <c r="AF56" i="1"/>
  <c r="AF57" i="1" s="1"/>
  <c r="AF60" i="1"/>
  <c r="AF61" i="1" s="1"/>
  <c r="AF58" i="1"/>
  <c r="AF59" i="1" s="1"/>
  <c r="AF64" i="1"/>
  <c r="AF65" i="1" s="1"/>
  <c r="AF62" i="1"/>
  <c r="AF63" i="1" s="1"/>
  <c r="T56" i="1"/>
  <c r="T57" i="1" s="1"/>
  <c r="T58" i="1"/>
  <c r="T59" i="1" s="1"/>
  <c r="T62" i="1"/>
  <c r="T63" i="1" s="1"/>
  <c r="T60" i="1"/>
  <c r="T61" i="1" s="1"/>
  <c r="T64" i="1"/>
  <c r="T65" i="1" s="1"/>
  <c r="K62" i="1"/>
  <c r="K63" i="1" s="1"/>
  <c r="AE60" i="1"/>
  <c r="AE61" i="1" s="1"/>
  <c r="AE58" i="1"/>
  <c r="AE59" i="1" s="1"/>
  <c r="L60" i="1"/>
  <c r="L61" i="1" s="1"/>
  <c r="J60" i="1"/>
  <c r="J61" i="1" s="1"/>
  <c r="AA62" i="1"/>
  <c r="AA63" i="1" s="1"/>
  <c r="AA56" i="1"/>
  <c r="AA57" i="1" s="1"/>
  <c r="AA60" i="1"/>
  <c r="AA61" i="1" s="1"/>
  <c r="AA58" i="1"/>
  <c r="AA59" i="1" s="1"/>
  <c r="AA64" i="1"/>
  <c r="AA65" i="1" s="1"/>
  <c r="W64" i="1"/>
  <c r="W65" i="1" s="1"/>
  <c r="W58" i="1"/>
  <c r="W59" i="1" s="1"/>
  <c r="W56" i="1"/>
  <c r="W57" i="1" s="1"/>
  <c r="W62" i="1"/>
  <c r="W63" i="1" s="1"/>
  <c r="W60" i="1"/>
  <c r="W61" i="1" s="1"/>
  <c r="C60" i="1"/>
  <c r="C61" i="1" s="1"/>
  <c r="C62" i="1"/>
  <c r="C63" i="1" s="1"/>
  <c r="C64" i="1"/>
  <c r="C65" i="1" s="1"/>
  <c r="C56" i="1"/>
  <c r="C57" i="1" s="1"/>
  <c r="C58" i="1"/>
  <c r="C59" i="1" s="1"/>
  <c r="E62" i="1"/>
  <c r="E63" i="1" s="1"/>
  <c r="E64" i="1"/>
  <c r="E65" i="1" s="1"/>
  <c r="E58" i="1"/>
  <c r="E59" i="1" s="1"/>
  <c r="E60" i="1"/>
  <c r="E61" i="1" s="1"/>
  <c r="E56" i="1"/>
  <c r="E57" i="1" s="1"/>
  <c r="U56" i="1"/>
  <c r="U57" i="1" s="1"/>
  <c r="U64" i="1"/>
  <c r="U65" i="1" s="1"/>
  <c r="F62" i="1"/>
  <c r="F63" i="1" s="1"/>
  <c r="F56" i="1"/>
  <c r="F57" i="1" s="1"/>
  <c r="F58" i="1"/>
  <c r="F59" i="1" s="1"/>
  <c r="F60" i="1"/>
  <c r="F61" i="1" s="1"/>
  <c r="F64" i="1"/>
  <c r="F65" i="1" s="1"/>
  <c r="E68" i="1"/>
  <c r="E69" i="1" s="1"/>
  <c r="Z64" i="1"/>
  <c r="Z65" i="1" s="1"/>
  <c r="Z58" i="1"/>
  <c r="Z59" i="1" s="1"/>
  <c r="Z62" i="1"/>
  <c r="Z63" i="1" s="1"/>
  <c r="Z56" i="1"/>
  <c r="Z57" i="1" s="1"/>
  <c r="Z60" i="1"/>
  <c r="Z61" i="1" s="1"/>
  <c r="Y60" i="1"/>
  <c r="Y61" i="1" s="1"/>
  <c r="Y62" i="1"/>
  <c r="Y63" i="1" s="1"/>
  <c r="Y58" i="1"/>
  <c r="Y59" i="1" s="1"/>
  <c r="Y64" i="1"/>
  <c r="Y65" i="1" s="1"/>
  <c r="Y56" i="1"/>
  <c r="Y57" i="1" s="1"/>
  <c r="AH60" i="1"/>
  <c r="AH61" i="1" s="1"/>
  <c r="AH64" i="1"/>
  <c r="AH65" i="1" s="1"/>
  <c r="AH62" i="1"/>
  <c r="AH63" i="1" s="1"/>
  <c r="AH58" i="1"/>
  <c r="AH59" i="1" s="1"/>
  <c r="AH56" i="1"/>
  <c r="AH57" i="1" s="1"/>
  <c r="Z68" i="1"/>
  <c r="Z69" i="1" s="1"/>
  <c r="V56" i="1"/>
  <c r="V57" i="1" s="1"/>
  <c r="V62" i="1"/>
  <c r="V63" i="1" s="1"/>
  <c r="V58" i="1"/>
  <c r="V59" i="1" s="1"/>
  <c r="V60" i="1"/>
  <c r="V61" i="1" s="1"/>
  <c r="V64" i="1"/>
  <c r="V65" i="1" s="1"/>
  <c r="L56" i="1"/>
  <c r="L57" i="1" s="1"/>
  <c r="AE64" i="1"/>
  <c r="AE65" i="1" s="1"/>
  <c r="L62" i="1"/>
  <c r="L63" i="1" s="1"/>
  <c r="J56" i="1"/>
  <c r="J57" i="1" s="1"/>
  <c r="S56" i="1"/>
  <c r="S57" i="1" s="1"/>
  <c r="S62" i="1"/>
  <c r="S63" i="1" s="1"/>
  <c r="S60" i="1"/>
  <c r="S61" i="1" s="1"/>
  <c r="S58" i="1"/>
  <c r="S59" i="1" s="1"/>
  <c r="S64" i="1"/>
  <c r="S65" i="1" s="1"/>
  <c r="U68" i="1"/>
  <c r="U69" i="1" s="1"/>
  <c r="M60" i="1"/>
  <c r="M61" i="1" s="1"/>
  <c r="M56" i="1"/>
  <c r="M57" i="1" s="1"/>
  <c r="M62" i="1"/>
  <c r="M63" i="1" s="1"/>
  <c r="M58" i="1"/>
  <c r="M59" i="1" s="1"/>
  <c r="M64" i="1"/>
  <c r="M65" i="1" s="1"/>
  <c r="G56" i="1"/>
  <c r="G57" i="1" s="1"/>
  <c r="G58" i="1"/>
  <c r="G59" i="1" s="1"/>
  <c r="G64" i="1"/>
  <c r="G65" i="1" s="1"/>
  <c r="G60" i="1"/>
  <c r="G61" i="1" s="1"/>
  <c r="G62" i="1"/>
  <c r="G63" i="1" s="1"/>
  <c r="P60" i="1"/>
  <c r="P61" i="1" s="1"/>
  <c r="P56" i="1"/>
  <c r="P57" i="1" s="1"/>
  <c r="P58" i="1"/>
  <c r="P59" i="1" s="1"/>
  <c r="P64" i="1"/>
  <c r="P65" i="1" s="1"/>
  <c r="P62" i="1"/>
  <c r="P63" i="1" s="1"/>
  <c r="K68" i="1"/>
  <c r="K69" i="1" s="1"/>
  <c r="K60" i="1"/>
  <c r="K61" i="1" s="1"/>
  <c r="K56" i="1"/>
  <c r="K57" i="1" s="1"/>
  <c r="X64" i="1"/>
  <c r="X65" i="1" s="1"/>
  <c r="X58" i="1"/>
  <c r="X59" i="1" s="1"/>
  <c r="X60" i="1"/>
  <c r="X61" i="1" s="1"/>
  <c r="X56" i="1"/>
  <c r="X57" i="1" s="1"/>
  <c r="X62" i="1"/>
  <c r="X63" i="1" s="1"/>
  <c r="W68" i="1"/>
  <c r="W69" i="1" s="1"/>
  <c r="AG60" i="1"/>
  <c r="AG61" i="1" s="1"/>
  <c r="AG58" i="1"/>
  <c r="AG59" i="1" s="1"/>
  <c r="AG56" i="1"/>
  <c r="AG57" i="1" s="1"/>
  <c r="AG64" i="1"/>
  <c r="AG65" i="1" s="1"/>
  <c r="AG62" i="1"/>
  <c r="AG63" i="1" s="1"/>
  <c r="U58" i="1"/>
  <c r="U59" i="1" s="1"/>
  <c r="AE56" i="1"/>
  <c r="AE57" i="1" s="1"/>
  <c r="R64" i="1"/>
  <c r="R65" i="1" s="1"/>
  <c r="R58" i="1"/>
  <c r="R59" i="1" s="1"/>
  <c r="R60" i="1"/>
  <c r="R61" i="1" s="1"/>
  <c r="R62" i="1"/>
  <c r="R63" i="1" s="1"/>
  <c r="R56" i="1"/>
  <c r="R57" i="1" s="1"/>
  <c r="AK12" i="12"/>
  <c r="AK13" i="12"/>
  <c r="AK16" i="12"/>
  <c r="AK17" i="12"/>
  <c r="AK19" i="12"/>
  <c r="AK20" i="12"/>
  <c r="AK5" i="12"/>
  <c r="AK14" i="12"/>
  <c r="AK23" i="12"/>
  <c r="AK21" i="12"/>
  <c r="AK18" i="12"/>
  <c r="AK4" i="12"/>
  <c r="AK22" i="12"/>
  <c r="AK10" i="12"/>
  <c r="AK11" i="12"/>
  <c r="AK7" i="12"/>
  <c r="AK9" i="12"/>
  <c r="AK8" i="12"/>
  <c r="AK15" i="12"/>
  <c r="AK6" i="12"/>
  <c r="AO16" i="12"/>
  <c r="AO23" i="12"/>
  <c r="AO13" i="12"/>
  <c r="AO10" i="12"/>
  <c r="AO20" i="12"/>
  <c r="AO22" i="12"/>
  <c r="AO4" i="12"/>
  <c r="AO15" i="12"/>
  <c r="AO5" i="12"/>
  <c r="AO17" i="12"/>
  <c r="AO6" i="12"/>
  <c r="AO7" i="12"/>
  <c r="AO21" i="12"/>
  <c r="AO12" i="12"/>
  <c r="AO9" i="12"/>
  <c r="AO14" i="12"/>
  <c r="AO18" i="12"/>
  <c r="AO8" i="12"/>
  <c r="AO11" i="12"/>
  <c r="AO19" i="12"/>
  <c r="AX4" i="12"/>
  <c r="AJ14" i="12"/>
  <c r="AJ12" i="12"/>
  <c r="AJ7" i="12"/>
  <c r="AJ20" i="12"/>
  <c r="AJ11" i="12"/>
  <c r="AJ13" i="12"/>
  <c r="AJ4" i="12"/>
  <c r="AJ21" i="12"/>
  <c r="AJ9" i="12"/>
  <c r="AJ6" i="12"/>
  <c r="AJ10" i="12"/>
  <c r="AJ23" i="12"/>
  <c r="AJ19" i="12"/>
  <c r="AJ22" i="12"/>
  <c r="AJ17" i="12"/>
  <c r="AJ15" i="12"/>
  <c r="AJ8" i="12"/>
  <c r="AJ18" i="12"/>
  <c r="AJ5" i="12"/>
  <c r="AJ16" i="12"/>
  <c r="AN8" i="12"/>
  <c r="AN15" i="12"/>
  <c r="AN12" i="12"/>
  <c r="AN14" i="12"/>
  <c r="AN19" i="12"/>
  <c r="AN22" i="12"/>
  <c r="AN23" i="12"/>
  <c r="AN13" i="12"/>
  <c r="AN16" i="12"/>
  <c r="AN20" i="12"/>
  <c r="AN10" i="12"/>
  <c r="AN6" i="12"/>
  <c r="AN17" i="12"/>
  <c r="AN11" i="12"/>
  <c r="AN21" i="12"/>
  <c r="AN7" i="12"/>
  <c r="AN9" i="12"/>
  <c r="AN4" i="12"/>
  <c r="AN5" i="12"/>
  <c r="AN18" i="12"/>
  <c r="AI23" i="12"/>
  <c r="AI21" i="12"/>
  <c r="AI5" i="12"/>
  <c r="AI4" i="12"/>
  <c r="AI14" i="12"/>
  <c r="AI20" i="12"/>
  <c r="AI22" i="12"/>
  <c r="AI7" i="12"/>
  <c r="AI8" i="12"/>
  <c r="AI19" i="12"/>
  <c r="AI17" i="12"/>
  <c r="AI12" i="12"/>
  <c r="AI11" i="12"/>
  <c r="AI15" i="12"/>
  <c r="AI13" i="12"/>
  <c r="AI10" i="12"/>
  <c r="AI16" i="12"/>
  <c r="AI18" i="12"/>
  <c r="AI9" i="12"/>
  <c r="AI6" i="12"/>
  <c r="AH13" i="12"/>
  <c r="AH4" i="12"/>
  <c r="AH23" i="12"/>
  <c r="AH19" i="12"/>
  <c r="AH20" i="12"/>
  <c r="AH9" i="12"/>
  <c r="AH14" i="12"/>
  <c r="AH10" i="12"/>
  <c r="AH5" i="12"/>
  <c r="AH17" i="12"/>
  <c r="AH11" i="12"/>
  <c r="AH12" i="12"/>
  <c r="AH22" i="12"/>
  <c r="AH18" i="12"/>
  <c r="AH7" i="12"/>
  <c r="AH6" i="12"/>
  <c r="AH21" i="12"/>
  <c r="AH15" i="12"/>
  <c r="AH8" i="12"/>
  <c r="AH16" i="12"/>
  <c r="AL18" i="12"/>
  <c r="AL15" i="12"/>
  <c r="AL22" i="12"/>
  <c r="AL17" i="12"/>
  <c r="AL9" i="12"/>
  <c r="AL11" i="12"/>
  <c r="AL16" i="12"/>
  <c r="AL8" i="12"/>
  <c r="AL7" i="12"/>
  <c r="AL4" i="12"/>
  <c r="AL12" i="12"/>
  <c r="AL23" i="12"/>
  <c r="AL10" i="12"/>
  <c r="AL6" i="12"/>
  <c r="AL14" i="12"/>
  <c r="AL20" i="12"/>
  <c r="AL13" i="12"/>
  <c r="AL5" i="12"/>
  <c r="AL19" i="12"/>
  <c r="AL21" i="12"/>
  <c r="AY4" i="12"/>
</calcChain>
</file>

<file path=xl/sharedStrings.xml><?xml version="1.0" encoding="utf-8"?>
<sst xmlns="http://schemas.openxmlformats.org/spreadsheetml/2006/main" count="2062" uniqueCount="1067">
  <si>
    <t>Well</t>
  </si>
  <si>
    <t xml:space="preserve"> </t>
  </si>
  <si>
    <t>A01</t>
  </si>
  <si>
    <t>A02</t>
  </si>
  <si>
    <t>A03</t>
  </si>
  <si>
    <t>A04</t>
  </si>
  <si>
    <t>A05</t>
  </si>
  <si>
    <t>A06</t>
  </si>
  <si>
    <t>A07</t>
  </si>
  <si>
    <t>A08</t>
  </si>
  <si>
    <t>A09</t>
  </si>
  <si>
    <t>A10</t>
  </si>
  <si>
    <t>A11</t>
  </si>
  <si>
    <t>A12</t>
  </si>
  <si>
    <t>B01</t>
  </si>
  <si>
    <t>B02</t>
  </si>
  <si>
    <t>B03</t>
  </si>
  <si>
    <t>B04</t>
  </si>
  <si>
    <t>B05</t>
  </si>
  <si>
    <t>B06</t>
  </si>
  <si>
    <t>B07</t>
  </si>
  <si>
    <t>B08</t>
  </si>
  <si>
    <t>B09</t>
  </si>
  <si>
    <t>B10</t>
  </si>
  <si>
    <t>B11</t>
  </si>
  <si>
    <t>B12</t>
  </si>
  <si>
    <t>C01</t>
  </si>
  <si>
    <t>C02</t>
  </si>
  <si>
    <t>C03</t>
  </si>
  <si>
    <t>C04</t>
  </si>
  <si>
    <t>C05</t>
  </si>
  <si>
    <t>C06</t>
  </si>
  <si>
    <t>C07</t>
  </si>
  <si>
    <t>C08</t>
  </si>
  <si>
    <t>C09</t>
  </si>
  <si>
    <t>C10</t>
  </si>
  <si>
    <t>C11</t>
  </si>
  <si>
    <t>C12</t>
  </si>
  <si>
    <t>D01</t>
  </si>
  <si>
    <t>D02</t>
  </si>
  <si>
    <t>D03</t>
  </si>
  <si>
    <t>D04</t>
  </si>
  <si>
    <t>D05</t>
  </si>
  <si>
    <t>D06</t>
  </si>
  <si>
    <t>D07</t>
  </si>
  <si>
    <t>D08</t>
  </si>
  <si>
    <t>D09</t>
  </si>
  <si>
    <t>D10</t>
  </si>
  <si>
    <t>D11</t>
  </si>
  <si>
    <t>D12</t>
  </si>
  <si>
    <t>E01</t>
  </si>
  <si>
    <t>E02</t>
  </si>
  <si>
    <t>E03</t>
  </si>
  <si>
    <t>E04</t>
  </si>
  <si>
    <t>E05</t>
  </si>
  <si>
    <t>E06</t>
  </si>
  <si>
    <t>E07</t>
  </si>
  <si>
    <t>E08</t>
  </si>
  <si>
    <t>E09</t>
  </si>
  <si>
    <t>E10</t>
  </si>
  <si>
    <t>E11</t>
  </si>
  <si>
    <t>E12</t>
  </si>
  <si>
    <t>F01</t>
  </si>
  <si>
    <t>F02</t>
  </si>
  <si>
    <t>F03</t>
  </si>
  <si>
    <t>F04</t>
  </si>
  <si>
    <t>F05</t>
  </si>
  <si>
    <t>F06</t>
  </si>
  <si>
    <t>F07</t>
  </si>
  <si>
    <t>F08</t>
  </si>
  <si>
    <t>F09</t>
  </si>
  <si>
    <t>F10</t>
  </si>
  <si>
    <t>F11</t>
  </si>
  <si>
    <t>F12</t>
  </si>
  <si>
    <t>G01</t>
  </si>
  <si>
    <t>G02</t>
  </si>
  <si>
    <t>G03</t>
  </si>
  <si>
    <t>G04</t>
  </si>
  <si>
    <t>G05</t>
  </si>
  <si>
    <t>G06</t>
  </si>
  <si>
    <t>G07</t>
  </si>
  <si>
    <t>G08</t>
  </si>
  <si>
    <t>G09</t>
  </si>
  <si>
    <t>G10</t>
  </si>
  <si>
    <t>G11</t>
  </si>
  <si>
    <t>G12</t>
  </si>
  <si>
    <t>H01</t>
  </si>
  <si>
    <t>H02</t>
  </si>
  <si>
    <t>H03</t>
  </si>
  <si>
    <t>H04</t>
  </si>
  <si>
    <t>H05</t>
  </si>
  <si>
    <t>H06</t>
  </si>
  <si>
    <t>H07</t>
  </si>
  <si>
    <t>H08</t>
  </si>
  <si>
    <t>H09</t>
  </si>
  <si>
    <t>H10</t>
  </si>
  <si>
    <t>H11</t>
  </si>
  <si>
    <t>H12</t>
  </si>
  <si>
    <t>Gene</t>
  </si>
  <si>
    <t>Control wells</t>
  </si>
  <si>
    <t>Ave Ct</t>
  </si>
  <si>
    <t>Control genes</t>
  </si>
  <si>
    <t>A</t>
  </si>
  <si>
    <t>B</t>
  </si>
  <si>
    <t>C</t>
  </si>
  <si>
    <t>D</t>
  </si>
  <si>
    <t>E</t>
  </si>
  <si>
    <t>F</t>
  </si>
  <si>
    <t>G</t>
  </si>
  <si>
    <t>H</t>
  </si>
  <si>
    <t>Ave control wells</t>
  </si>
  <si>
    <t>exp1</t>
  </si>
  <si>
    <t>exp2</t>
  </si>
  <si>
    <t>exp3</t>
  </si>
  <si>
    <t>exp4</t>
  </si>
  <si>
    <t>exp5</t>
  </si>
  <si>
    <t>exp6</t>
  </si>
  <si>
    <t>exp7</t>
  </si>
  <si>
    <t>exp8</t>
  </si>
  <si>
    <t>exp9</t>
  </si>
  <si>
    <t>exp10</t>
  </si>
  <si>
    <t>Gene Symble</t>
  </si>
  <si>
    <t>&gt;35 and (N/A or blank) to 35</t>
  </si>
  <si>
    <t>PPC</t>
  </si>
  <si>
    <t>Samples</t>
  </si>
  <si>
    <t>Sample Name</t>
  </si>
  <si>
    <t>Positive PCR Control (PPC): Are RNA sample impurities affecting PCR?</t>
  </si>
  <si>
    <t>Control Name</t>
  </si>
  <si>
    <t>…</t>
  </si>
  <si>
    <t>I</t>
  </si>
  <si>
    <t>J</t>
  </si>
  <si>
    <t>Sample</t>
  </si>
  <si>
    <t>Control</t>
  </si>
  <si>
    <t>cel-miR-39</t>
  </si>
  <si>
    <t>SNORD95</t>
  </si>
  <si>
    <t>SNORD96A</t>
  </si>
  <si>
    <t>RNU6-2</t>
  </si>
  <si>
    <t>miRTC</t>
  </si>
  <si>
    <t>Select appropriate Format from menu:</t>
  </si>
  <si>
    <t>Reverse Trascription Control (miRTC): Are RNA sample impurities affecting reverse transcription?</t>
  </si>
  <si>
    <t>hsa-miR-16</t>
  </si>
  <si>
    <t>hsa-miR-21</t>
  </si>
  <si>
    <t>hsa-miR-191</t>
  </si>
  <si>
    <t>Select sample type from menu:</t>
  </si>
  <si>
    <t>Dilution after preamplification reaction</t>
  </si>
  <si>
    <t>20 fold</t>
  </si>
  <si>
    <t>40 fold</t>
  </si>
  <si>
    <t>100 fold</t>
  </si>
  <si>
    <t>200 fold</t>
  </si>
  <si>
    <t>1000 fold</t>
  </si>
  <si>
    <t>Please select dilution factor:</t>
  </si>
  <si>
    <r>
      <t>Instructions for Analyzing miScript miRNA QC PCR Array Results with this Template (</t>
    </r>
    <r>
      <rPr>
        <b/>
        <sz val="10"/>
        <color indexed="10"/>
        <rFont val="Arial"/>
        <family val="2"/>
      </rPr>
      <t>for non-preamplified and preamplified samples</t>
    </r>
    <r>
      <rPr>
        <b/>
        <sz val="10"/>
        <rFont val="Arial"/>
        <family val="2"/>
      </rPr>
      <t>)</t>
    </r>
  </si>
  <si>
    <t>Generally, only change data in yellow cells. Gray and white cells contain formulas for calculation or results. Please do not change the formulas in these cells.</t>
  </si>
  <si>
    <t>5. The "Calculations" worksheet contains the intermediate calculations performed by the template for complete disclosure. All of its cells are gray, and their contents should not be changed to maintain accurate reporting by the template.</t>
  </si>
  <si>
    <t>PreAMP was not used</t>
  </si>
  <si>
    <t>PreAMP was used</t>
  </si>
  <si>
    <t>5 fold</t>
  </si>
  <si>
    <t>SNORD61</t>
  </si>
  <si>
    <t>cel-miR-39-3p</t>
  </si>
  <si>
    <t>hsa-miR-16-5p</t>
  </si>
  <si>
    <t>hsa-miR-21-5p</t>
  </si>
  <si>
    <t>hsa-miR-191-5p</t>
  </si>
  <si>
    <t>A13</t>
  </si>
  <si>
    <t>A14</t>
  </si>
  <si>
    <t>A15</t>
  </si>
  <si>
    <t>A16</t>
  </si>
  <si>
    <t>A17</t>
  </si>
  <si>
    <t>A18</t>
  </si>
  <si>
    <t>A19</t>
  </si>
  <si>
    <t>A20</t>
  </si>
  <si>
    <t>A21</t>
  </si>
  <si>
    <t>A22</t>
  </si>
  <si>
    <t>A23</t>
  </si>
  <si>
    <t>A24</t>
  </si>
  <si>
    <t>B13</t>
  </si>
  <si>
    <t>B14</t>
  </si>
  <si>
    <t>B15</t>
  </si>
  <si>
    <t>B16</t>
  </si>
  <si>
    <t>B17</t>
  </si>
  <si>
    <t>B18</t>
  </si>
  <si>
    <t>B19</t>
  </si>
  <si>
    <t>B20</t>
  </si>
  <si>
    <t>B21</t>
  </si>
  <si>
    <t>B22</t>
  </si>
  <si>
    <t>B23</t>
  </si>
  <si>
    <t>B24</t>
  </si>
  <si>
    <t>C13</t>
  </si>
  <si>
    <t>C14</t>
  </si>
  <si>
    <t>C15</t>
  </si>
  <si>
    <t>C16</t>
  </si>
  <si>
    <t>C17</t>
  </si>
  <si>
    <t>C18</t>
  </si>
  <si>
    <t>C19</t>
  </si>
  <si>
    <t>C20</t>
  </si>
  <si>
    <t>C21</t>
  </si>
  <si>
    <t>C22</t>
  </si>
  <si>
    <t>C23</t>
  </si>
  <si>
    <t>C24</t>
  </si>
  <si>
    <t>D13</t>
  </si>
  <si>
    <t>D14</t>
  </si>
  <si>
    <t>D15</t>
  </si>
  <si>
    <t>D16</t>
  </si>
  <si>
    <t>D17</t>
  </si>
  <si>
    <t>D18</t>
  </si>
  <si>
    <t>D19</t>
  </si>
  <si>
    <t>D20</t>
  </si>
  <si>
    <t>D21</t>
  </si>
  <si>
    <t>D22</t>
  </si>
  <si>
    <t>D23</t>
  </si>
  <si>
    <t>D24</t>
  </si>
  <si>
    <t>E13</t>
  </si>
  <si>
    <t>E14</t>
  </si>
  <si>
    <t>E15</t>
  </si>
  <si>
    <t>E16</t>
  </si>
  <si>
    <t>E17</t>
  </si>
  <si>
    <t>E18</t>
  </si>
  <si>
    <t>E19</t>
  </si>
  <si>
    <t>E20</t>
  </si>
  <si>
    <t>E21</t>
  </si>
  <si>
    <t>E22</t>
  </si>
  <si>
    <t>E23</t>
  </si>
  <si>
    <t>E24</t>
  </si>
  <si>
    <t>F13</t>
  </si>
  <si>
    <t>F14</t>
  </si>
  <si>
    <t>F15</t>
  </si>
  <si>
    <t>F16</t>
  </si>
  <si>
    <t>F17</t>
  </si>
  <si>
    <t>F18</t>
  </si>
  <si>
    <t>F19</t>
  </si>
  <si>
    <t>F20</t>
  </si>
  <si>
    <t>F21</t>
  </si>
  <si>
    <t>F22</t>
  </si>
  <si>
    <t>F23</t>
  </si>
  <si>
    <t>F24</t>
  </si>
  <si>
    <t>G13</t>
  </si>
  <si>
    <t>G14</t>
  </si>
  <si>
    <t>G15</t>
  </si>
  <si>
    <t>G16</t>
  </si>
  <si>
    <t>G17</t>
  </si>
  <si>
    <t>G18</t>
  </si>
  <si>
    <t>G19</t>
  </si>
  <si>
    <t>G20</t>
  </si>
  <si>
    <t>G21</t>
  </si>
  <si>
    <t>G22</t>
  </si>
  <si>
    <t>G23</t>
  </si>
  <si>
    <t>G24</t>
  </si>
  <si>
    <t>H13</t>
  </si>
  <si>
    <t>H14</t>
  </si>
  <si>
    <t>H15</t>
  </si>
  <si>
    <t>H16</t>
  </si>
  <si>
    <t>H17</t>
  </si>
  <si>
    <t>H18</t>
  </si>
  <si>
    <t>H19</t>
  </si>
  <si>
    <t>H20</t>
  </si>
  <si>
    <t>H21</t>
  </si>
  <si>
    <t>H22</t>
  </si>
  <si>
    <t>H23</t>
  </si>
  <si>
    <t>H24</t>
  </si>
  <si>
    <t>I01</t>
  </si>
  <si>
    <t>I02</t>
  </si>
  <si>
    <t>I03</t>
  </si>
  <si>
    <t>I04</t>
  </si>
  <si>
    <t>I05</t>
  </si>
  <si>
    <t>I06</t>
  </si>
  <si>
    <t>I07</t>
  </si>
  <si>
    <t>I08</t>
  </si>
  <si>
    <t>I09</t>
  </si>
  <si>
    <t>I10</t>
  </si>
  <si>
    <t>I11</t>
  </si>
  <si>
    <t>I12</t>
  </si>
  <si>
    <t>I13</t>
  </si>
  <si>
    <t>I14</t>
  </si>
  <si>
    <t>I15</t>
  </si>
  <si>
    <t>I16</t>
  </si>
  <si>
    <t>I17</t>
  </si>
  <si>
    <t>I18</t>
  </si>
  <si>
    <t>I19</t>
  </si>
  <si>
    <t>I20</t>
  </si>
  <si>
    <t>I21</t>
  </si>
  <si>
    <t>I22</t>
  </si>
  <si>
    <t>I23</t>
  </si>
  <si>
    <t>I24</t>
  </si>
  <si>
    <t>J01</t>
  </si>
  <si>
    <t>J02</t>
  </si>
  <si>
    <t>J03</t>
  </si>
  <si>
    <t>J04</t>
  </si>
  <si>
    <t>J05</t>
  </si>
  <si>
    <t>J06</t>
  </si>
  <si>
    <t>J07</t>
  </si>
  <si>
    <t>J08</t>
  </si>
  <si>
    <t>J09</t>
  </si>
  <si>
    <t>J10</t>
  </si>
  <si>
    <t>J11</t>
  </si>
  <si>
    <t>J12</t>
  </si>
  <si>
    <t>J13</t>
  </si>
  <si>
    <t>J14</t>
  </si>
  <si>
    <t>J15</t>
  </si>
  <si>
    <t>J16</t>
  </si>
  <si>
    <t>J17</t>
  </si>
  <si>
    <t>J18</t>
  </si>
  <si>
    <t>J19</t>
  </si>
  <si>
    <t>J20</t>
  </si>
  <si>
    <t>J21</t>
  </si>
  <si>
    <t>J22</t>
  </si>
  <si>
    <t>J23</t>
  </si>
  <si>
    <t>J24</t>
  </si>
  <si>
    <t>K01</t>
  </si>
  <si>
    <t>K02</t>
  </si>
  <si>
    <t>K03</t>
  </si>
  <si>
    <t>K04</t>
  </si>
  <si>
    <t>K05</t>
  </si>
  <si>
    <t>K06</t>
  </si>
  <si>
    <t>K07</t>
  </si>
  <si>
    <t>K08</t>
  </si>
  <si>
    <t>K09</t>
  </si>
  <si>
    <t>K10</t>
  </si>
  <si>
    <t>K11</t>
  </si>
  <si>
    <t>K12</t>
  </si>
  <si>
    <t>K13</t>
  </si>
  <si>
    <t>K14</t>
  </si>
  <si>
    <t>K15</t>
  </si>
  <si>
    <t>K16</t>
  </si>
  <si>
    <t>K17</t>
  </si>
  <si>
    <t>K18</t>
  </si>
  <si>
    <t>K19</t>
  </si>
  <si>
    <t>K20</t>
  </si>
  <si>
    <t>K21</t>
  </si>
  <si>
    <t>K22</t>
  </si>
  <si>
    <t>K23</t>
  </si>
  <si>
    <t>K24</t>
  </si>
  <si>
    <t>L01</t>
  </si>
  <si>
    <t>L02</t>
  </si>
  <si>
    <t>L03</t>
  </si>
  <si>
    <t>L04</t>
  </si>
  <si>
    <t>L05</t>
  </si>
  <si>
    <t>L06</t>
  </si>
  <si>
    <t>L07</t>
  </si>
  <si>
    <t>L08</t>
  </si>
  <si>
    <t>L09</t>
  </si>
  <si>
    <t>L10</t>
  </si>
  <si>
    <t>L11</t>
  </si>
  <si>
    <t>L12</t>
  </si>
  <si>
    <t>L13</t>
  </si>
  <si>
    <t>L14</t>
  </si>
  <si>
    <t>L15</t>
  </si>
  <si>
    <t>L16</t>
  </si>
  <si>
    <t>L17</t>
  </si>
  <si>
    <t>L18</t>
  </si>
  <si>
    <t>L19</t>
  </si>
  <si>
    <t>L20</t>
  </si>
  <si>
    <t>L21</t>
  </si>
  <si>
    <t>L22</t>
  </si>
  <si>
    <t>L23</t>
  </si>
  <si>
    <t>L24</t>
  </si>
  <si>
    <t>M01</t>
  </si>
  <si>
    <t>M02</t>
  </si>
  <si>
    <t>M03</t>
  </si>
  <si>
    <t>M04</t>
  </si>
  <si>
    <t>M05</t>
  </si>
  <si>
    <t>M06</t>
  </si>
  <si>
    <t>M07</t>
  </si>
  <si>
    <t>M08</t>
  </si>
  <si>
    <t>M09</t>
  </si>
  <si>
    <t>M10</t>
  </si>
  <si>
    <t>M11</t>
  </si>
  <si>
    <t>M12</t>
  </si>
  <si>
    <t>M13</t>
  </si>
  <si>
    <t>M14</t>
  </si>
  <si>
    <t>M15</t>
  </si>
  <si>
    <t>M16</t>
  </si>
  <si>
    <t>M17</t>
  </si>
  <si>
    <t>M18</t>
  </si>
  <si>
    <t>M19</t>
  </si>
  <si>
    <t>M20</t>
  </si>
  <si>
    <t>M21</t>
  </si>
  <si>
    <t>M22</t>
  </si>
  <si>
    <t>M23</t>
  </si>
  <si>
    <t>M24</t>
  </si>
  <si>
    <t>N01</t>
  </si>
  <si>
    <t>N02</t>
  </si>
  <si>
    <t>N03</t>
  </si>
  <si>
    <t>N04</t>
  </si>
  <si>
    <t>N05</t>
  </si>
  <si>
    <t>N06</t>
  </si>
  <si>
    <t>N07</t>
  </si>
  <si>
    <t>N08</t>
  </si>
  <si>
    <t>N09</t>
  </si>
  <si>
    <t>N10</t>
  </si>
  <si>
    <t>N11</t>
  </si>
  <si>
    <t>N12</t>
  </si>
  <si>
    <t>N13</t>
  </si>
  <si>
    <t>N14</t>
  </si>
  <si>
    <t>N15</t>
  </si>
  <si>
    <t>N16</t>
  </si>
  <si>
    <t>N17</t>
  </si>
  <si>
    <t>N18</t>
  </si>
  <si>
    <t>N19</t>
  </si>
  <si>
    <t>N20</t>
  </si>
  <si>
    <t>N21</t>
  </si>
  <si>
    <t>N22</t>
  </si>
  <si>
    <t>N23</t>
  </si>
  <si>
    <t>N24</t>
  </si>
  <si>
    <t>O01</t>
  </si>
  <si>
    <t>O02</t>
  </si>
  <si>
    <t>O03</t>
  </si>
  <si>
    <t>O04</t>
  </si>
  <si>
    <t>O05</t>
  </si>
  <si>
    <t>O06</t>
  </si>
  <si>
    <t>O07</t>
  </si>
  <si>
    <t>O08</t>
  </si>
  <si>
    <t>O09</t>
  </si>
  <si>
    <t>O10</t>
  </si>
  <si>
    <t>O11</t>
  </si>
  <si>
    <t>O12</t>
  </si>
  <si>
    <t>O13</t>
  </si>
  <si>
    <t>O14</t>
  </si>
  <si>
    <t>O15</t>
  </si>
  <si>
    <t>O16</t>
  </si>
  <si>
    <t>O17</t>
  </si>
  <si>
    <t>O18</t>
  </si>
  <si>
    <t>O19</t>
  </si>
  <si>
    <t>O20</t>
  </si>
  <si>
    <t>O21</t>
  </si>
  <si>
    <t>O22</t>
  </si>
  <si>
    <t>O23</t>
  </si>
  <si>
    <t>O24</t>
  </si>
  <si>
    <t>P01</t>
  </si>
  <si>
    <t>P02</t>
  </si>
  <si>
    <t>P03</t>
  </si>
  <si>
    <t>P04</t>
  </si>
  <si>
    <t>P05</t>
  </si>
  <si>
    <t>P06</t>
  </si>
  <si>
    <t>P07</t>
  </si>
  <si>
    <t>P08</t>
  </si>
  <si>
    <t>P09</t>
  </si>
  <si>
    <t>P10</t>
  </si>
  <si>
    <t>P11</t>
  </si>
  <si>
    <t>P12</t>
  </si>
  <si>
    <t>P13</t>
  </si>
  <si>
    <t>P14</t>
  </si>
  <si>
    <t>P15</t>
  </si>
  <si>
    <t>P16</t>
  </si>
  <si>
    <t>P17</t>
  </si>
  <si>
    <t>P18</t>
  </si>
  <si>
    <t>P19</t>
  </si>
  <si>
    <t>P20</t>
  </si>
  <si>
    <t>P21</t>
  </si>
  <si>
    <t>P22</t>
  </si>
  <si>
    <t>P23</t>
  </si>
  <si>
    <t>P24</t>
  </si>
  <si>
    <t>Assay</t>
  </si>
  <si>
    <t>Plate 1</t>
  </si>
  <si>
    <t>Plate 2</t>
  </si>
  <si>
    <t>Plate 3</t>
  </si>
  <si>
    <t>Plate 4</t>
  </si>
  <si>
    <t>Assay Sample</t>
  </si>
  <si>
    <t>Assay 1 Sample 1</t>
  </si>
  <si>
    <t>Assay 1 Sample 2</t>
  </si>
  <si>
    <t>Assay 2 Sample 1</t>
  </si>
  <si>
    <t>Assay 2 Sample 2</t>
  </si>
  <si>
    <t>Assay 3 Sample 1</t>
  </si>
  <si>
    <t>Assay 3 Sample 2</t>
  </si>
  <si>
    <t>Assay 4 Sample 1</t>
  </si>
  <si>
    <t>Assay 4 Sample 2</t>
  </si>
  <si>
    <t>Assay 5 Sample 1</t>
  </si>
  <si>
    <t>Assay 5 Sample 2</t>
  </si>
  <si>
    <t>Assay 6 Sample 1</t>
  </si>
  <si>
    <t>Assay 6 Sample 2</t>
  </si>
  <si>
    <t>Assay 7 Sample 1</t>
  </si>
  <si>
    <t>Assay 7 Sample 2</t>
  </si>
  <si>
    <t>Assay 8 Sample 1</t>
  </si>
  <si>
    <t>Assay 8 Sample 2</t>
  </si>
  <si>
    <t>Assay 9 Sample 1</t>
  </si>
  <si>
    <t>Assay 9 Sample 2</t>
  </si>
  <si>
    <t>Assay 10 Sample 1</t>
  </si>
  <si>
    <t>Assay 10 Sample 2</t>
  </si>
  <si>
    <t>Assay 11 Sample 1</t>
  </si>
  <si>
    <t>Assay 11 Sample 2</t>
  </si>
  <si>
    <t>Assay 12 Sample 1</t>
  </si>
  <si>
    <t>Assay 12 Sample 2</t>
  </si>
  <si>
    <t>Assay 1 Sample 3</t>
  </si>
  <si>
    <t>Assay 1 Sample 4</t>
  </si>
  <si>
    <t>Assay 2 Sample 3</t>
  </si>
  <si>
    <t>Assay 2 Sample 4</t>
  </si>
  <si>
    <t>Assay 3 Sample 3</t>
  </si>
  <si>
    <t>Assay 3 Sample 4</t>
  </si>
  <si>
    <t>Assay 4 Sample 3</t>
  </si>
  <si>
    <t>Assay 4 Sample 4</t>
  </si>
  <si>
    <t>Assay 5 Sample 3</t>
  </si>
  <si>
    <t>Assay 5 Sample 4</t>
  </si>
  <si>
    <t>Assay 6 Sample 3</t>
  </si>
  <si>
    <t>Assay 6 Sample 4</t>
  </si>
  <si>
    <t>Assay 7 Sample 3</t>
  </si>
  <si>
    <t>Assay 7 Sample 4</t>
  </si>
  <si>
    <t>Assay 8 Sample 3</t>
  </si>
  <si>
    <t>Assay 8 Sample 4</t>
  </si>
  <si>
    <t>Assay 9 Sample 3</t>
  </si>
  <si>
    <t>Assay 9 Sample 4</t>
  </si>
  <si>
    <t>Assay 10 Sample 3</t>
  </si>
  <si>
    <t>Assay 10 Sample 4</t>
  </si>
  <si>
    <t>Assay 11 Sample 3</t>
  </si>
  <si>
    <t>Assay 11 Sample 4</t>
  </si>
  <si>
    <t>Assay 12 Sample 3</t>
  </si>
  <si>
    <t>Assay 12 Sample 4</t>
  </si>
  <si>
    <t>Assay 1 Sample 5</t>
  </si>
  <si>
    <t>Assay 1 Sample 6</t>
  </si>
  <si>
    <t>Assay 2 Sample 5</t>
  </si>
  <si>
    <t>Assay 2 Sample 6</t>
  </si>
  <si>
    <t>Assay 3 Sample 5</t>
  </si>
  <si>
    <t>Assay 3 Sample 6</t>
  </si>
  <si>
    <t>Assay 4 Sample 5</t>
  </si>
  <si>
    <t>Assay 4 Sample 6</t>
  </si>
  <si>
    <t>Assay 5 Sample 5</t>
  </si>
  <si>
    <t>Assay 5 Sample 6</t>
  </si>
  <si>
    <t>Assay 6 Sample 5</t>
  </si>
  <si>
    <t>Assay 6 Sample 6</t>
  </si>
  <si>
    <t>Assay 7 Sample 5</t>
  </si>
  <si>
    <t>Assay 7 Sample 6</t>
  </si>
  <si>
    <t>Assay 8 Sample 5</t>
  </si>
  <si>
    <t>Assay 8 Sample 6</t>
  </si>
  <si>
    <t>Assay 9 Sample 5</t>
  </si>
  <si>
    <t>Assay 9 Sample 6</t>
  </si>
  <si>
    <t>Assay 10 Sample 5</t>
  </si>
  <si>
    <t>Assay 10 Sample 6</t>
  </si>
  <si>
    <t>Assay 11 Sample 5</t>
  </si>
  <si>
    <t>Assay 11 Sample 6</t>
  </si>
  <si>
    <t>Assay 12 Sample 5</t>
  </si>
  <si>
    <t>Assay 12 Sample 6</t>
  </si>
  <si>
    <t>Assay 1 Sample 7</t>
  </si>
  <si>
    <t>Assay 1 Sample 8</t>
  </si>
  <si>
    <t>Assay 2 Sample 7</t>
  </si>
  <si>
    <t>Assay 2 Sample 8</t>
  </si>
  <si>
    <t>Assay 3 Sample 7</t>
  </si>
  <si>
    <t>Assay 3 Sample 8</t>
  </si>
  <si>
    <t>Assay 4 Sample 7</t>
  </si>
  <si>
    <t>Assay 4 Sample 8</t>
  </si>
  <si>
    <t>Assay 5 Sample 7</t>
  </si>
  <si>
    <t>Assay 5 Sample 8</t>
  </si>
  <si>
    <t>Assay 6 Sample 7</t>
  </si>
  <si>
    <t>Assay 6 Sample 8</t>
  </si>
  <si>
    <t>Assay 7 Sample 7</t>
  </si>
  <si>
    <t>Assay 7 Sample 8</t>
  </si>
  <si>
    <t>Assay 8 Sample 7</t>
  </si>
  <si>
    <t>Assay 8 Sample 8</t>
  </si>
  <si>
    <t>Assay 9 Sample 7</t>
  </si>
  <si>
    <t>Assay 9 Sample 8</t>
  </si>
  <si>
    <t>Assay 10 Sample 7</t>
  </si>
  <si>
    <t>Assay 10 Sample 8</t>
  </si>
  <si>
    <t>Assay 11 Sample 7</t>
  </si>
  <si>
    <t>Assay 11 Sample 8</t>
  </si>
  <si>
    <t>Assay 12 Sample 7</t>
  </si>
  <si>
    <t>Assay 12 Sample 8</t>
  </si>
  <si>
    <t>Assay 1 Sample 9</t>
  </si>
  <si>
    <t>Assay 1 Sample 10</t>
  </si>
  <si>
    <t>Assay 2 Sample 9</t>
  </si>
  <si>
    <t>Assay 2 Sample 10</t>
  </si>
  <si>
    <t>Assay 3 Sample 9</t>
  </si>
  <si>
    <t>Assay 3 Sample 10</t>
  </si>
  <si>
    <t>Assay 4 Sample 9</t>
  </si>
  <si>
    <t>Assay 4 Sample 10</t>
  </si>
  <si>
    <t>Assay 5 Sample 9</t>
  </si>
  <si>
    <t>Assay 5 Sample 10</t>
  </si>
  <si>
    <t>Assay 6 Sample 9</t>
  </si>
  <si>
    <t>Assay 6 Sample 10</t>
  </si>
  <si>
    <t>Assay 7 Sample 9</t>
  </si>
  <si>
    <t>Assay 7 Sample 10</t>
  </si>
  <si>
    <t>Assay 8 Sample 9</t>
  </si>
  <si>
    <t>Assay 8 Sample 10</t>
  </si>
  <si>
    <t>Assay 9 Sample 9</t>
  </si>
  <si>
    <t>Assay 9 Sample 10</t>
  </si>
  <si>
    <t>Assay 10 Sample 9</t>
  </si>
  <si>
    <t>Assay 10 Sample 10</t>
  </si>
  <si>
    <t>Assay 11 Sample 9</t>
  </si>
  <si>
    <t>Assay 11 Sample 10</t>
  </si>
  <si>
    <t>Assay 12 Sample 9</t>
  </si>
  <si>
    <t>Assay 12 Sample 10</t>
  </si>
  <si>
    <t>Assay 1 Sample 11</t>
  </si>
  <si>
    <t>Assay 1 Sample 12</t>
  </si>
  <si>
    <t>Assay 2 Sample 11</t>
  </si>
  <si>
    <t>Assay 2 Sample 12</t>
  </si>
  <si>
    <t>Assay 3 Sample 11</t>
  </si>
  <si>
    <t>Assay 3 Sample 12</t>
  </si>
  <si>
    <t>Assay 4 Sample 11</t>
  </si>
  <si>
    <t>Assay 4 Sample 12</t>
  </si>
  <si>
    <t>Assay 5 Sample 11</t>
  </si>
  <si>
    <t>Assay 5 Sample 12</t>
  </si>
  <si>
    <t>Assay 6 Sample 11</t>
  </si>
  <si>
    <t>Assay 6 Sample 12</t>
  </si>
  <si>
    <t>Assay 7 Sample 11</t>
  </si>
  <si>
    <t>Assay 7 Sample 12</t>
  </si>
  <si>
    <t>Assay 8 Sample 11</t>
  </si>
  <si>
    <t>Assay 8 Sample 12</t>
  </si>
  <si>
    <t>Assay 9 Sample 11</t>
  </si>
  <si>
    <t>Assay 9 Sample 12</t>
  </si>
  <si>
    <t>Assay 10 Sample 11</t>
  </si>
  <si>
    <t>Assay 10 Sample 12</t>
  </si>
  <si>
    <t>Assay 11 Sample 11</t>
  </si>
  <si>
    <t>Assay 11 Sample 12</t>
  </si>
  <si>
    <t>Assay 12 Sample 11</t>
  </si>
  <si>
    <t>Assay 12 Sample 12</t>
  </si>
  <si>
    <t>Assay 1 Sample 13</t>
  </si>
  <si>
    <t>Assay 1 Sample 14</t>
  </si>
  <si>
    <t>Assay 2 Sample 13</t>
  </si>
  <si>
    <t>Assay 2 Sample 14</t>
  </si>
  <si>
    <t>Assay 3 Sample 13</t>
  </si>
  <si>
    <t>Assay 3 Sample 14</t>
  </si>
  <si>
    <t>Assay 4 Sample 13</t>
  </si>
  <si>
    <t>Assay 4 Sample 14</t>
  </si>
  <si>
    <t>Assay 5 Sample 13</t>
  </si>
  <si>
    <t>Assay 5 Sample 14</t>
  </si>
  <si>
    <t>Assay 6 Sample 13</t>
  </si>
  <si>
    <t>Assay 6 Sample 14</t>
  </si>
  <si>
    <t>Assay 7 Sample 13</t>
  </si>
  <si>
    <t>Assay 7 Sample 14</t>
  </si>
  <si>
    <t>Assay 8 Sample 13</t>
  </si>
  <si>
    <t>Assay 8 Sample 14</t>
  </si>
  <si>
    <t>Assay 9 Sample 13</t>
  </si>
  <si>
    <t>Assay 9 Sample 14</t>
  </si>
  <si>
    <t>Assay 10 Sample 13</t>
  </si>
  <si>
    <t>Assay 10 Sample 14</t>
  </si>
  <si>
    <t>Assay 11 Sample 13</t>
  </si>
  <si>
    <t>Assay 11 Sample 14</t>
  </si>
  <si>
    <t>Assay 12 Sample 13</t>
  </si>
  <si>
    <t>Assay 12 Sample 14</t>
  </si>
  <si>
    <t>Assay 1 Sample 15</t>
  </si>
  <si>
    <t>Assay 1 Sample 16</t>
  </si>
  <si>
    <t>Assay 2 Sample 15</t>
  </si>
  <si>
    <t>Assay 2 Sample 16</t>
  </si>
  <si>
    <t>Assay 3 Sample 15</t>
  </si>
  <si>
    <t>Assay 3 Sample 16</t>
  </si>
  <si>
    <t>Assay 4 Sample 15</t>
  </si>
  <si>
    <t>Assay 4 Sample 16</t>
  </si>
  <si>
    <t>Assay 5 Sample 15</t>
  </si>
  <si>
    <t>Assay 5 Sample 16</t>
  </si>
  <si>
    <t>Assay 6 Sample 15</t>
  </si>
  <si>
    <t>Assay 6 Sample 16</t>
  </si>
  <si>
    <t>Assay 7 Sample 15</t>
  </si>
  <si>
    <t>Assay 7 Sample 16</t>
  </si>
  <si>
    <t>Assay 8 Sample 15</t>
  </si>
  <si>
    <t>Assay 8 Sample 16</t>
  </si>
  <si>
    <t>Assay 9 Sample 15</t>
  </si>
  <si>
    <t>Assay 9 Sample 16</t>
  </si>
  <si>
    <t>Assay 10 Sample 15</t>
  </si>
  <si>
    <t>Assay 10 Sample 16</t>
  </si>
  <si>
    <t>Assay 11 Sample 15</t>
  </si>
  <si>
    <t>Assay 11 Sample 16</t>
  </si>
  <si>
    <t>Assay 12 Sample 15</t>
  </si>
  <si>
    <t>Assay 12 Sample 16</t>
  </si>
  <si>
    <t>Assay 1 Sample 17</t>
  </si>
  <si>
    <t>Assay 1 Sample 18</t>
  </si>
  <si>
    <t>Assay 2 Sample 17</t>
  </si>
  <si>
    <t>Assay 2 Sample 18</t>
  </si>
  <si>
    <t>Assay 3 Sample 17</t>
  </si>
  <si>
    <t>Assay 3 Sample 18</t>
  </si>
  <si>
    <t>Assay 4 Sample 17</t>
  </si>
  <si>
    <t>Assay 4 Sample 18</t>
  </si>
  <si>
    <t>Assay 5 Sample 17</t>
  </si>
  <si>
    <t>Assay 5 Sample 18</t>
  </si>
  <si>
    <t>Assay 6 Sample 17</t>
  </si>
  <si>
    <t>Assay 6 Sample 18</t>
  </si>
  <si>
    <t>Assay 7 Sample 17</t>
  </si>
  <si>
    <t>Assay 7 Sample 18</t>
  </si>
  <si>
    <t>Assay 8 Sample 17</t>
  </si>
  <si>
    <t>Assay 8 Sample 18</t>
  </si>
  <si>
    <t>Assay 9 Sample 17</t>
  </si>
  <si>
    <t>Assay 9 Sample 18</t>
  </si>
  <si>
    <t>Assay 10 Sample 17</t>
  </si>
  <si>
    <t>Assay 10 Sample 18</t>
  </si>
  <si>
    <t>Assay 11 Sample 17</t>
  </si>
  <si>
    <t>Assay 11 Sample 18</t>
  </si>
  <si>
    <t>Assay 12 Sample 17</t>
  </si>
  <si>
    <t>Assay 12 Sample 18</t>
  </si>
  <si>
    <t>Assay 1 Sample 19</t>
  </si>
  <si>
    <t>Assay 1 Sample 20</t>
  </si>
  <si>
    <t>Assay 2 Sample 19</t>
  </si>
  <si>
    <t>Assay 2 Sample 20</t>
  </si>
  <si>
    <t>Assay 3 Sample 19</t>
  </si>
  <si>
    <t>Assay 3 Sample 20</t>
  </si>
  <si>
    <t>Assay 4 Sample 19</t>
  </si>
  <si>
    <t>Assay 4 Sample 20</t>
  </si>
  <si>
    <t>Assay 5 Sample 19</t>
  </si>
  <si>
    <t>Assay 5 Sample 20</t>
  </si>
  <si>
    <t>Assay 6 Sample 19</t>
  </si>
  <si>
    <t>Assay 6 Sample 20</t>
  </si>
  <si>
    <t>Assay 7 Sample 19</t>
  </si>
  <si>
    <t>Assay 7 Sample 20</t>
  </si>
  <si>
    <t>Assay 8 Sample 19</t>
  </si>
  <si>
    <t>Assay 8 Sample 20</t>
  </si>
  <si>
    <t>Assay 9 Sample 19</t>
  </si>
  <si>
    <t>Assay 9 Sample 20</t>
  </si>
  <si>
    <t>Assay 10 Sample 19</t>
  </si>
  <si>
    <t>Assay 10 Sample 20</t>
  </si>
  <si>
    <t>Assay 11 Sample 19</t>
  </si>
  <si>
    <t>Assay 11 Sample 20</t>
  </si>
  <si>
    <t>Assay 12 Sample 19</t>
  </si>
  <si>
    <t>Assay 12 Sample 20</t>
  </si>
  <si>
    <t>Assay 1 Sample 21</t>
  </si>
  <si>
    <t>Assay 1 Sample 22</t>
  </si>
  <si>
    <t>Assay 2 Sample 21</t>
  </si>
  <si>
    <t>Assay 2 Sample 22</t>
  </si>
  <si>
    <t>Assay 3 Sample 21</t>
  </si>
  <si>
    <t>Assay 3 Sample 22</t>
  </si>
  <si>
    <t>Assay 4 Sample 21</t>
  </si>
  <si>
    <t>Assay 4 Sample 22</t>
  </si>
  <si>
    <t>Assay 5 Sample 21</t>
  </si>
  <si>
    <t>Assay 5 Sample 22</t>
  </si>
  <si>
    <t>Assay 6 Sample 21</t>
  </si>
  <si>
    <t>Assay 6 Sample 22</t>
  </si>
  <si>
    <t>Assay 7 Sample 21</t>
  </si>
  <si>
    <t>Assay 7 Sample 22</t>
  </si>
  <si>
    <t>Assay 8 Sample 21</t>
  </si>
  <si>
    <t>Assay 8 Sample 22</t>
  </si>
  <si>
    <t>Assay 9 Sample 21</t>
  </si>
  <si>
    <t>Assay 9 Sample 22</t>
  </si>
  <si>
    <t>Assay 10 Sample 21</t>
  </si>
  <si>
    <t>Assay 10 Sample 22</t>
  </si>
  <si>
    <t>Assay 11 Sample 21</t>
  </si>
  <si>
    <t>Assay 11 Sample 22</t>
  </si>
  <si>
    <t>Assay 12 Sample 21</t>
  </si>
  <si>
    <t>Assay 12 Sample 22</t>
  </si>
  <si>
    <t>Assay 1 Sample 23</t>
  </si>
  <si>
    <t>Assay 1 Sample 24</t>
  </si>
  <si>
    <t>Assay 2 Sample 23</t>
  </si>
  <si>
    <t>Assay 2 Sample 24</t>
  </si>
  <si>
    <t>Assay 3 Sample 23</t>
  </si>
  <si>
    <t>Assay 3 Sample 24</t>
  </si>
  <si>
    <t>Assay 4 Sample 23</t>
  </si>
  <si>
    <t>Assay 4 Sample 24</t>
  </si>
  <si>
    <t>Assay 5 Sample 23</t>
  </si>
  <si>
    <t>Assay 5 Sample 24</t>
  </si>
  <si>
    <t>Assay 6 Sample 23</t>
  </si>
  <si>
    <t>Assay 6 Sample 24</t>
  </si>
  <si>
    <t>Assay 7 Sample 23</t>
  </si>
  <si>
    <t>Assay 7 Sample 24</t>
  </si>
  <si>
    <t>Assay 8 Sample 23</t>
  </si>
  <si>
    <t>Assay 8 Sample 24</t>
  </si>
  <si>
    <t>Assay 9 Sample 23</t>
  </si>
  <si>
    <t>Assay 9 Sample 24</t>
  </si>
  <si>
    <t>Assay 10 Sample 23</t>
  </si>
  <si>
    <t>Assay 10 Sample 24</t>
  </si>
  <si>
    <t>Assay 11 Sample 23</t>
  </si>
  <si>
    <t>Assay 11 Sample 24</t>
  </si>
  <si>
    <t>Assay 12 Sample 23</t>
  </si>
  <si>
    <t>Assay 12 Sample 24</t>
  </si>
  <si>
    <t>Assay 1 Sample 25</t>
  </si>
  <si>
    <t>Assay 1 Sample 26</t>
  </si>
  <si>
    <t>Assay 2 Sample 25</t>
  </si>
  <si>
    <t>Assay 2 Sample 26</t>
  </si>
  <si>
    <t>Assay 3 Sample 25</t>
  </si>
  <si>
    <t>Assay 3 Sample 26</t>
  </si>
  <si>
    <t>Assay 4 Sample 25</t>
  </si>
  <si>
    <t>Assay 4 Sample 26</t>
  </si>
  <si>
    <t>Assay 5 Sample 25</t>
  </si>
  <si>
    <t>Assay 5 Sample 26</t>
  </si>
  <si>
    <t>Assay 6 Sample 25</t>
  </si>
  <si>
    <t>Assay 6 Sample 26</t>
  </si>
  <si>
    <t>Assay 7 Sample 25</t>
  </si>
  <si>
    <t>Assay 7 Sample 26</t>
  </si>
  <si>
    <t>Assay 8 Sample 25</t>
  </si>
  <si>
    <t>Assay 8 Sample 26</t>
  </si>
  <si>
    <t>Assay 9 Sample 25</t>
  </si>
  <si>
    <t>Assay 9 Sample 26</t>
  </si>
  <si>
    <t>Assay 10 Sample 25</t>
  </si>
  <si>
    <t>Assay 10 Sample 26</t>
  </si>
  <si>
    <t>Assay 11 Sample 25</t>
  </si>
  <si>
    <t>Assay 11 Sample 26</t>
  </si>
  <si>
    <t>Assay 12 Sample 25</t>
  </si>
  <si>
    <t>Assay 12 Sample 26</t>
  </si>
  <si>
    <t>Assay 1 Sample 27</t>
  </si>
  <si>
    <t>Assay 1 Sample 28</t>
  </si>
  <si>
    <t>Assay 2 Sample 27</t>
  </si>
  <si>
    <t>Assay 2 Sample 28</t>
  </si>
  <si>
    <t>Assay 3 Sample 27</t>
  </si>
  <si>
    <t>Assay 3 Sample 28</t>
  </si>
  <si>
    <t>Assay 4 Sample 27</t>
  </si>
  <si>
    <t>Assay 4 Sample 28</t>
  </si>
  <si>
    <t>Assay 5 Sample 27</t>
  </si>
  <si>
    <t>Assay 5 Sample 28</t>
  </si>
  <si>
    <t>Assay 6 Sample 27</t>
  </si>
  <si>
    <t>Assay 6 Sample 28</t>
  </si>
  <si>
    <t>Assay 7 Sample 27</t>
  </si>
  <si>
    <t>Assay 7 Sample 28</t>
  </si>
  <si>
    <t>Assay 8 Sample 27</t>
  </si>
  <si>
    <t>Assay 8 Sample 28</t>
  </si>
  <si>
    <t>Assay 9 Sample 27</t>
  </si>
  <si>
    <t>Assay 9 Sample 28</t>
  </si>
  <si>
    <t>Assay 10 Sample 27</t>
  </si>
  <si>
    <t>Assay 10 Sample 28</t>
  </si>
  <si>
    <t>Assay 11 Sample 27</t>
  </si>
  <si>
    <t>Assay 11 Sample 28</t>
  </si>
  <si>
    <t>Assay 12 Sample 27</t>
  </si>
  <si>
    <t>Assay 12 Sample 28</t>
  </si>
  <si>
    <t>Assay 1 Sample 29</t>
  </si>
  <si>
    <t>Assay 1 Sample 30</t>
  </si>
  <si>
    <t>Assay 2 Sample 29</t>
  </si>
  <si>
    <t>Assay 2 Sample 30</t>
  </si>
  <si>
    <t>Assay 3 Sample 29</t>
  </si>
  <si>
    <t>Assay 3 Sample 30</t>
  </si>
  <si>
    <t>Assay 4 Sample 29</t>
  </si>
  <si>
    <t>Assay 4 Sample 30</t>
  </si>
  <si>
    <t>Assay 5 Sample 29</t>
  </si>
  <si>
    <t>Assay 5 Sample 30</t>
  </si>
  <si>
    <t>Assay 6 Sample 29</t>
  </si>
  <si>
    <t>Assay 6 Sample 30</t>
  </si>
  <si>
    <t>Assay 7 Sample 29</t>
  </si>
  <si>
    <t>Assay 7 Sample 30</t>
  </si>
  <si>
    <t>Assay 8 Sample 29</t>
  </si>
  <si>
    <t>Assay 8 Sample 30</t>
  </si>
  <si>
    <t>Assay 9 Sample 29</t>
  </si>
  <si>
    <t>Assay 9 Sample 30</t>
  </si>
  <si>
    <t>Assay 10 Sample 29</t>
  </si>
  <si>
    <t>Assay 10 Sample 30</t>
  </si>
  <si>
    <t>Assay 11 Sample 29</t>
  </si>
  <si>
    <t>Assay 11 Sample 30</t>
  </si>
  <si>
    <t>Assay 12 Sample 29</t>
  </si>
  <si>
    <t>Assay 12 Sample 30</t>
  </si>
  <si>
    <t>Assay 1 Sample 31</t>
  </si>
  <si>
    <t>Assay 1 Sample 32</t>
  </si>
  <si>
    <t>Assay 2 Sample 31</t>
  </si>
  <si>
    <t>Assay 2 Sample 32</t>
  </si>
  <si>
    <t>Assay 3 Sample 31</t>
  </si>
  <si>
    <t>Assay 3 Sample 32</t>
  </si>
  <si>
    <t>Assay 4 Sample 31</t>
  </si>
  <si>
    <t>Assay 4 Sample 32</t>
  </si>
  <si>
    <t>Assay 5 Sample 31</t>
  </si>
  <si>
    <t>Assay 5 Sample 32</t>
  </si>
  <si>
    <t>Assay 6 Sample 31</t>
  </si>
  <si>
    <t>Assay 6 Sample 32</t>
  </si>
  <si>
    <t>Assay 7 Sample 31</t>
  </si>
  <si>
    <t>Assay 7 Sample 32</t>
  </si>
  <si>
    <t>Assay 8 Sample 31</t>
  </si>
  <si>
    <t>Assay 8 Sample 32</t>
  </si>
  <si>
    <t>Assay 9 Sample 31</t>
  </si>
  <si>
    <t>Assay 9 Sample 32</t>
  </si>
  <si>
    <t>Assay 10 Sample 31</t>
  </si>
  <si>
    <t>Assay 10 Sample 32</t>
  </si>
  <si>
    <t>Assay 11 Sample 31</t>
  </si>
  <si>
    <t>Assay 11 Sample 32</t>
  </si>
  <si>
    <t>Assay 12 Sample 31</t>
  </si>
  <si>
    <t>Assay 12 Sample 32</t>
  </si>
  <si>
    <r>
      <t>C</t>
    </r>
    <r>
      <rPr>
        <b/>
        <vertAlign val="subscript"/>
        <sz val="10"/>
        <rFont val="Arial"/>
        <family val="2"/>
      </rPr>
      <t>T</t>
    </r>
    <r>
      <rPr>
        <b/>
        <sz val="10"/>
        <rFont val="Arial"/>
        <family val="2"/>
      </rPr>
      <t xml:space="preserve"> Cut-Off</t>
    </r>
  </si>
  <si>
    <t>MIHS-989ZE</t>
  </si>
  <si>
    <r>
      <t>Average C</t>
    </r>
    <r>
      <rPr>
        <b/>
        <vertAlign val="subscript"/>
        <sz val="10"/>
        <rFont val="Arial"/>
        <family val="2"/>
      </rPr>
      <t>T</t>
    </r>
  </si>
  <si>
    <r>
      <t>Alternative Normalizer C</t>
    </r>
    <r>
      <rPr>
        <b/>
        <vertAlign val="subscript"/>
        <sz val="10"/>
        <rFont val="Arial"/>
        <family val="2"/>
      </rPr>
      <t>T</t>
    </r>
    <r>
      <rPr>
        <b/>
        <sz val="10"/>
        <rFont val="Arial"/>
        <family val="2"/>
      </rPr>
      <t xml:space="preserve"> Values</t>
    </r>
  </si>
  <si>
    <r>
      <t>Mature miRNA C</t>
    </r>
    <r>
      <rPr>
        <b/>
        <vertAlign val="subscript"/>
        <sz val="10"/>
        <rFont val="Arial"/>
        <family val="2"/>
      </rPr>
      <t>T</t>
    </r>
    <r>
      <rPr>
        <b/>
        <sz val="10"/>
        <rFont val="Arial"/>
        <family val="2"/>
      </rPr>
      <t xml:space="preserve"> Values</t>
    </r>
  </si>
  <si>
    <r>
      <t>miScript PCR Controls C</t>
    </r>
    <r>
      <rPr>
        <b/>
        <vertAlign val="subscript"/>
        <sz val="10"/>
        <rFont val="Arial"/>
        <family val="2"/>
      </rPr>
      <t>T</t>
    </r>
    <r>
      <rPr>
        <b/>
        <sz val="10"/>
        <rFont val="Arial"/>
        <family val="2"/>
      </rPr>
      <t xml:space="preserve"> Values</t>
    </r>
  </si>
  <si>
    <r>
      <t>Pathway-Focused
C</t>
    </r>
    <r>
      <rPr>
        <b/>
        <vertAlign val="subscript"/>
        <sz val="10"/>
        <rFont val="Arial"/>
        <family val="2"/>
      </rPr>
      <t>T</t>
    </r>
    <r>
      <rPr>
        <b/>
        <vertAlign val="superscript"/>
        <sz val="10"/>
        <rFont val="Arial"/>
        <family val="2"/>
      </rPr>
      <t>miRTC</t>
    </r>
    <r>
      <rPr>
        <b/>
        <sz val="10"/>
        <rFont val="Arial"/>
        <family val="2"/>
      </rPr>
      <t xml:space="preserve"> - C</t>
    </r>
    <r>
      <rPr>
        <b/>
        <vertAlign val="subscript"/>
        <sz val="10"/>
        <rFont val="Arial"/>
        <family val="2"/>
      </rPr>
      <t>T</t>
    </r>
    <r>
      <rPr>
        <b/>
        <vertAlign val="superscript"/>
        <sz val="10"/>
        <rFont val="Arial"/>
        <family val="2"/>
      </rPr>
      <t>PPC</t>
    </r>
  </si>
  <si>
    <t>Cut-Off</t>
  </si>
  <si>
    <r>
      <t>C</t>
    </r>
    <r>
      <rPr>
        <b/>
        <vertAlign val="subscript"/>
        <sz val="10"/>
        <rFont val="Arial"/>
        <family val="2"/>
      </rPr>
      <t>T</t>
    </r>
    <r>
      <rPr>
        <b/>
        <vertAlign val="superscript"/>
        <sz val="10"/>
        <rFont val="Arial"/>
        <family val="2"/>
      </rPr>
      <t>PPC</t>
    </r>
  </si>
  <si>
    <r>
      <t>2 Plate miRNome
C</t>
    </r>
    <r>
      <rPr>
        <b/>
        <vertAlign val="subscript"/>
        <sz val="10"/>
        <rFont val="Arial"/>
        <family val="2"/>
      </rPr>
      <t>T</t>
    </r>
    <r>
      <rPr>
        <b/>
        <vertAlign val="superscript"/>
        <sz val="10"/>
        <rFont val="Arial"/>
        <family val="2"/>
      </rPr>
      <t>miRTC</t>
    </r>
    <r>
      <rPr>
        <b/>
        <sz val="10"/>
        <rFont val="Arial"/>
        <family val="2"/>
      </rPr>
      <t xml:space="preserve"> - C</t>
    </r>
    <r>
      <rPr>
        <b/>
        <vertAlign val="subscript"/>
        <sz val="10"/>
        <rFont val="Arial"/>
        <family val="2"/>
      </rPr>
      <t>T</t>
    </r>
    <r>
      <rPr>
        <b/>
        <vertAlign val="superscript"/>
        <sz val="10"/>
        <rFont val="Arial"/>
        <family val="2"/>
      </rPr>
      <t>PPC</t>
    </r>
  </si>
  <si>
    <r>
      <t>3 Plate miRNome
C</t>
    </r>
    <r>
      <rPr>
        <b/>
        <vertAlign val="subscript"/>
        <sz val="10"/>
        <rFont val="Arial"/>
        <family val="2"/>
      </rPr>
      <t>T</t>
    </r>
    <r>
      <rPr>
        <b/>
        <vertAlign val="superscript"/>
        <sz val="10"/>
        <rFont val="Arial"/>
        <family val="2"/>
      </rPr>
      <t>miRTC</t>
    </r>
    <r>
      <rPr>
        <b/>
        <sz val="10"/>
        <rFont val="Arial"/>
        <family val="2"/>
      </rPr>
      <t xml:space="preserve"> - C</t>
    </r>
    <r>
      <rPr>
        <b/>
        <vertAlign val="subscript"/>
        <sz val="10"/>
        <rFont val="Arial"/>
        <family val="2"/>
      </rPr>
      <t>T</t>
    </r>
    <r>
      <rPr>
        <b/>
        <vertAlign val="superscript"/>
        <sz val="10"/>
        <rFont val="Arial"/>
        <family val="2"/>
      </rPr>
      <t>PPC</t>
    </r>
  </si>
  <si>
    <r>
      <t>4 Plate miRNome
C</t>
    </r>
    <r>
      <rPr>
        <b/>
        <vertAlign val="subscript"/>
        <sz val="10"/>
        <rFont val="Arial"/>
        <family val="2"/>
      </rPr>
      <t>T</t>
    </r>
    <r>
      <rPr>
        <b/>
        <vertAlign val="superscript"/>
        <sz val="10"/>
        <rFont val="Arial"/>
        <family val="2"/>
      </rPr>
      <t>miRTC</t>
    </r>
    <r>
      <rPr>
        <b/>
        <sz val="10"/>
        <rFont val="Arial"/>
        <family val="2"/>
      </rPr>
      <t xml:space="preserve"> - C</t>
    </r>
    <r>
      <rPr>
        <b/>
        <vertAlign val="subscript"/>
        <sz val="10"/>
        <rFont val="Arial"/>
        <family val="2"/>
      </rPr>
      <t>T</t>
    </r>
    <r>
      <rPr>
        <b/>
        <vertAlign val="superscript"/>
        <sz val="10"/>
        <rFont val="Arial"/>
        <family val="2"/>
      </rPr>
      <t>PPC</t>
    </r>
  </si>
  <si>
    <r>
      <t xml:space="preserve">HC Array </t>
    </r>
    <r>
      <rPr>
        <b/>
        <u/>
        <sz val="10"/>
        <rFont val="Arial"/>
        <family val="2"/>
      </rPr>
      <t>OR</t>
    </r>
    <r>
      <rPr>
        <b/>
        <sz val="10"/>
        <rFont val="Arial"/>
        <family val="2"/>
      </rPr>
      <t xml:space="preserve"> 1 Plate miRNome
C</t>
    </r>
    <r>
      <rPr>
        <b/>
        <vertAlign val="subscript"/>
        <sz val="10"/>
        <rFont val="Arial"/>
        <family val="2"/>
      </rPr>
      <t>T</t>
    </r>
    <r>
      <rPr>
        <b/>
        <vertAlign val="superscript"/>
        <sz val="10"/>
        <rFont val="Arial"/>
        <family val="2"/>
      </rPr>
      <t>miRTC</t>
    </r>
    <r>
      <rPr>
        <b/>
        <sz val="10"/>
        <rFont val="Arial"/>
        <family val="2"/>
      </rPr>
      <t xml:space="preserve"> - C</t>
    </r>
    <r>
      <rPr>
        <b/>
        <vertAlign val="subscript"/>
        <sz val="10"/>
        <rFont val="Arial"/>
        <family val="2"/>
      </rPr>
      <t>T</t>
    </r>
    <r>
      <rPr>
        <b/>
        <vertAlign val="superscript"/>
        <sz val="10"/>
        <rFont val="Arial"/>
        <family val="2"/>
      </rPr>
      <t>PPC</t>
    </r>
  </si>
  <si>
    <t>Sample 1</t>
  </si>
  <si>
    <t>Sample 2</t>
  </si>
  <si>
    <t>Sample 3</t>
  </si>
  <si>
    <t>Sample 4</t>
  </si>
  <si>
    <t>Sample 5</t>
  </si>
  <si>
    <t>Sample 6</t>
  </si>
  <si>
    <t>Sample 7</t>
  </si>
  <si>
    <t>Sample 8</t>
  </si>
  <si>
    <t>Sample 9</t>
  </si>
  <si>
    <t>Sample 10</t>
  </si>
  <si>
    <t>Sample 11</t>
  </si>
  <si>
    <t>Sample 12</t>
  </si>
  <si>
    <t>Sample 13</t>
  </si>
  <si>
    <t>Sample 14</t>
  </si>
  <si>
    <t>Sample 15</t>
  </si>
  <si>
    <t>Sample 16</t>
  </si>
  <si>
    <t>Sample 17</t>
  </si>
  <si>
    <t>Sample 18</t>
  </si>
  <si>
    <t>Sample 19</t>
  </si>
  <si>
    <t>Sample 20</t>
  </si>
  <si>
    <t>Sample 21</t>
  </si>
  <si>
    <t>Sample 22</t>
  </si>
  <si>
    <t>Sample 23</t>
  </si>
  <si>
    <t>Sample 24</t>
  </si>
  <si>
    <t>Sample 25</t>
  </si>
  <si>
    <t>Sample 26</t>
  </si>
  <si>
    <t>Sample 27</t>
  </si>
  <si>
    <t>Sample 28</t>
  </si>
  <si>
    <t>Sample 29</t>
  </si>
  <si>
    <t>Sample 30</t>
  </si>
  <si>
    <t>Sample 31</t>
  </si>
  <si>
    <t>Sample 32</t>
  </si>
  <si>
    <t>Array Cat #</t>
  </si>
  <si>
    <t>Position</t>
  </si>
  <si>
    <t>Array Cat #,Position</t>
  </si>
  <si>
    <t>Symbol</t>
  </si>
  <si>
    <t>Assay Cat #</t>
  </si>
  <si>
    <t>MS00019789</t>
  </si>
  <si>
    <t>MS00031493</t>
  </si>
  <si>
    <t>MS00009079</t>
  </si>
  <si>
    <t>MS00003682</t>
  </si>
  <si>
    <t>MS00033705</t>
  </si>
  <si>
    <t>MS00033726</t>
  </si>
  <si>
    <t>MS00033733</t>
  </si>
  <si>
    <t>MS00000001</t>
  </si>
  <si>
    <t>MS00000002</t>
  </si>
  <si>
    <t>bta-miR-16a</t>
  </si>
  <si>
    <t>MS00044800</t>
  </si>
  <si>
    <t>bta-miR-21-5p</t>
  </si>
  <si>
    <t>MS00050995</t>
  </si>
  <si>
    <t>bta-miR-191</t>
  </si>
  <si>
    <t>MS00050785</t>
  </si>
  <si>
    <t>SNORD68</t>
  </si>
  <si>
    <t>MS00033712</t>
  </si>
  <si>
    <t>ssc-miR-16</t>
  </si>
  <si>
    <t>MS00044072</t>
  </si>
  <si>
    <t>ssc-miR-21</t>
  </si>
  <si>
    <t>MS00044296</t>
  </si>
  <si>
    <t>ssc-miR-191</t>
  </si>
  <si>
    <t>MS00043974</t>
  </si>
  <si>
    <t>oar-miR-127</t>
  </si>
  <si>
    <t>MS00055132</t>
  </si>
  <si>
    <t>oar-miR-369-3p</t>
  </si>
  <si>
    <t>MS00055237</t>
  </si>
  <si>
    <t>oar-miR-495-3p</t>
  </si>
  <si>
    <t>MS00055496</t>
  </si>
  <si>
    <t>Arrays</t>
  </si>
  <si>
    <t>Human miRNA QC PCR Array (MIHS-989ZE)</t>
  </si>
  <si>
    <t>Mouse miRNA QC PCR Array (MIMM-989ZE)</t>
  </si>
  <si>
    <t>Rat miRNA QC PCR Array (MIRN-989ZE)</t>
  </si>
  <si>
    <t>Dog miRNA QC PCR Array (MIFD-989ZE)</t>
  </si>
  <si>
    <t>Rhesus macaque miRNA QC PCR Array (MIQQ-989ZE)</t>
  </si>
  <si>
    <t>Cow miRNA QC PCR Array (MIBT-989ZE)</t>
  </si>
  <si>
    <t>Pig miRNA QC PCR Array (MISS-989ZE)</t>
  </si>
  <si>
    <t>Sheep miRNA QC PCR Array (MIVA-989ZE)</t>
  </si>
  <si>
    <t>Product</t>
  </si>
  <si>
    <r>
      <t>C</t>
    </r>
    <r>
      <rPr>
        <b/>
        <vertAlign val="subscript"/>
        <sz val="10"/>
        <rFont val="Arial"/>
        <family val="2"/>
      </rPr>
      <t>T</t>
    </r>
  </si>
  <si>
    <t>Assay 1</t>
  </si>
  <si>
    <t>Assay 2</t>
  </si>
  <si>
    <t>Assay 3</t>
  </si>
  <si>
    <t>Assay 4</t>
  </si>
  <si>
    <t>Assay 5</t>
  </si>
  <si>
    <t>Assay 6</t>
  </si>
  <si>
    <t>Assay 7</t>
  </si>
  <si>
    <t>Assay 8</t>
  </si>
  <si>
    <t>Assay 9</t>
  </si>
  <si>
    <t>Assay 10</t>
  </si>
  <si>
    <t>Assay 11</t>
  </si>
  <si>
    <t>Assay 12</t>
  </si>
  <si>
    <t>MIMM-989ZE</t>
  </si>
  <si>
    <t>MIRN-989ZE</t>
  </si>
  <si>
    <t>MIFD-989ZE</t>
  </si>
  <si>
    <t>MIQQ-989ZE</t>
  </si>
  <si>
    <t>MIBT-989ZE</t>
  </si>
  <si>
    <t>MISS-989ZE</t>
  </si>
  <si>
    <t>MIVA-989ZE</t>
  </si>
  <si>
    <t>MIHS-989ZE,Assay 1</t>
  </si>
  <si>
    <t>MIHS-989ZE,Assay 2</t>
  </si>
  <si>
    <t>MIHS-989ZE,Assay 3</t>
  </si>
  <si>
    <t>MIHS-989ZE,Assay 4</t>
  </si>
  <si>
    <t>MIHS-989ZE,Assay 5</t>
  </si>
  <si>
    <t>MIHS-989ZE,Assay 6</t>
  </si>
  <si>
    <t>MIHS-989ZE,Assay 7</t>
  </si>
  <si>
    <t>MIHS-989ZE,Assay 8</t>
  </si>
  <si>
    <t>MIHS-989ZE,Assay 9</t>
  </si>
  <si>
    <t>MIHS-989ZE,Assay 10</t>
  </si>
  <si>
    <t>MIHS-989ZE,Assay 11</t>
  </si>
  <si>
    <t>MIHS-989ZE,Assay 12</t>
  </si>
  <si>
    <t>MIMM-989ZE,Assay 1</t>
  </si>
  <si>
    <t>MIMM-989ZE,Assay 2</t>
  </si>
  <si>
    <t>MIMM-989ZE,Assay 3</t>
  </si>
  <si>
    <t>MIMM-989ZE,Assay 4</t>
  </si>
  <si>
    <t>MIMM-989ZE,Assay 5</t>
  </si>
  <si>
    <t>MIMM-989ZE,Assay 6</t>
  </si>
  <si>
    <t>MIMM-989ZE,Assay 7</t>
  </si>
  <si>
    <t>MIMM-989ZE,Assay 8</t>
  </si>
  <si>
    <t>MIMM-989ZE,Assay 9</t>
  </si>
  <si>
    <t>MIMM-989ZE,Assay 10</t>
  </si>
  <si>
    <t>MIMM-989ZE,Assay 11</t>
  </si>
  <si>
    <t>MIMM-989ZE,Assay 12</t>
  </si>
  <si>
    <t>MIRN-989ZE,Assay 1</t>
  </si>
  <si>
    <t>MIRN-989ZE,Assay 2</t>
  </si>
  <si>
    <t>MIRN-989ZE,Assay 3</t>
  </si>
  <si>
    <t>MIRN-989ZE,Assay 4</t>
  </si>
  <si>
    <t>MIRN-989ZE,Assay 5</t>
  </si>
  <si>
    <t>MIRN-989ZE,Assay 6</t>
  </si>
  <si>
    <t>MIRN-989ZE,Assay 7</t>
  </si>
  <si>
    <t>MIRN-989ZE,Assay 8</t>
  </si>
  <si>
    <t>MIRN-989ZE,Assay 9</t>
  </si>
  <si>
    <t>MIRN-989ZE,Assay 10</t>
  </si>
  <si>
    <t>MIRN-989ZE,Assay 11</t>
  </si>
  <si>
    <t>MIRN-989ZE,Assay 12</t>
  </si>
  <si>
    <t>MIFD-989ZE,Assay 1</t>
  </si>
  <si>
    <t>MIFD-989ZE,Assay 2</t>
  </si>
  <si>
    <t>MIFD-989ZE,Assay 3</t>
  </si>
  <si>
    <t>MIFD-989ZE,Assay 4</t>
  </si>
  <si>
    <t>MIFD-989ZE,Assay 5</t>
  </si>
  <si>
    <t>MIFD-989ZE,Assay 6</t>
  </si>
  <si>
    <t>MIFD-989ZE,Assay 7</t>
  </si>
  <si>
    <t>MIFD-989ZE,Assay 8</t>
  </si>
  <si>
    <t>MIFD-989ZE,Assay 9</t>
  </si>
  <si>
    <t>MIFD-989ZE,Assay 10</t>
  </si>
  <si>
    <t>MIFD-989ZE,Assay 11</t>
  </si>
  <si>
    <t>MIFD-989ZE,Assay 12</t>
  </si>
  <si>
    <t>MIQQ-989ZE,Assay 1</t>
  </si>
  <si>
    <t>MIQQ-989ZE,Assay 2</t>
  </si>
  <si>
    <t>MIQQ-989ZE,Assay 3</t>
  </si>
  <si>
    <t>MIQQ-989ZE,Assay 4</t>
  </si>
  <si>
    <t>MIQQ-989ZE,Assay 5</t>
  </si>
  <si>
    <t>MIQQ-989ZE,Assay 6</t>
  </si>
  <si>
    <t>MIQQ-989ZE,Assay 7</t>
  </si>
  <si>
    <t>MIQQ-989ZE,Assay 8</t>
  </si>
  <si>
    <t>MIQQ-989ZE,Assay 9</t>
  </si>
  <si>
    <t>MIQQ-989ZE,Assay 10</t>
  </si>
  <si>
    <t>MIQQ-989ZE,Assay 11</t>
  </si>
  <si>
    <t>MIQQ-989ZE,Assay 12</t>
  </si>
  <si>
    <t>MIBT-989ZE,Assay 1</t>
  </si>
  <si>
    <t>MIBT-989ZE,Assay 2</t>
  </si>
  <si>
    <t>MIBT-989ZE,Assay 3</t>
  </si>
  <si>
    <t>MIBT-989ZE,Assay 4</t>
  </si>
  <si>
    <t>MIBT-989ZE,Assay 5</t>
  </si>
  <si>
    <t>MIBT-989ZE,Assay 6</t>
  </si>
  <si>
    <t>MIBT-989ZE,Assay 7</t>
  </si>
  <si>
    <t>MIBT-989ZE,Assay 8</t>
  </si>
  <si>
    <t>MIBT-989ZE,Assay 9</t>
  </si>
  <si>
    <t>MIBT-989ZE,Assay 10</t>
  </si>
  <si>
    <t>MIBT-989ZE,Assay 11</t>
  </si>
  <si>
    <t>MIBT-989ZE,Assay 12</t>
  </si>
  <si>
    <t>MISS-989ZE,Assay 1</t>
  </si>
  <si>
    <t>MISS-989ZE,Assay 2</t>
  </si>
  <si>
    <t>MISS-989ZE,Assay 3</t>
  </si>
  <si>
    <t>MISS-989ZE,Assay 4</t>
  </si>
  <si>
    <t>MISS-989ZE,Assay 5</t>
  </si>
  <si>
    <t>MISS-989ZE,Assay 6</t>
  </si>
  <si>
    <t>MISS-989ZE,Assay 7</t>
  </si>
  <si>
    <t>MISS-989ZE,Assay 8</t>
  </si>
  <si>
    <t>MISS-989ZE,Assay 9</t>
  </si>
  <si>
    <t>MISS-989ZE,Assay 10</t>
  </si>
  <si>
    <t>MISS-989ZE,Assay 11</t>
  </si>
  <si>
    <t>MISS-989ZE,Assay 12</t>
  </si>
  <si>
    <t>MIVA-989ZE,Assay 1</t>
  </si>
  <si>
    <t>MIVA-989ZE,Assay 2</t>
  </si>
  <si>
    <t>MIVA-989ZE,Assay 3</t>
  </si>
  <si>
    <t>MIVA-989ZE,Assay 4</t>
  </si>
  <si>
    <t>MIVA-989ZE,Assay 5</t>
  </si>
  <si>
    <t>MIVA-989ZE,Assay 6</t>
  </si>
  <si>
    <t>MIVA-989ZE,Assay 7</t>
  </si>
  <si>
    <t>MIVA-989ZE,Assay 8</t>
  </si>
  <si>
    <t>MIVA-989ZE,Assay 9</t>
  </si>
  <si>
    <t>MIVA-989ZE,Assay 10</t>
  </si>
  <si>
    <t>MIVA-989ZE,Assay 11</t>
  </si>
  <si>
    <t>MIVA-989ZE,Assay 12</t>
  </si>
  <si>
    <t>Format (E,G)</t>
  </si>
  <si>
    <r>
      <t>C</t>
    </r>
    <r>
      <rPr>
        <b/>
        <vertAlign val="subscript"/>
        <sz val="8"/>
        <rFont val="Arial"/>
        <family val="2"/>
      </rPr>
      <t>T</t>
    </r>
    <r>
      <rPr>
        <b/>
        <sz val="8"/>
        <rFont val="Arial"/>
        <family val="2"/>
      </rPr>
      <t xml:space="preserve"> cut-off values are different, depending whether or not PreAMP was used</t>
    </r>
  </si>
  <si>
    <t>Raw Data</t>
  </si>
  <si>
    <t>1. Select the catalog number of the species-specific miScript miRNA QC PCR Array used in the analysis into Cell B1-E1 of the "Raw Data" Worksheet.</t>
  </si>
  <si>
    <r>
      <t xml:space="preserve">2b. </t>
    </r>
    <r>
      <rPr>
        <b/>
        <sz val="10"/>
        <color indexed="10"/>
        <rFont val="Arial"/>
        <family val="2"/>
      </rPr>
      <t>If you used PreAMP</t>
    </r>
    <r>
      <rPr>
        <sz val="10"/>
        <rFont val="Arial"/>
        <family val="2"/>
      </rPr>
      <t>, indicate as such using the dropdown menu in Cell H7, and select the correct dilution factor used from the dropdown menu in Cell H14.</t>
    </r>
  </si>
  <si>
    <t>2a. This template may only be used for 384HT miRNA QC PCR Array formats (E and G).</t>
  </si>
  <si>
    <r>
      <t>The recommended and automatically defined C</t>
    </r>
    <r>
      <rPr>
        <vertAlign val="subscript"/>
        <sz val="10"/>
        <rFont val="Arial"/>
        <family val="2"/>
      </rPr>
      <t>T</t>
    </r>
    <r>
      <rPr>
        <sz val="10"/>
        <rFont val="Arial"/>
        <family val="2"/>
      </rPr>
      <t xml:space="preserve"> cutoff for non-pre-amplified samples is 35, while that for pre-amplified samples is 30.</t>
    </r>
  </si>
  <si>
    <r>
      <t>3. Copy and Paste Special Values the raw C</t>
    </r>
    <r>
      <rPr>
        <vertAlign val="subscript"/>
        <sz val="10"/>
        <rFont val="Arial"/>
        <family val="2"/>
      </rPr>
      <t>T</t>
    </r>
    <r>
      <rPr>
        <sz val="10"/>
        <rFont val="Arial"/>
        <family val="2"/>
      </rPr>
      <t xml:space="preserve"> values for each miScript miRNA QC PCR Array from your real-time PCR instrument into the yellow cells of the "Raw Data" worksheet starting at Cells B4, C3, D4, and E4 for each array. This template accommodates a maximum number of 4 replicate PCR Arrays characterizing the same 8 RNA samples on each Array.</t>
    </r>
  </si>
  <si>
    <r>
      <t>C</t>
    </r>
    <r>
      <rPr>
        <b/>
        <vertAlign val="subscript"/>
        <sz val="8"/>
        <color indexed="8"/>
        <rFont val="Arial"/>
        <family val="2"/>
      </rPr>
      <t>T</t>
    </r>
  </si>
  <si>
    <r>
      <t>Results:</t>
    </r>
    <r>
      <rPr>
        <sz val="10"/>
        <rFont val="Arial"/>
        <family val="2"/>
      </rPr>
      <t xml:space="preserve"> The template automatically displays the results of the RNA quality control analysis in this worksheet.</t>
    </r>
  </si>
  <si>
    <t>Version 2.0, 7/10/2015</t>
  </si>
  <si>
    <t>If you wish to change the name of samples, please enter the new names into the yellow cells C1 through AH1.</t>
  </si>
  <si>
    <r>
      <t>4a. The top table reports the average of the four replicate C</t>
    </r>
    <r>
      <rPr>
        <vertAlign val="subscript"/>
        <sz val="10"/>
        <rFont val="Arial"/>
        <family val="2"/>
      </rPr>
      <t>T</t>
    </r>
    <r>
      <rPr>
        <sz val="10"/>
        <rFont val="Arial"/>
        <family val="2"/>
      </rPr>
      <t xml:space="preserve"> values for each control in each of the 32 samples.</t>
    </r>
  </si>
  <si>
    <r>
      <t>4b. The first bar graph (</t>
    </r>
    <r>
      <rPr>
        <sz val="10"/>
        <color indexed="10"/>
        <rFont val="Arial"/>
        <family val="2"/>
      </rPr>
      <t>Alternative Normalizer C</t>
    </r>
    <r>
      <rPr>
        <vertAlign val="subscript"/>
        <sz val="10"/>
        <color indexed="10"/>
        <rFont val="Arial"/>
        <family val="2"/>
      </rPr>
      <t>T</t>
    </r>
    <r>
      <rPr>
        <sz val="10"/>
        <color indexed="10"/>
        <rFont val="Arial"/>
        <family val="2"/>
      </rPr>
      <t xml:space="preserve"> Values</t>
    </r>
    <r>
      <rPr>
        <sz val="10"/>
        <rFont val="Arial"/>
        <family val="2"/>
      </rPr>
      <t>) reports the average of the four C</t>
    </r>
    <r>
      <rPr>
        <vertAlign val="subscript"/>
        <sz val="10"/>
        <rFont val="Arial"/>
        <family val="2"/>
      </rPr>
      <t>T</t>
    </r>
    <r>
      <rPr>
        <sz val="10"/>
        <rFont val="Arial"/>
        <family val="2"/>
      </rPr>
      <t xml:space="preserve"> values from the replicate arrays and their standard deviation as error bars for both cel-miR-39 assays in each of the 32 RNA samples.</t>
    </r>
  </si>
  <si>
    <r>
      <t>4c. The second bar graph (</t>
    </r>
    <r>
      <rPr>
        <sz val="10"/>
        <color indexed="10"/>
        <rFont val="Arial"/>
        <family val="2"/>
      </rPr>
      <t>Mature miRNA C</t>
    </r>
    <r>
      <rPr>
        <vertAlign val="subscript"/>
        <sz val="10"/>
        <color indexed="10"/>
        <rFont val="Arial"/>
        <family val="2"/>
      </rPr>
      <t>T</t>
    </r>
    <r>
      <rPr>
        <sz val="10"/>
        <color indexed="10"/>
        <rFont val="Arial"/>
        <family val="2"/>
      </rPr>
      <t xml:space="preserve"> Values</t>
    </r>
    <r>
      <rPr>
        <sz val="10"/>
        <rFont val="Arial"/>
        <family val="2"/>
      </rPr>
      <t>) reports the average of the four C</t>
    </r>
    <r>
      <rPr>
        <vertAlign val="subscript"/>
        <sz val="10"/>
        <rFont val="Arial"/>
        <family val="2"/>
      </rPr>
      <t>T</t>
    </r>
    <r>
      <rPr>
        <sz val="10"/>
        <rFont val="Arial"/>
        <family val="2"/>
      </rPr>
      <t xml:space="preserve"> values from the replicate arrays and their standard deviation as error bars for the 3 mature miRNA assays in each of the 32 RNA samples.</t>
    </r>
  </si>
  <si>
    <r>
      <t>4d. The third bar graph (</t>
    </r>
    <r>
      <rPr>
        <sz val="10"/>
        <color indexed="10"/>
        <rFont val="Arial"/>
        <family val="2"/>
      </rPr>
      <t>miScript PCR Controls C</t>
    </r>
    <r>
      <rPr>
        <vertAlign val="subscript"/>
        <sz val="10"/>
        <color indexed="10"/>
        <rFont val="Arial"/>
        <family val="2"/>
      </rPr>
      <t>T</t>
    </r>
    <r>
      <rPr>
        <sz val="10"/>
        <color indexed="10"/>
        <rFont val="Arial"/>
        <family val="2"/>
      </rPr>
      <t xml:space="preserve"> Values</t>
    </r>
    <r>
      <rPr>
        <sz val="10"/>
        <rFont val="Arial"/>
        <family val="2"/>
      </rPr>
      <t>) reports the average of the four C</t>
    </r>
    <r>
      <rPr>
        <vertAlign val="subscript"/>
        <sz val="10"/>
        <rFont val="Arial"/>
        <family val="2"/>
      </rPr>
      <t>T</t>
    </r>
    <r>
      <rPr>
        <sz val="10"/>
        <rFont val="Arial"/>
        <family val="2"/>
      </rPr>
      <t xml:space="preserve"> values from the replicate arrays and their standard deviation as error bars for the 3 snoRNA/snRNA assays in each of the 32 RNA samples.</t>
    </r>
  </si>
  <si>
    <r>
      <t>4f. The Positive PCR Control (PPC) asks "Are RNA sample impurities affecting PCR?".
If the value of C</t>
    </r>
    <r>
      <rPr>
        <vertAlign val="subscript"/>
        <sz val="10"/>
        <rFont val="Arial"/>
        <family val="2"/>
      </rPr>
      <t>T</t>
    </r>
    <r>
      <rPr>
        <vertAlign val="superscript"/>
        <sz val="10"/>
        <rFont val="Arial"/>
        <family val="2"/>
      </rPr>
      <t>PPC</t>
    </r>
    <r>
      <rPr>
        <sz val="10"/>
        <rFont val="Arial"/>
        <family val="2"/>
      </rPr>
      <t xml:space="preserve"> is less than the species-specific "Cut-Off ", then the answer is "NO"; otherwise, the answer is "Perhaps".</t>
    </r>
  </si>
  <si>
    <r>
      <t>4e. The miRNA Reverse Transcription Control (miRTC) asks "Are RNA sample impurities affecting reverse transcription?".
If the value of (C</t>
    </r>
    <r>
      <rPr>
        <vertAlign val="subscript"/>
        <sz val="10"/>
        <rFont val="Arial"/>
        <family val="2"/>
      </rPr>
      <t>T</t>
    </r>
    <r>
      <rPr>
        <vertAlign val="superscript"/>
        <sz val="10"/>
        <rFont val="Arial"/>
        <family val="2"/>
      </rPr>
      <t>miRTC</t>
    </r>
    <r>
      <rPr>
        <sz val="10"/>
        <rFont val="Arial"/>
        <family val="2"/>
      </rPr>
      <t xml:space="preserve"> - C</t>
    </r>
    <r>
      <rPr>
        <vertAlign val="subscript"/>
        <sz val="10"/>
        <rFont val="Arial"/>
        <family val="2"/>
      </rPr>
      <t>T</t>
    </r>
    <r>
      <rPr>
        <vertAlign val="superscript"/>
        <sz val="10"/>
        <rFont val="Arial"/>
        <family val="2"/>
      </rPr>
      <t>PPC</t>
    </r>
    <r>
      <rPr>
        <sz val="10"/>
        <rFont val="Arial"/>
        <family val="2"/>
      </rPr>
      <t>) is less a "Cut-Off" value define by whether and how pre-amplification was performed, then the answer is "NO"; otherwise, the answer is "Perhaps".</t>
    </r>
  </si>
  <si>
    <r>
      <t xml:space="preserve">IMPORTANT NOTE FOR NON-PREAMPLIFIED SAMPLES: </t>
    </r>
    <r>
      <rPr>
        <sz val="10"/>
        <rFont val="Arial"/>
        <family val="2"/>
      </rPr>
      <t>As the cDNA has been diluted for the intended experiment (Pathway-Focused, 1-Plate miRNome, 2-Plate miRNome, 3-Plate miRNome, or 4-Plate miRNome), a correction factor is introduced into the calculation according to the intended experiment. This corrects for the dilution of the miRTC. Be sure to only observe the C</t>
    </r>
    <r>
      <rPr>
        <vertAlign val="subscript"/>
        <sz val="10"/>
        <rFont val="Arial"/>
        <family val="2"/>
      </rPr>
      <t>T</t>
    </r>
    <r>
      <rPr>
        <vertAlign val="superscript"/>
        <sz val="10"/>
        <rFont val="Arial"/>
        <family val="2"/>
      </rPr>
      <t>miRTC</t>
    </r>
    <r>
      <rPr>
        <sz val="10"/>
        <rFont val="Arial"/>
        <family val="2"/>
      </rPr>
      <t xml:space="preserve"> - C</t>
    </r>
    <r>
      <rPr>
        <vertAlign val="subscript"/>
        <sz val="10"/>
        <rFont val="Arial"/>
        <family val="2"/>
      </rPr>
      <t>T</t>
    </r>
    <r>
      <rPr>
        <vertAlign val="superscript"/>
        <sz val="10"/>
        <rFont val="Arial"/>
        <family val="2"/>
      </rPr>
      <t>PPC</t>
    </r>
    <r>
      <rPr>
        <sz val="10"/>
        <rFont val="Arial"/>
        <family val="2"/>
      </rPr>
      <t xml:space="preserve"> cells that are applicable to your intended experiment. </t>
    </r>
  </si>
  <si>
    <r>
      <t xml:space="preserve">IMPORTANT NOTE FOR PREAMPLIFIED SAMPLES: </t>
    </r>
    <r>
      <rPr>
        <sz val="10"/>
        <rFont val="Arial"/>
        <family val="2"/>
      </rPr>
      <t xml:space="preserve">As preamplified cDNA must be diluted in accordance with the recommendations found in the </t>
    </r>
    <r>
      <rPr>
        <i/>
        <sz val="10"/>
        <rFont val="Arial"/>
        <family val="2"/>
      </rPr>
      <t>miScript PreAMP Handbook</t>
    </r>
    <r>
      <rPr>
        <sz val="10"/>
        <rFont val="Arial"/>
        <family val="2"/>
      </rPr>
      <t>, the C</t>
    </r>
    <r>
      <rPr>
        <vertAlign val="subscript"/>
        <sz val="10"/>
        <rFont val="Arial"/>
        <family val="2"/>
      </rPr>
      <t xml:space="preserve">T </t>
    </r>
    <r>
      <rPr>
        <sz val="10"/>
        <rFont val="Arial"/>
        <family val="2"/>
      </rPr>
      <t>cutoff for C</t>
    </r>
    <r>
      <rPr>
        <vertAlign val="subscript"/>
        <sz val="10"/>
        <rFont val="Arial"/>
        <family val="2"/>
      </rPr>
      <t>T</t>
    </r>
    <r>
      <rPr>
        <vertAlign val="superscript"/>
        <sz val="10"/>
        <rFont val="Arial"/>
        <family val="2"/>
      </rPr>
      <t>miRTC</t>
    </r>
    <r>
      <rPr>
        <sz val="10"/>
        <rFont val="Arial"/>
        <family val="2"/>
      </rPr>
      <t xml:space="preserve"> - C</t>
    </r>
    <r>
      <rPr>
        <vertAlign val="subscript"/>
        <sz val="10"/>
        <rFont val="Arial"/>
        <family val="2"/>
      </rPr>
      <t>T</t>
    </r>
    <r>
      <rPr>
        <vertAlign val="superscript"/>
        <sz val="10"/>
        <rFont val="Arial"/>
        <family val="2"/>
      </rPr>
      <t>PPC</t>
    </r>
    <r>
      <rPr>
        <sz val="10"/>
        <rFont val="Arial"/>
        <family val="2"/>
      </rPr>
      <t xml:space="preserve"> is tied to the dilution factor. Ensure that the appropriate dilution factor has been selected in Cell H15 of the "Gene Table" worksheet.</t>
    </r>
  </si>
  <si>
    <r>
      <t>Average C</t>
    </r>
    <r>
      <rPr>
        <b/>
        <vertAlign val="subscript"/>
        <sz val="8"/>
        <rFont val="Arial"/>
        <family val="2"/>
      </rPr>
      <t>T</t>
    </r>
  </si>
  <si>
    <t>AH</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</si>
</sst>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3" x14ac:knownFonts="1">
    <font>
      <sz val="10"/>
      <name val="Arial"/>
    </font>
    <font>
      <b/>
      <sz val="10"/>
      <name val="Arial"/>
      <family val="2"/>
    </font>
    <font>
      <sz val="10"/>
      <name val="Arial"/>
      <family val="2"/>
    </font>
    <font>
      <sz val="8"/>
      <name val="Arial"/>
      <family val="2"/>
    </font>
    <font>
      <sz val="10"/>
      <color indexed="8"/>
      <name val="Arial"/>
      <family val="2"/>
    </font>
    <font>
      <b/>
      <i/>
      <sz val="10"/>
      <name val="Arial"/>
      <family val="2"/>
    </font>
    <font>
      <b/>
      <vertAlign val="subscript"/>
      <sz val="10"/>
      <name val="Arial"/>
      <family val="2"/>
    </font>
    <font>
      <b/>
      <vertAlign val="superscript"/>
      <sz val="10"/>
      <name val="Arial"/>
      <family val="2"/>
    </font>
    <font>
      <b/>
      <sz val="8"/>
      <name val="Arial"/>
      <family val="2"/>
    </font>
    <font>
      <b/>
      <vertAlign val="subscript"/>
      <sz val="8"/>
      <name val="Arial"/>
      <family val="2"/>
    </font>
    <font>
      <b/>
      <sz val="10"/>
      <color indexed="10"/>
      <name val="Arial"/>
      <family val="2"/>
    </font>
    <font>
      <sz val="10"/>
      <color indexed="10"/>
      <name val="Arial"/>
      <family val="2"/>
    </font>
    <font>
      <vertAlign val="subscript"/>
      <sz val="10"/>
      <name val="Arial"/>
      <family val="2"/>
    </font>
    <font>
      <vertAlign val="superscript"/>
      <sz val="10"/>
      <name val="Arial"/>
      <family val="2"/>
    </font>
    <font>
      <i/>
      <sz val="10"/>
      <name val="Arial"/>
      <family val="2"/>
    </font>
    <font>
      <b/>
      <u/>
      <sz val="10"/>
      <name val="Arial"/>
      <family val="2"/>
    </font>
    <font>
      <b/>
      <sz val="11"/>
      <color theme="1"/>
      <name val="Calibri"/>
      <family val="2"/>
      <scheme val="minor"/>
    </font>
    <font>
      <sz val="11"/>
      <name val="Calibri"/>
      <family val="2"/>
      <scheme val="minor"/>
    </font>
    <font>
      <sz val="10"/>
      <color theme="1"/>
      <name val="Arial"/>
      <family val="2"/>
    </font>
    <font>
      <b/>
      <sz val="8"/>
      <color indexed="8"/>
      <name val="Arial"/>
      <family val="2"/>
    </font>
    <font>
      <sz val="8"/>
      <color indexed="8"/>
      <name val="Arial"/>
      <family val="2"/>
    </font>
    <font>
      <b/>
      <vertAlign val="subscript"/>
      <sz val="8"/>
      <color indexed="8"/>
      <name val="Arial"/>
      <family val="2"/>
    </font>
    <font>
      <vertAlign val="subscript"/>
      <sz val="10"/>
      <color indexed="10"/>
      <name val="Arial"/>
      <family val="2"/>
    </font>
  </fonts>
  <fills count="5">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56"/>
      </left>
      <right style="thin">
        <color indexed="56"/>
      </right>
      <top style="thin">
        <color indexed="56"/>
      </top>
      <bottom style="thin">
        <color indexed="56"/>
      </bottom>
      <diagonal/>
    </border>
    <border>
      <left style="thin">
        <color indexed="56"/>
      </left>
      <right style="thin">
        <color indexed="56"/>
      </right>
      <top/>
      <bottom style="thin">
        <color indexed="5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205">
    <xf numFmtId="0" fontId="0" fillId="0" borderId="0" xfId="0"/>
    <xf numFmtId="0" fontId="1" fillId="0" borderId="0" xfId="0" applyFont="1"/>
    <xf numFmtId="0" fontId="2" fillId="0" borderId="0" xfId="0" applyFont="1"/>
    <xf numFmtId="1" fontId="2" fillId="0" borderId="0" xfId="0" applyNumberFormat="1" applyFont="1" applyFill="1"/>
    <xf numFmtId="0" fontId="1" fillId="0" borderId="0" xfId="0" applyFont="1" applyFill="1"/>
    <xf numFmtId="164" fontId="2" fillId="0" borderId="0" xfId="0" applyNumberFormat="1" applyFont="1"/>
    <xf numFmtId="0" fontId="2" fillId="0" borderId="0" xfId="0" applyFont="1" applyFill="1"/>
    <xf numFmtId="0" fontId="0" fillId="0" borderId="0" xfId="0" applyFill="1"/>
    <xf numFmtId="164" fontId="2" fillId="0" borderId="0" xfId="0" applyNumberFormat="1" applyFont="1" applyFill="1"/>
    <xf numFmtId="0" fontId="2" fillId="0" borderId="0" xfId="0" applyFont="1" applyFill="1" applyBorder="1" applyAlignment="1">
      <alignment wrapText="1"/>
    </xf>
    <xf numFmtId="0" fontId="1" fillId="2" borderId="1" xfId="0" applyFont="1" applyFill="1" applyBorder="1"/>
    <xf numFmtId="0" fontId="1" fillId="2" borderId="1" xfId="0" applyFont="1" applyFill="1" applyBorder="1" applyAlignment="1">
      <alignment wrapText="1"/>
    </xf>
    <xf numFmtId="0" fontId="2" fillId="2" borderId="1" xfId="0" applyFont="1" applyFill="1" applyBorder="1"/>
    <xf numFmtId="0" fontId="1" fillId="2" borderId="1" xfId="0" applyFont="1" applyFill="1" applyBorder="1" applyAlignment="1">
      <alignment horizontal="right"/>
    </xf>
    <xf numFmtId="0" fontId="0" fillId="2" borderId="1" xfId="0" applyFill="1" applyBorder="1"/>
    <xf numFmtId="0" fontId="2" fillId="2" borderId="0" xfId="0" applyFont="1" applyFill="1"/>
    <xf numFmtId="0" fontId="2" fillId="2" borderId="2" xfId="0" applyFont="1" applyFill="1" applyBorder="1" applyAlignment="1">
      <alignment wrapText="1"/>
    </xf>
    <xf numFmtId="0" fontId="2" fillId="2" borderId="3" xfId="0" applyFont="1" applyFill="1" applyBorder="1" applyAlignment="1">
      <alignment wrapText="1"/>
    </xf>
    <xf numFmtId="164" fontId="2" fillId="2" borderId="0" xfId="0" applyNumberFormat="1" applyFont="1" applyFill="1"/>
    <xf numFmtId="2" fontId="2" fillId="2" borderId="4" xfId="0" applyNumberFormat="1" applyFont="1" applyFill="1" applyBorder="1"/>
    <xf numFmtId="2" fontId="2" fillId="2" borderId="5" xfId="0" applyNumberFormat="1" applyFont="1" applyFill="1" applyBorder="1"/>
    <xf numFmtId="2" fontId="2" fillId="2" borderId="6" xfId="0" applyNumberFormat="1" applyFont="1" applyFill="1" applyBorder="1"/>
    <xf numFmtId="2" fontId="2" fillId="2" borderId="7" xfId="0" applyNumberFormat="1" applyFont="1" applyFill="1" applyBorder="1"/>
    <xf numFmtId="2" fontId="2" fillId="2" borderId="0" xfId="0" applyNumberFormat="1" applyFont="1" applyFill="1" applyBorder="1"/>
    <xf numFmtId="2" fontId="2" fillId="2" borderId="8" xfId="0" applyNumberFormat="1" applyFont="1" applyFill="1" applyBorder="1"/>
    <xf numFmtId="2" fontId="2" fillId="2" borderId="9" xfId="0" applyNumberFormat="1" applyFont="1" applyFill="1" applyBorder="1"/>
    <xf numFmtId="2" fontId="2" fillId="2" borderId="10" xfId="0" applyNumberFormat="1" applyFont="1" applyFill="1" applyBorder="1"/>
    <xf numFmtId="2" fontId="2" fillId="2" borderId="11" xfId="0" applyNumberFormat="1" applyFont="1" applyFill="1" applyBorder="1"/>
    <xf numFmtId="164" fontId="2" fillId="2" borderId="0" xfId="0" applyNumberFormat="1" applyFont="1" applyFill="1" applyBorder="1"/>
    <xf numFmtId="164" fontId="2" fillId="0" borderId="7" xfId="0" applyNumberFormat="1" applyFont="1" applyFill="1" applyBorder="1"/>
    <xf numFmtId="164" fontId="2" fillId="0" borderId="0" xfId="0" applyNumberFormat="1" applyFont="1" applyFill="1" applyBorder="1"/>
    <xf numFmtId="164" fontId="2" fillId="0" borderId="8" xfId="0" applyNumberFormat="1" applyFont="1" applyFill="1" applyBorder="1"/>
    <xf numFmtId="164" fontId="2" fillId="0" borderId="9" xfId="0" applyNumberFormat="1" applyFont="1" applyFill="1" applyBorder="1"/>
    <xf numFmtId="164" fontId="2" fillId="0" borderId="10" xfId="0" applyNumberFormat="1" applyFont="1" applyFill="1" applyBorder="1"/>
    <xf numFmtId="164" fontId="2" fillId="0" borderId="11" xfId="0" applyNumberFormat="1" applyFont="1" applyFill="1" applyBorder="1"/>
    <xf numFmtId="164" fontId="2" fillId="2" borderId="4" xfId="0" applyNumberFormat="1" applyFont="1" applyFill="1" applyBorder="1"/>
    <xf numFmtId="164" fontId="2" fillId="2" borderId="5" xfId="0" applyNumberFormat="1" applyFont="1" applyFill="1" applyBorder="1"/>
    <xf numFmtId="164" fontId="2" fillId="2" borderId="6" xfId="0" applyNumberFormat="1" applyFont="1" applyFill="1" applyBorder="1"/>
    <xf numFmtId="164" fontId="2" fillId="2" borderId="7" xfId="0" applyNumberFormat="1" applyFont="1" applyFill="1" applyBorder="1"/>
    <xf numFmtId="164" fontId="2" fillId="2" borderId="8" xfId="0" applyNumberFormat="1" applyFont="1" applyFill="1" applyBorder="1"/>
    <xf numFmtId="164" fontId="2" fillId="2" borderId="9" xfId="0" applyNumberFormat="1" applyFont="1" applyFill="1" applyBorder="1"/>
    <xf numFmtId="164" fontId="2" fillId="2" borderId="10" xfId="0" applyNumberFormat="1" applyFont="1" applyFill="1" applyBorder="1"/>
    <xf numFmtId="164" fontId="2" fillId="2" borderId="11" xfId="0" applyNumberFormat="1" applyFont="1" applyFill="1" applyBorder="1"/>
    <xf numFmtId="164" fontId="0" fillId="2" borderId="1" xfId="0" applyNumberFormat="1" applyFill="1" applyBorder="1" applyAlignment="1">
      <alignment horizontal="center"/>
    </xf>
    <xf numFmtId="0" fontId="0" fillId="0" borderId="0" xfId="0" applyAlignment="1">
      <alignment vertical="center" wrapText="1"/>
    </xf>
    <xf numFmtId="0" fontId="0" fillId="0" borderId="0" xfId="0" applyAlignment="1">
      <alignment horizontal="center" vertical="center" wrapText="1"/>
    </xf>
    <xf numFmtId="9" fontId="1" fillId="3" borderId="1" xfId="0" applyNumberFormat="1" applyFont="1" applyFill="1" applyBorder="1" applyAlignment="1">
      <alignment horizontal="center" vertical="center" wrapText="1"/>
    </xf>
    <xf numFmtId="0" fontId="1" fillId="2" borderId="1" xfId="0" applyFont="1" applyFill="1" applyBorder="1" applyAlignment="1">
      <alignment vertical="center"/>
    </xf>
    <xf numFmtId="2"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8" fillId="2" borderId="1" xfId="0" applyFont="1" applyFill="1" applyBorder="1" applyAlignment="1">
      <alignment vertical="center"/>
    </xf>
    <xf numFmtId="9" fontId="8" fillId="3" borderId="1" xfId="0" applyNumberFormat="1" applyFont="1" applyFill="1" applyBorder="1" applyAlignment="1">
      <alignment horizontal="center" vertical="center" wrapText="1"/>
    </xf>
    <xf numFmtId="0" fontId="0" fillId="0" borderId="0" xfId="0" applyAlignment="1">
      <alignment horizontal="left" vertical="center"/>
    </xf>
    <xf numFmtId="0" fontId="8" fillId="3" borderId="1" xfId="0" applyFont="1" applyFill="1" applyBorder="1" applyAlignment="1">
      <alignment vertical="center"/>
    </xf>
    <xf numFmtId="0" fontId="1" fillId="0" borderId="0" xfId="0" applyFont="1" applyBorder="1" applyAlignment="1">
      <alignment vertical="center" wrapText="1"/>
    </xf>
    <xf numFmtId="2" fontId="0" fillId="0" borderId="1" xfId="0" applyNumberFormat="1" applyBorder="1" applyAlignment="1">
      <alignment vertical="center" wrapText="1"/>
    </xf>
    <xf numFmtId="0" fontId="1" fillId="2" borderId="1" xfId="0" applyFont="1" applyFill="1" applyBorder="1" applyAlignment="1">
      <alignment horizontal="center" vertical="center"/>
    </xf>
    <xf numFmtId="0" fontId="1" fillId="0" borderId="0" xfId="0" applyFont="1" applyFill="1" applyBorder="1" applyAlignment="1">
      <alignment horizontal="right" vertical="center"/>
    </xf>
    <xf numFmtId="0" fontId="0" fillId="0" borderId="0" xfId="0" applyAlignment="1">
      <alignment vertical="center"/>
    </xf>
    <xf numFmtId="0" fontId="1" fillId="2" borderId="1" xfId="0" applyFont="1" applyFill="1" applyBorder="1" applyAlignment="1">
      <alignment horizontal="left" vertical="center"/>
    </xf>
    <xf numFmtId="2" fontId="0" fillId="4" borderId="1" xfId="0" applyNumberFormat="1" applyFill="1" applyBorder="1" applyAlignment="1">
      <alignment horizontal="center" vertical="center"/>
    </xf>
    <xf numFmtId="0" fontId="5" fillId="0" borderId="0" xfId="0" applyFont="1" applyFill="1" applyBorder="1" applyAlignment="1">
      <alignment horizontal="right" vertical="center"/>
    </xf>
    <xf numFmtId="0" fontId="1" fillId="0" borderId="0" xfId="0" applyFont="1" applyFill="1" applyBorder="1" applyAlignment="1">
      <alignment vertical="center"/>
    </xf>
    <xf numFmtId="2" fontId="0" fillId="4" borderId="0" xfId="0" applyNumberFormat="1" applyFill="1" applyBorder="1" applyAlignment="1">
      <alignment horizontal="center" vertical="center"/>
    </xf>
    <xf numFmtId="0" fontId="0" fillId="0" borderId="0" xfId="0" applyFill="1" applyBorder="1" applyAlignment="1">
      <alignment vertical="center"/>
    </xf>
    <xf numFmtId="0" fontId="0" fillId="0" borderId="0" xfId="0" applyAlignment="1">
      <alignment horizontal="center" vertical="center"/>
    </xf>
    <xf numFmtId="0" fontId="2" fillId="0" borderId="0" xfId="0" applyFont="1" applyFill="1" applyBorder="1" applyAlignment="1">
      <alignment vertical="center"/>
    </xf>
    <xf numFmtId="0" fontId="2" fillId="2" borderId="1" xfId="0" applyFont="1" applyFill="1" applyBorder="1" applyAlignment="1">
      <alignment horizontal="center" vertical="center"/>
    </xf>
    <xf numFmtId="2" fontId="0" fillId="3" borderId="1" xfId="0" applyNumberFormat="1" applyFill="1" applyBorder="1" applyAlignment="1">
      <alignment vertical="center"/>
    </xf>
    <xf numFmtId="0" fontId="2" fillId="3" borderId="1" xfId="0" applyFont="1" applyFill="1" applyBorder="1" applyAlignment="1">
      <alignment vertical="center"/>
    </xf>
    <xf numFmtId="0" fontId="8" fillId="2" borderId="13" xfId="0" applyFont="1" applyFill="1" applyBorder="1" applyAlignment="1">
      <alignment horizontal="left" vertical="center"/>
    </xf>
    <xf numFmtId="0" fontId="0" fillId="2" borderId="1" xfId="0" applyFill="1" applyBorder="1" applyAlignment="1">
      <alignment vertical="center"/>
    </xf>
    <xf numFmtId="0" fontId="8" fillId="0" borderId="1" xfId="0" applyFont="1" applyFill="1" applyBorder="1" applyAlignment="1">
      <alignment horizontal="right" vertical="center"/>
    </xf>
    <xf numFmtId="0" fontId="8" fillId="2" borderId="15" xfId="0" applyFont="1" applyFill="1" applyBorder="1" applyAlignment="1">
      <alignment horizontal="left" vertical="center"/>
    </xf>
    <xf numFmtId="2" fontId="0" fillId="2" borderId="1" xfId="0" applyNumberFormat="1" applyFill="1" applyBorder="1" applyAlignment="1">
      <alignment vertical="center"/>
    </xf>
    <xf numFmtId="0" fontId="2" fillId="2" borderId="1" xfId="0" applyFont="1" applyFill="1" applyBorder="1" applyAlignment="1">
      <alignment vertical="center"/>
    </xf>
    <xf numFmtId="2" fontId="0" fillId="2" borderId="1" xfId="0" applyNumberFormat="1" applyFill="1" applyBorder="1" applyAlignment="1">
      <alignment horizontal="center" vertical="center"/>
    </xf>
    <xf numFmtId="0" fontId="0" fillId="2" borderId="1" xfId="0" applyFill="1" applyBorder="1" applyAlignment="1">
      <alignment horizontal="center" vertical="center"/>
    </xf>
    <xf numFmtId="0" fontId="2" fillId="0" borderId="0" xfId="0" applyFont="1" applyAlignment="1">
      <alignment vertical="center"/>
    </xf>
    <xf numFmtId="0" fontId="1" fillId="4" borderId="4" xfId="0" applyFont="1" applyFill="1" applyBorder="1" applyAlignment="1">
      <alignment vertical="center"/>
    </xf>
    <xf numFmtId="0" fontId="1" fillId="4" borderId="5" xfId="0" applyFont="1" applyFill="1" applyBorder="1" applyAlignment="1">
      <alignment vertical="center"/>
    </xf>
    <xf numFmtId="0" fontId="1" fillId="4" borderId="14" xfId="0" applyFont="1" applyFill="1" applyBorder="1" applyAlignment="1">
      <alignment vertical="center"/>
    </xf>
    <xf numFmtId="0" fontId="1" fillId="2" borderId="1" xfId="0" applyFont="1" applyFill="1" applyBorder="1" applyAlignment="1">
      <alignment horizontal="center" vertical="center"/>
    </xf>
    <xf numFmtId="0" fontId="16" fillId="0" borderId="0" xfId="0" applyFont="1" applyAlignment="1">
      <alignment vertical="center"/>
    </xf>
    <xf numFmtId="0" fontId="17" fillId="0" borderId="0" xfId="0" applyFont="1"/>
    <xf numFmtId="0" fontId="17" fillId="0" borderId="0" xfId="0" applyFont="1" applyAlignment="1">
      <alignment vertical="center"/>
    </xf>
    <xf numFmtId="1" fontId="0" fillId="2" borderId="1" xfId="0" applyNumberFormat="1" applyFill="1" applyBorder="1" applyAlignment="1">
      <alignment vertical="center"/>
    </xf>
    <xf numFmtId="0" fontId="8" fillId="0" borderId="0" xfId="0" applyFont="1" applyFill="1" applyBorder="1" applyAlignment="1">
      <alignment vertical="center" wrapText="1"/>
    </xf>
    <xf numFmtId="0" fontId="8" fillId="0" borderId="10" xfId="0" applyFont="1" applyFill="1" applyBorder="1" applyAlignment="1">
      <alignment vertical="center"/>
    </xf>
    <xf numFmtId="0" fontId="8" fillId="0" borderId="10" xfId="0" applyFont="1" applyFill="1" applyBorder="1" applyAlignment="1">
      <alignment vertical="center" wrapText="1"/>
    </xf>
    <xf numFmtId="0" fontId="8" fillId="0" borderId="0" xfId="0" applyFont="1" applyFill="1" applyBorder="1" applyAlignment="1">
      <alignment vertical="center"/>
    </xf>
    <xf numFmtId="0" fontId="3" fillId="2" borderId="0" xfId="0" applyFont="1" applyFill="1" applyAlignment="1">
      <alignment vertical="center"/>
    </xf>
    <xf numFmtId="0" fontId="3" fillId="2" borderId="0" xfId="0" applyFont="1" applyFill="1" applyAlignment="1">
      <alignment horizontal="center" vertical="center"/>
    </xf>
    <xf numFmtId="0" fontId="8" fillId="2" borderId="1" xfId="0" applyFont="1" applyFill="1" applyBorder="1" applyAlignment="1">
      <alignment horizontal="center" vertical="center"/>
    </xf>
    <xf numFmtId="2" fontId="3" fillId="3" borderId="1" xfId="0" applyNumberFormat="1" applyFont="1" applyFill="1" applyBorder="1" applyAlignment="1">
      <alignment vertical="center"/>
    </xf>
    <xf numFmtId="0" fontId="3" fillId="3" borderId="1" xfId="0" applyFont="1" applyFill="1" applyBorder="1" applyAlignment="1">
      <alignment vertical="center"/>
    </xf>
    <xf numFmtId="0" fontId="20" fillId="2" borderId="1" xfId="0" applyFont="1" applyFill="1" applyBorder="1" applyAlignment="1">
      <alignment horizontal="center" vertical="center"/>
    </xf>
    <xf numFmtId="0" fontId="20" fillId="3"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Alignment="1">
      <alignment horizontal="right" vertical="center"/>
    </xf>
    <xf numFmtId="0" fontId="8" fillId="2" borderId="10"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2" fontId="3" fillId="0" borderId="12" xfId="0" applyNumberFormat="1" applyFont="1" applyBorder="1" applyAlignment="1">
      <alignment horizontal="center" vertical="center" wrapText="1"/>
    </xf>
    <xf numFmtId="0" fontId="3" fillId="2" borderId="5"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8" xfId="0" applyFont="1" applyFill="1" applyBorder="1" applyAlignment="1">
      <alignment horizontal="right" vertical="center" wrapText="1"/>
    </xf>
    <xf numFmtId="0" fontId="3" fillId="2" borderId="11" xfId="0" applyFont="1" applyFill="1" applyBorder="1" applyAlignment="1">
      <alignment horizontal="right" vertical="center" wrapText="1"/>
    </xf>
    <xf numFmtId="0" fontId="8" fillId="2" borderId="15" xfId="0" applyFont="1" applyFill="1" applyBorder="1" applyAlignment="1">
      <alignment horizontal="right" vertical="center"/>
    </xf>
    <xf numFmtId="9" fontId="3" fillId="3" borderId="1" xfId="0" applyNumberFormat="1" applyFont="1" applyFill="1" applyBorder="1" applyAlignment="1">
      <alignment horizontal="center" vertical="center" wrapText="1"/>
    </xf>
    <xf numFmtId="0" fontId="1" fillId="0" borderId="13" xfId="0" applyFont="1" applyBorder="1" applyAlignment="1">
      <alignment horizontal="left" vertical="center" wrapText="1"/>
    </xf>
    <xf numFmtId="0" fontId="18" fillId="0" borderId="14" xfId="0" applyFont="1" applyBorder="1" applyAlignment="1">
      <alignment horizontal="left" vertical="center" wrapText="1"/>
    </xf>
    <xf numFmtId="0" fontId="18" fillId="0" borderId="14" xfId="0" applyFont="1" applyBorder="1" applyAlignment="1">
      <alignment horizontal="left" vertical="center"/>
    </xf>
    <xf numFmtId="0" fontId="18" fillId="0" borderId="15" xfId="0" applyFont="1" applyBorder="1" applyAlignment="1">
      <alignment horizontal="left" vertical="center"/>
    </xf>
    <xf numFmtId="0" fontId="2" fillId="0" borderId="13" xfId="0" applyFont="1" applyBorder="1" applyAlignment="1">
      <alignment vertical="center" wrapText="1"/>
    </xf>
    <xf numFmtId="0" fontId="2" fillId="0" borderId="14" xfId="0" applyFont="1" applyBorder="1" applyAlignment="1">
      <alignment vertical="center" wrapText="1"/>
    </xf>
    <xf numFmtId="0" fontId="2" fillId="0" borderId="15" xfId="0" applyFont="1" applyBorder="1" applyAlignment="1">
      <alignmen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1" fillId="0" borderId="14" xfId="0" applyFont="1" applyBorder="1" applyAlignment="1">
      <alignment horizontal="left" vertical="center" wrapText="1"/>
    </xf>
    <xf numFmtId="0" fontId="8" fillId="2" borderId="1" xfId="0" applyFont="1" applyFill="1" applyBorder="1" applyAlignment="1">
      <alignment horizontal="center" vertical="center" wrapText="1"/>
    </xf>
    <xf numFmtId="0" fontId="19" fillId="2" borderId="12" xfId="0" applyFont="1" applyFill="1" applyBorder="1" applyAlignment="1">
      <alignment horizontal="center" vertical="center"/>
    </xf>
    <xf numFmtId="0" fontId="3" fillId="0" borderId="16" xfId="0" applyFont="1" applyBorder="1" applyAlignment="1">
      <alignment horizontal="center" vertical="center"/>
    </xf>
    <xf numFmtId="0" fontId="8" fillId="3" borderId="9" xfId="0" applyFont="1" applyFill="1" applyBorder="1" applyAlignment="1">
      <alignment horizontal="center" vertical="center"/>
    </xf>
    <xf numFmtId="0" fontId="8" fillId="3" borderId="10" xfId="0" applyFont="1" applyFill="1" applyBorder="1" applyAlignment="1">
      <alignment horizontal="center" vertical="center"/>
    </xf>
    <xf numFmtId="0" fontId="8" fillId="3" borderId="11" xfId="0" applyFont="1" applyFill="1" applyBorder="1" applyAlignment="1">
      <alignment horizontal="center" vertical="center"/>
    </xf>
    <xf numFmtId="0" fontId="18" fillId="2" borderId="13" xfId="0" applyFont="1" applyFill="1" applyBorder="1" applyAlignment="1">
      <alignment horizontal="left" vertical="center" wrapText="1"/>
    </xf>
    <xf numFmtId="0" fontId="19" fillId="2" borderId="13" xfId="0" applyFont="1" applyFill="1" applyBorder="1" applyAlignment="1">
      <alignment horizontal="center" vertical="center"/>
    </xf>
    <xf numFmtId="0" fontId="19" fillId="2" borderId="14" xfId="0" applyFont="1" applyFill="1" applyBorder="1" applyAlignment="1">
      <alignment horizontal="center" vertical="center"/>
    </xf>
    <xf numFmtId="0" fontId="19" fillId="2" borderId="15" xfId="0" applyFont="1" applyFill="1" applyBorder="1" applyAlignment="1">
      <alignment horizontal="center" vertical="center"/>
    </xf>
    <xf numFmtId="0" fontId="2" fillId="0" borderId="13"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8" fillId="2" borderId="13" xfId="0" applyFont="1" applyFill="1" applyBorder="1" applyAlignment="1">
      <alignment horizontal="left" vertical="center"/>
    </xf>
    <xf numFmtId="0" fontId="8" fillId="2" borderId="15" xfId="0" applyFont="1" applyFill="1" applyBorder="1" applyAlignment="1">
      <alignment horizontal="left" vertical="center"/>
    </xf>
    <xf numFmtId="0" fontId="3" fillId="2" borderId="5"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15"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3" borderId="13" xfId="0" applyFont="1" applyFill="1" applyBorder="1" applyAlignment="1">
      <alignment horizontal="left" vertical="center"/>
    </xf>
    <xf numFmtId="0" fontId="8" fillId="3" borderId="15" xfId="0" applyFont="1" applyFill="1" applyBorder="1" applyAlignment="1">
      <alignment horizontal="left" vertical="center"/>
    </xf>
    <xf numFmtId="0" fontId="18" fillId="0" borderId="13" xfId="0" applyFont="1" applyBorder="1" applyAlignment="1">
      <alignment horizontal="left" vertical="center" wrapText="1"/>
    </xf>
    <xf numFmtId="0" fontId="18" fillId="0" borderId="13" xfId="0" applyFont="1" applyBorder="1" applyAlignment="1">
      <alignment horizontal="left" vertical="center"/>
    </xf>
    <xf numFmtId="0" fontId="2" fillId="0" borderId="1" xfId="0" applyFont="1" applyBorder="1" applyAlignment="1">
      <alignment vertical="center" wrapText="1"/>
    </xf>
    <xf numFmtId="0" fontId="11" fillId="0" borderId="13" xfId="0" applyFont="1" applyBorder="1" applyAlignment="1">
      <alignment horizontal="left" vertical="center" wrapText="1"/>
    </xf>
    <xf numFmtId="0" fontId="8" fillId="2" borderId="12" xfId="0" applyFont="1" applyFill="1" applyBorder="1" applyAlignment="1">
      <alignment horizontal="center" vertical="center"/>
    </xf>
    <xf numFmtId="0" fontId="8" fillId="2" borderId="17" xfId="0" applyFont="1" applyFill="1" applyBorder="1" applyAlignment="1">
      <alignment horizontal="center" vertical="center"/>
    </xf>
    <xf numFmtId="0" fontId="8" fillId="2" borderId="16" xfId="0" applyFont="1" applyFill="1" applyBorder="1" applyAlignment="1">
      <alignment horizontal="center" vertical="center"/>
    </xf>
    <xf numFmtId="0" fontId="8" fillId="2" borderId="12"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1" fillId="2" borderId="4"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 xfId="0" applyFont="1" applyFill="1" applyBorder="1" applyAlignment="1">
      <alignment horizontal="center" vertical="center"/>
    </xf>
    <xf numFmtId="0" fontId="1" fillId="3" borderId="1" xfId="0" applyFont="1" applyFill="1" applyBorder="1" applyAlignment="1">
      <alignment horizontal="center" vertical="center"/>
    </xf>
    <xf numFmtId="0" fontId="1" fillId="2" borderId="13"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0" xfId="0" applyFont="1" applyFill="1" applyBorder="1" applyAlignment="1">
      <alignment horizontal="center" vertical="center"/>
    </xf>
    <xf numFmtId="0" fontId="1" fillId="2" borderId="15" xfId="0" applyFont="1" applyFill="1" applyBorder="1" applyAlignment="1">
      <alignment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1" fillId="2" borderId="13" xfId="0" applyFont="1" applyFill="1" applyBorder="1" applyAlignment="1">
      <alignment horizontal="center" vertical="center"/>
    </xf>
    <xf numFmtId="0" fontId="0" fillId="0" borderId="14" xfId="0" applyBorder="1" applyAlignment="1">
      <alignment vertical="center"/>
    </xf>
    <xf numFmtId="0" fontId="1" fillId="2" borderId="1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2" borderId="13" xfId="0" applyFont="1" applyFill="1" applyBorder="1" applyAlignment="1">
      <alignment vertical="center"/>
    </xf>
    <xf numFmtId="0" fontId="0" fillId="0" borderId="15" xfId="0" applyBorder="1" applyAlignment="1">
      <alignment vertical="center"/>
    </xf>
    <xf numFmtId="0" fontId="1" fillId="2" borderId="14" xfId="0" applyFont="1" applyFill="1" applyBorder="1" applyAlignment="1">
      <alignment horizontal="center" vertical="center"/>
    </xf>
    <xf numFmtId="0" fontId="1" fillId="2" borderId="15" xfId="0" applyFont="1" applyFill="1" applyBorder="1" applyAlignment="1">
      <alignment horizontal="center" vertical="center"/>
    </xf>
    <xf numFmtId="2" fontId="1" fillId="2" borderId="13" xfId="0" applyNumberFormat="1" applyFont="1" applyFill="1" applyBorder="1" applyAlignment="1">
      <alignment horizontal="center" vertical="center"/>
    </xf>
    <xf numFmtId="0" fontId="1" fillId="2" borderId="1" xfId="0" applyFont="1" applyFill="1" applyBorder="1" applyAlignment="1">
      <alignment horizontal="center"/>
    </xf>
    <xf numFmtId="0" fontId="1" fillId="2" borderId="12"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 xfId="0" applyFont="1" applyFill="1" applyBorder="1" applyAlignment="1">
      <alignment horizontal="center" wrapText="1"/>
    </xf>
    <xf numFmtId="0" fontId="1" fillId="2" borderId="9" xfId="0" applyFont="1" applyFill="1" applyBorder="1" applyAlignment="1">
      <alignment horizontal="center" wrapText="1"/>
    </xf>
    <xf numFmtId="0" fontId="1" fillId="2" borderId="10" xfId="0" applyFont="1" applyFill="1" applyBorder="1" applyAlignment="1">
      <alignment horizontal="center" wrapText="1"/>
    </xf>
    <xf numFmtId="0" fontId="1" fillId="2" borderId="13" xfId="0" applyFont="1" applyFill="1" applyBorder="1" applyAlignment="1">
      <alignment horizontal="center"/>
    </xf>
    <xf numFmtId="0" fontId="1" fillId="2" borderId="14" xfId="0" applyFont="1" applyFill="1" applyBorder="1" applyAlignment="1">
      <alignment horizontal="center"/>
    </xf>
    <xf numFmtId="0" fontId="1" fillId="2" borderId="15" xfId="0" applyFont="1" applyFill="1" applyBorder="1" applyAlignment="1">
      <alignment horizontal="center"/>
    </xf>
    <xf numFmtId="0" fontId="1" fillId="2" borderId="13" xfId="0" applyFont="1" applyFill="1" applyBorder="1" applyAlignment="1">
      <alignment horizontal="center" wrapText="1"/>
    </xf>
    <xf numFmtId="0" fontId="1" fillId="2" borderId="15" xfId="0" applyFont="1" applyFill="1" applyBorder="1" applyAlignment="1">
      <alignment horizontal="center" wrapText="1"/>
    </xf>
    <xf numFmtId="0" fontId="1" fillId="2" borderId="12" xfId="0" applyFont="1" applyFill="1" applyBorder="1" applyAlignment="1">
      <alignment horizontal="right" wrapText="1"/>
    </xf>
    <xf numFmtId="0" fontId="1" fillId="2" borderId="16" xfId="0" applyFont="1" applyFill="1" applyBorder="1" applyAlignment="1">
      <alignment horizontal="right" wrapText="1"/>
    </xf>
  </cellXfs>
  <cellStyles count="1">
    <cellStyle name="Normal" xfId="0" builtinId="0"/>
  </cellStyles>
  <dxfs count="1">
    <dxf>
      <font>
        <b/>
        <i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6868577537193344E-2"/>
          <c:y val="6.0000048828164738E-2"/>
          <c:w val="0.92743433881376158"/>
          <c:h val="0.80333398708820558"/>
        </c:manualLayout>
      </c:layout>
      <c:barChart>
        <c:barDir val="col"/>
        <c:grouping val="clustered"/>
        <c:varyColors val="0"/>
        <c:ser>
          <c:idx val="0"/>
          <c:order val="0"/>
          <c:tx>
            <c:strRef>
              <c:f>Results!$B$3</c:f>
              <c:strCache>
                <c:ptCount val="1"/>
                <c:pt idx="0">
                  <c:v>cel-miR-39-3p</c:v>
                </c:pt>
              </c:strCache>
            </c:strRef>
          </c:tx>
          <c:spPr>
            <a:solidFill>
              <a:srgbClr val="9999FF"/>
            </a:solidFill>
            <a:ln w="12700">
              <a:solidFill>
                <a:srgbClr val="000000"/>
              </a:solidFill>
              <a:prstDash val="solid"/>
            </a:ln>
          </c:spPr>
          <c:invertIfNegative val="0"/>
          <c:cat>
            <c:strRef>
              <c:f>Results!$C$1:$AH$1</c:f>
              <c:strCache>
                <c:ptCount val="32"/>
                <c:pt idx="0">
                  <c:v>Sample 1</c:v>
                </c:pt>
                <c:pt idx="1">
                  <c:v>Sample 2</c:v>
                </c:pt>
                <c:pt idx="2">
                  <c:v>Sample 3</c:v>
                </c:pt>
                <c:pt idx="3">
                  <c:v>Sample 4</c:v>
                </c:pt>
                <c:pt idx="4">
                  <c:v>Sample 5</c:v>
                </c:pt>
                <c:pt idx="5">
                  <c:v>Sample 6</c:v>
                </c:pt>
                <c:pt idx="6">
                  <c:v>Sample 7</c:v>
                </c:pt>
                <c:pt idx="7">
                  <c:v>Sample 8</c:v>
                </c:pt>
                <c:pt idx="8">
                  <c:v>Sample 9</c:v>
                </c:pt>
                <c:pt idx="9">
                  <c:v>Sample 10</c:v>
                </c:pt>
                <c:pt idx="10">
                  <c:v>Sample 11</c:v>
                </c:pt>
                <c:pt idx="11">
                  <c:v>Sample 12</c:v>
                </c:pt>
                <c:pt idx="12">
                  <c:v>Sample 13</c:v>
                </c:pt>
                <c:pt idx="13">
                  <c:v>Sample 14</c:v>
                </c:pt>
                <c:pt idx="14">
                  <c:v>Sample 15</c:v>
                </c:pt>
                <c:pt idx="15">
                  <c:v>Sample 16</c:v>
                </c:pt>
                <c:pt idx="16">
                  <c:v>Sample 17</c:v>
                </c:pt>
                <c:pt idx="17">
                  <c:v>Sample 18</c:v>
                </c:pt>
                <c:pt idx="18">
                  <c:v>Sample 19</c:v>
                </c:pt>
                <c:pt idx="19">
                  <c:v>Sample 20</c:v>
                </c:pt>
                <c:pt idx="20">
                  <c:v>Sample 21</c:v>
                </c:pt>
                <c:pt idx="21">
                  <c:v>Sample 22</c:v>
                </c:pt>
                <c:pt idx="22">
                  <c:v>Sample 23</c:v>
                </c:pt>
                <c:pt idx="23">
                  <c:v>Sample 24</c:v>
                </c:pt>
                <c:pt idx="24">
                  <c:v>Sample 25</c:v>
                </c:pt>
                <c:pt idx="25">
                  <c:v>Sample 26</c:v>
                </c:pt>
                <c:pt idx="26">
                  <c:v>Sample 27</c:v>
                </c:pt>
                <c:pt idx="27">
                  <c:v>Sample 28</c:v>
                </c:pt>
                <c:pt idx="28">
                  <c:v>Sample 29</c:v>
                </c:pt>
                <c:pt idx="29">
                  <c:v>Sample 30</c:v>
                </c:pt>
                <c:pt idx="30">
                  <c:v>Sample 31</c:v>
                </c:pt>
                <c:pt idx="31">
                  <c:v>Sample 32</c:v>
                </c:pt>
              </c:strCache>
            </c:strRef>
          </c:cat>
          <c:val>
            <c:numRef>
              <c:f>Results!$C$3:$AH$3</c:f>
              <c:numCache>
                <c:formatCode>0.00</c:formatCode>
                <c:ptCount val="32"/>
                <c:pt idx="0">
                  <c:v>20.61</c:v>
                </c:pt>
                <c:pt idx="1">
                  <c:v>21.8</c:v>
                </c:pt>
                <c:pt idx="2">
                  <c:v>21.02</c:v>
                </c:pt>
                <c:pt idx="3">
                  <c:v>21.4</c:v>
                </c:pt>
                <c:pt idx="4">
                  <c:v>20.56</c:v>
                </c:pt>
                <c:pt idx="5">
                  <c:v>19.96</c:v>
                </c:pt>
                <c:pt idx="6">
                  <c:v>19.489999999999998</c:v>
                </c:pt>
                <c:pt idx="7">
                  <c:v>21.54</c:v>
                </c:pt>
                <c:pt idx="8">
                  <c:v>21.99</c:v>
                </c:pt>
                <c:pt idx="9">
                  <c:v>20.55</c:v>
                </c:pt>
                <c:pt idx="10">
                  <c:v>21.84</c:v>
                </c:pt>
                <c:pt idx="11">
                  <c:v>20.89</c:v>
                </c:pt>
                <c:pt idx="12">
                  <c:v>20</c:v>
                </c:pt>
                <c:pt idx="13">
                  <c:v>21.21</c:v>
                </c:pt>
                <c:pt idx="14">
                  <c:v>20.010000000000002</c:v>
                </c:pt>
                <c:pt idx="15">
                  <c:v>19.28</c:v>
                </c:pt>
                <c:pt idx="16">
                  <c:v>19.100000000000001</c:v>
                </c:pt>
                <c:pt idx="17">
                  <c:v>19.48</c:v>
                </c:pt>
                <c:pt idx="18">
                  <c:v>20.86</c:v>
                </c:pt>
                <c:pt idx="19">
                  <c:v>19.260000000000002</c:v>
                </c:pt>
                <c:pt idx="20">
                  <c:v>19.45</c:v>
                </c:pt>
                <c:pt idx="21">
                  <c:v>20.78</c:v>
                </c:pt>
                <c:pt idx="22">
                  <c:v>20.09</c:v>
                </c:pt>
                <c:pt idx="23">
                  <c:v>20.02</c:v>
                </c:pt>
                <c:pt idx="24">
                  <c:v>20.22</c:v>
                </c:pt>
                <c:pt idx="25">
                  <c:v>21.9</c:v>
                </c:pt>
                <c:pt idx="26">
                  <c:v>21.12</c:v>
                </c:pt>
                <c:pt idx="27">
                  <c:v>20.02</c:v>
                </c:pt>
                <c:pt idx="28">
                  <c:v>21.98</c:v>
                </c:pt>
                <c:pt idx="29">
                  <c:v>21.88</c:v>
                </c:pt>
                <c:pt idx="30">
                  <c:v>21.03</c:v>
                </c:pt>
                <c:pt idx="31">
                  <c:v>21.81</c:v>
                </c:pt>
              </c:numCache>
            </c:numRef>
          </c:val>
        </c:ser>
        <c:ser>
          <c:idx val="1"/>
          <c:order val="1"/>
          <c:tx>
            <c:strRef>
              <c:f>Results!$B$4</c:f>
              <c:strCache>
                <c:ptCount val="1"/>
                <c:pt idx="0">
                  <c:v>cel-miR-39-3p</c:v>
                </c:pt>
              </c:strCache>
            </c:strRef>
          </c:tx>
          <c:spPr>
            <a:solidFill>
              <a:srgbClr val="993366"/>
            </a:solidFill>
            <a:ln w="12700">
              <a:solidFill>
                <a:srgbClr val="000000"/>
              </a:solidFill>
              <a:prstDash val="solid"/>
            </a:ln>
          </c:spPr>
          <c:invertIfNegative val="0"/>
          <c:cat>
            <c:strRef>
              <c:f>Results!$C$1:$AH$1</c:f>
              <c:strCache>
                <c:ptCount val="32"/>
                <c:pt idx="0">
                  <c:v>Sample 1</c:v>
                </c:pt>
                <c:pt idx="1">
                  <c:v>Sample 2</c:v>
                </c:pt>
                <c:pt idx="2">
                  <c:v>Sample 3</c:v>
                </c:pt>
                <c:pt idx="3">
                  <c:v>Sample 4</c:v>
                </c:pt>
                <c:pt idx="4">
                  <c:v>Sample 5</c:v>
                </c:pt>
                <c:pt idx="5">
                  <c:v>Sample 6</c:v>
                </c:pt>
                <c:pt idx="6">
                  <c:v>Sample 7</c:v>
                </c:pt>
                <c:pt idx="7">
                  <c:v>Sample 8</c:v>
                </c:pt>
                <c:pt idx="8">
                  <c:v>Sample 9</c:v>
                </c:pt>
                <c:pt idx="9">
                  <c:v>Sample 10</c:v>
                </c:pt>
                <c:pt idx="10">
                  <c:v>Sample 11</c:v>
                </c:pt>
                <c:pt idx="11">
                  <c:v>Sample 12</c:v>
                </c:pt>
                <c:pt idx="12">
                  <c:v>Sample 13</c:v>
                </c:pt>
                <c:pt idx="13">
                  <c:v>Sample 14</c:v>
                </c:pt>
                <c:pt idx="14">
                  <c:v>Sample 15</c:v>
                </c:pt>
                <c:pt idx="15">
                  <c:v>Sample 16</c:v>
                </c:pt>
                <c:pt idx="16">
                  <c:v>Sample 17</c:v>
                </c:pt>
                <c:pt idx="17">
                  <c:v>Sample 18</c:v>
                </c:pt>
                <c:pt idx="18">
                  <c:v>Sample 19</c:v>
                </c:pt>
                <c:pt idx="19">
                  <c:v>Sample 20</c:v>
                </c:pt>
                <c:pt idx="20">
                  <c:v>Sample 21</c:v>
                </c:pt>
                <c:pt idx="21">
                  <c:v>Sample 22</c:v>
                </c:pt>
                <c:pt idx="22">
                  <c:v>Sample 23</c:v>
                </c:pt>
                <c:pt idx="23">
                  <c:v>Sample 24</c:v>
                </c:pt>
                <c:pt idx="24">
                  <c:v>Sample 25</c:v>
                </c:pt>
                <c:pt idx="25">
                  <c:v>Sample 26</c:v>
                </c:pt>
                <c:pt idx="26">
                  <c:v>Sample 27</c:v>
                </c:pt>
                <c:pt idx="27">
                  <c:v>Sample 28</c:v>
                </c:pt>
                <c:pt idx="28">
                  <c:v>Sample 29</c:v>
                </c:pt>
                <c:pt idx="29">
                  <c:v>Sample 30</c:v>
                </c:pt>
                <c:pt idx="30">
                  <c:v>Sample 31</c:v>
                </c:pt>
                <c:pt idx="31">
                  <c:v>Sample 32</c:v>
                </c:pt>
              </c:strCache>
            </c:strRef>
          </c:cat>
          <c:val>
            <c:numRef>
              <c:f>Results!$C$4:$AH$4</c:f>
              <c:numCache>
                <c:formatCode>0.00</c:formatCode>
                <c:ptCount val="32"/>
                <c:pt idx="0">
                  <c:v>21.52</c:v>
                </c:pt>
                <c:pt idx="1">
                  <c:v>19.52</c:v>
                </c:pt>
                <c:pt idx="2">
                  <c:v>19.510000000000002</c:v>
                </c:pt>
                <c:pt idx="3">
                  <c:v>19.149999999999999</c:v>
                </c:pt>
                <c:pt idx="4">
                  <c:v>21.65</c:v>
                </c:pt>
                <c:pt idx="5">
                  <c:v>19.510000000000002</c:v>
                </c:pt>
                <c:pt idx="6">
                  <c:v>20.79</c:v>
                </c:pt>
                <c:pt idx="7">
                  <c:v>19.84</c:v>
                </c:pt>
                <c:pt idx="8">
                  <c:v>21.71</c:v>
                </c:pt>
                <c:pt idx="9">
                  <c:v>21.77</c:v>
                </c:pt>
                <c:pt idx="10">
                  <c:v>21.47</c:v>
                </c:pt>
                <c:pt idx="11">
                  <c:v>19.66</c:v>
                </c:pt>
                <c:pt idx="12">
                  <c:v>20.41</c:v>
                </c:pt>
                <c:pt idx="13">
                  <c:v>20.92</c:v>
                </c:pt>
                <c:pt idx="14">
                  <c:v>19.329999999999998</c:v>
                </c:pt>
                <c:pt idx="15">
                  <c:v>21.04</c:v>
                </c:pt>
                <c:pt idx="16">
                  <c:v>20.86</c:v>
                </c:pt>
                <c:pt idx="17">
                  <c:v>19.75</c:v>
                </c:pt>
                <c:pt idx="18">
                  <c:v>20.9</c:v>
                </c:pt>
                <c:pt idx="19">
                  <c:v>20.47</c:v>
                </c:pt>
                <c:pt idx="20">
                  <c:v>20.010000000000002</c:v>
                </c:pt>
                <c:pt idx="21">
                  <c:v>20.85</c:v>
                </c:pt>
                <c:pt idx="22">
                  <c:v>21.97</c:v>
                </c:pt>
                <c:pt idx="23">
                  <c:v>19.55</c:v>
                </c:pt>
                <c:pt idx="24">
                  <c:v>19.8</c:v>
                </c:pt>
                <c:pt idx="25">
                  <c:v>19.559999999999999</c:v>
                </c:pt>
                <c:pt idx="26">
                  <c:v>21.49</c:v>
                </c:pt>
                <c:pt idx="27">
                  <c:v>20.51</c:v>
                </c:pt>
                <c:pt idx="28">
                  <c:v>20.04</c:v>
                </c:pt>
                <c:pt idx="29">
                  <c:v>19.190000000000001</c:v>
                </c:pt>
                <c:pt idx="30">
                  <c:v>19.329999999999998</c:v>
                </c:pt>
                <c:pt idx="31">
                  <c:v>20.329999999999998</c:v>
                </c:pt>
              </c:numCache>
            </c:numRef>
          </c:val>
        </c:ser>
        <c:dLbls>
          <c:showLegendKey val="0"/>
          <c:showVal val="0"/>
          <c:showCatName val="0"/>
          <c:showSerName val="0"/>
          <c:showPercent val="0"/>
          <c:showBubbleSize val="0"/>
        </c:dLbls>
        <c:gapWidth val="150"/>
        <c:axId val="73369088"/>
        <c:axId val="73370624"/>
      </c:barChart>
      <c:catAx>
        <c:axId val="73369088"/>
        <c:scaling>
          <c:orientation val="minMax"/>
        </c:scaling>
        <c:delete val="0"/>
        <c:axPos val="b"/>
        <c:numFmt formatCode="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73370624"/>
        <c:crosses val="autoZero"/>
        <c:auto val="1"/>
        <c:lblAlgn val="ctr"/>
        <c:lblOffset val="100"/>
        <c:tickLblSkip val="1"/>
        <c:tickMarkSkip val="1"/>
        <c:noMultiLvlLbl val="0"/>
      </c:catAx>
      <c:valAx>
        <c:axId val="73370624"/>
        <c:scaling>
          <c:orientation val="minMax"/>
        </c:scaling>
        <c:delete val="0"/>
        <c:axPos val="l"/>
        <c:majorGridlines>
          <c:spPr>
            <a:ln w="3175">
              <a:solidFill>
                <a:srgbClr val="000000"/>
              </a:solidFill>
              <a:prstDash val="sysDash"/>
            </a:ln>
          </c:spPr>
        </c:majorGridlines>
        <c:title>
          <c:tx>
            <c:rich>
              <a:bodyPr/>
              <a:lstStyle/>
              <a:p>
                <a:pPr>
                  <a:defRPr sz="1000" b="0" i="0" u="none" strike="noStrike" baseline="0">
                    <a:solidFill>
                      <a:srgbClr val="000000"/>
                    </a:solidFill>
                    <a:latin typeface="Calibri"/>
                    <a:ea typeface="Calibri"/>
                    <a:cs typeface="Calibri"/>
                  </a:defRPr>
                </a:pPr>
                <a:r>
                  <a:rPr lang="en-US" sz="1000" b="1" i="0" u="none" strike="noStrike" baseline="0">
                    <a:solidFill>
                      <a:srgbClr val="000000"/>
                    </a:solidFill>
                    <a:latin typeface="Arial"/>
                    <a:cs typeface="Arial"/>
                  </a:rPr>
                  <a:t>C</a:t>
                </a:r>
                <a:r>
                  <a:rPr lang="en-US" sz="1000" b="1" i="0" u="none" strike="noStrike" baseline="-25000">
                    <a:solidFill>
                      <a:srgbClr val="000000"/>
                    </a:solidFill>
                    <a:latin typeface="Arial"/>
                    <a:cs typeface="Arial"/>
                  </a:rPr>
                  <a:t>T</a:t>
                </a:r>
              </a:p>
            </c:rich>
          </c:tx>
          <c:layout>
            <c:manualLayout>
              <c:xMode val="edge"/>
              <c:yMode val="edge"/>
              <c:x val="5.1064300729804647E-2"/>
              <c:y val="0.4219786757683455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73369088"/>
        <c:crosses val="autoZero"/>
        <c:crossBetween val="between"/>
        <c:minorUnit val="1"/>
      </c:valAx>
      <c:spPr>
        <a:noFill/>
        <a:ln w="12700">
          <a:solidFill>
            <a:srgbClr val="808080"/>
          </a:solidFill>
          <a:prstDash val="solid"/>
        </a:ln>
      </c:spPr>
    </c:plotArea>
    <c:legend>
      <c:legendPos val="r"/>
      <c:layout>
        <c:manualLayout>
          <c:xMode val="edge"/>
          <c:yMode val="edge"/>
          <c:x val="0"/>
          <c:y val="2.2755688362927975E-3"/>
          <c:w val="3.7995516063532818E-2"/>
          <c:h val="0.26052869958867991"/>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9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435986038398024E-2"/>
          <c:y val="6.0403006222751653E-2"/>
          <c:w val="0.9268403401306613"/>
          <c:h val="0.80201769373542475"/>
        </c:manualLayout>
      </c:layout>
      <c:barChart>
        <c:barDir val="col"/>
        <c:grouping val="clustered"/>
        <c:varyColors val="0"/>
        <c:ser>
          <c:idx val="3"/>
          <c:order val="0"/>
          <c:tx>
            <c:strRef>
              <c:f>Results!$B$8</c:f>
              <c:strCache>
                <c:ptCount val="1"/>
                <c:pt idx="0">
                  <c:v>SNORD61</c:v>
                </c:pt>
              </c:strCache>
            </c:strRef>
          </c:tx>
          <c:spPr>
            <a:solidFill>
              <a:srgbClr val="CCFFFF"/>
            </a:solidFill>
            <a:ln w="12700">
              <a:solidFill>
                <a:srgbClr val="000000"/>
              </a:solidFill>
              <a:prstDash val="solid"/>
            </a:ln>
          </c:spPr>
          <c:invertIfNegative val="0"/>
          <c:cat>
            <c:strRef>
              <c:f>Results!$C$1:$AH$1</c:f>
              <c:strCache>
                <c:ptCount val="32"/>
                <c:pt idx="0">
                  <c:v>Sample 1</c:v>
                </c:pt>
                <c:pt idx="1">
                  <c:v>Sample 2</c:v>
                </c:pt>
                <c:pt idx="2">
                  <c:v>Sample 3</c:v>
                </c:pt>
                <c:pt idx="3">
                  <c:v>Sample 4</c:v>
                </c:pt>
                <c:pt idx="4">
                  <c:v>Sample 5</c:v>
                </c:pt>
                <c:pt idx="5">
                  <c:v>Sample 6</c:v>
                </c:pt>
                <c:pt idx="6">
                  <c:v>Sample 7</c:v>
                </c:pt>
                <c:pt idx="7">
                  <c:v>Sample 8</c:v>
                </c:pt>
                <c:pt idx="8">
                  <c:v>Sample 9</c:v>
                </c:pt>
                <c:pt idx="9">
                  <c:v>Sample 10</c:v>
                </c:pt>
                <c:pt idx="10">
                  <c:v>Sample 11</c:v>
                </c:pt>
                <c:pt idx="11">
                  <c:v>Sample 12</c:v>
                </c:pt>
                <c:pt idx="12">
                  <c:v>Sample 13</c:v>
                </c:pt>
                <c:pt idx="13">
                  <c:v>Sample 14</c:v>
                </c:pt>
                <c:pt idx="14">
                  <c:v>Sample 15</c:v>
                </c:pt>
                <c:pt idx="15">
                  <c:v>Sample 16</c:v>
                </c:pt>
                <c:pt idx="16">
                  <c:v>Sample 17</c:v>
                </c:pt>
                <c:pt idx="17">
                  <c:v>Sample 18</c:v>
                </c:pt>
                <c:pt idx="18">
                  <c:v>Sample 19</c:v>
                </c:pt>
                <c:pt idx="19">
                  <c:v>Sample 20</c:v>
                </c:pt>
                <c:pt idx="20">
                  <c:v>Sample 21</c:v>
                </c:pt>
                <c:pt idx="21">
                  <c:v>Sample 22</c:v>
                </c:pt>
                <c:pt idx="22">
                  <c:v>Sample 23</c:v>
                </c:pt>
                <c:pt idx="23">
                  <c:v>Sample 24</c:v>
                </c:pt>
                <c:pt idx="24">
                  <c:v>Sample 25</c:v>
                </c:pt>
                <c:pt idx="25">
                  <c:v>Sample 26</c:v>
                </c:pt>
                <c:pt idx="26">
                  <c:v>Sample 27</c:v>
                </c:pt>
                <c:pt idx="27">
                  <c:v>Sample 28</c:v>
                </c:pt>
                <c:pt idx="28">
                  <c:v>Sample 29</c:v>
                </c:pt>
                <c:pt idx="29">
                  <c:v>Sample 30</c:v>
                </c:pt>
                <c:pt idx="30">
                  <c:v>Sample 31</c:v>
                </c:pt>
                <c:pt idx="31">
                  <c:v>Sample 32</c:v>
                </c:pt>
              </c:strCache>
            </c:strRef>
          </c:cat>
          <c:val>
            <c:numRef>
              <c:f>Results!$C$8:$AH$8</c:f>
              <c:numCache>
                <c:formatCode>0.00</c:formatCode>
                <c:ptCount val="32"/>
                <c:pt idx="0">
                  <c:v>22.09</c:v>
                </c:pt>
                <c:pt idx="1">
                  <c:v>20.04</c:v>
                </c:pt>
                <c:pt idx="2">
                  <c:v>22.57</c:v>
                </c:pt>
                <c:pt idx="3">
                  <c:v>20.88</c:v>
                </c:pt>
                <c:pt idx="4">
                  <c:v>18.350000000000001</c:v>
                </c:pt>
                <c:pt idx="5">
                  <c:v>21.96</c:v>
                </c:pt>
                <c:pt idx="6">
                  <c:v>19.38</c:v>
                </c:pt>
                <c:pt idx="7">
                  <c:v>19.239999999999998</c:v>
                </c:pt>
                <c:pt idx="8">
                  <c:v>20.76</c:v>
                </c:pt>
                <c:pt idx="9">
                  <c:v>22.52</c:v>
                </c:pt>
                <c:pt idx="10">
                  <c:v>21.25</c:v>
                </c:pt>
                <c:pt idx="11">
                  <c:v>19.57</c:v>
                </c:pt>
                <c:pt idx="12">
                  <c:v>21.16</c:v>
                </c:pt>
                <c:pt idx="13">
                  <c:v>18.88</c:v>
                </c:pt>
                <c:pt idx="14">
                  <c:v>19.93</c:v>
                </c:pt>
                <c:pt idx="15">
                  <c:v>22.97</c:v>
                </c:pt>
                <c:pt idx="16">
                  <c:v>21.08</c:v>
                </c:pt>
                <c:pt idx="17">
                  <c:v>22.56</c:v>
                </c:pt>
                <c:pt idx="18">
                  <c:v>20.74</c:v>
                </c:pt>
                <c:pt idx="19">
                  <c:v>21.89</c:v>
                </c:pt>
                <c:pt idx="20">
                  <c:v>20.350000000000001</c:v>
                </c:pt>
                <c:pt idx="21">
                  <c:v>22.08</c:v>
                </c:pt>
                <c:pt idx="22">
                  <c:v>21.91</c:v>
                </c:pt>
                <c:pt idx="23">
                  <c:v>19.149999999999999</c:v>
                </c:pt>
                <c:pt idx="24">
                  <c:v>19.239999999999998</c:v>
                </c:pt>
                <c:pt idx="25">
                  <c:v>22.17</c:v>
                </c:pt>
                <c:pt idx="26">
                  <c:v>21.48</c:v>
                </c:pt>
                <c:pt idx="27">
                  <c:v>22.72</c:v>
                </c:pt>
                <c:pt idx="28">
                  <c:v>20.23</c:v>
                </c:pt>
                <c:pt idx="29">
                  <c:v>20.6</c:v>
                </c:pt>
                <c:pt idx="30">
                  <c:v>18.14</c:v>
                </c:pt>
                <c:pt idx="31">
                  <c:v>22.21</c:v>
                </c:pt>
              </c:numCache>
            </c:numRef>
          </c:val>
        </c:ser>
        <c:ser>
          <c:idx val="4"/>
          <c:order val="1"/>
          <c:tx>
            <c:strRef>
              <c:f>Results!$B$9</c:f>
              <c:strCache>
                <c:ptCount val="1"/>
                <c:pt idx="0">
                  <c:v>SNORD95</c:v>
                </c:pt>
              </c:strCache>
            </c:strRef>
          </c:tx>
          <c:spPr>
            <a:solidFill>
              <a:srgbClr val="660066"/>
            </a:solidFill>
            <a:ln w="12700">
              <a:solidFill>
                <a:srgbClr val="000000"/>
              </a:solidFill>
              <a:prstDash val="solid"/>
            </a:ln>
          </c:spPr>
          <c:invertIfNegative val="0"/>
          <c:cat>
            <c:strRef>
              <c:f>Results!$C$1:$AH$1</c:f>
              <c:strCache>
                <c:ptCount val="32"/>
                <c:pt idx="0">
                  <c:v>Sample 1</c:v>
                </c:pt>
                <c:pt idx="1">
                  <c:v>Sample 2</c:v>
                </c:pt>
                <c:pt idx="2">
                  <c:v>Sample 3</c:v>
                </c:pt>
                <c:pt idx="3">
                  <c:v>Sample 4</c:v>
                </c:pt>
                <c:pt idx="4">
                  <c:v>Sample 5</c:v>
                </c:pt>
                <c:pt idx="5">
                  <c:v>Sample 6</c:v>
                </c:pt>
                <c:pt idx="6">
                  <c:v>Sample 7</c:v>
                </c:pt>
                <c:pt idx="7">
                  <c:v>Sample 8</c:v>
                </c:pt>
                <c:pt idx="8">
                  <c:v>Sample 9</c:v>
                </c:pt>
                <c:pt idx="9">
                  <c:v>Sample 10</c:v>
                </c:pt>
                <c:pt idx="10">
                  <c:v>Sample 11</c:v>
                </c:pt>
                <c:pt idx="11">
                  <c:v>Sample 12</c:v>
                </c:pt>
                <c:pt idx="12">
                  <c:v>Sample 13</c:v>
                </c:pt>
                <c:pt idx="13">
                  <c:v>Sample 14</c:v>
                </c:pt>
                <c:pt idx="14">
                  <c:v>Sample 15</c:v>
                </c:pt>
                <c:pt idx="15">
                  <c:v>Sample 16</c:v>
                </c:pt>
                <c:pt idx="16">
                  <c:v>Sample 17</c:v>
                </c:pt>
                <c:pt idx="17">
                  <c:v>Sample 18</c:v>
                </c:pt>
                <c:pt idx="18">
                  <c:v>Sample 19</c:v>
                </c:pt>
                <c:pt idx="19">
                  <c:v>Sample 20</c:v>
                </c:pt>
                <c:pt idx="20">
                  <c:v>Sample 21</c:v>
                </c:pt>
                <c:pt idx="21">
                  <c:v>Sample 22</c:v>
                </c:pt>
                <c:pt idx="22">
                  <c:v>Sample 23</c:v>
                </c:pt>
                <c:pt idx="23">
                  <c:v>Sample 24</c:v>
                </c:pt>
                <c:pt idx="24">
                  <c:v>Sample 25</c:v>
                </c:pt>
                <c:pt idx="25">
                  <c:v>Sample 26</c:v>
                </c:pt>
                <c:pt idx="26">
                  <c:v>Sample 27</c:v>
                </c:pt>
                <c:pt idx="27">
                  <c:v>Sample 28</c:v>
                </c:pt>
                <c:pt idx="28">
                  <c:v>Sample 29</c:v>
                </c:pt>
                <c:pt idx="29">
                  <c:v>Sample 30</c:v>
                </c:pt>
                <c:pt idx="30">
                  <c:v>Sample 31</c:v>
                </c:pt>
                <c:pt idx="31">
                  <c:v>Sample 32</c:v>
                </c:pt>
              </c:strCache>
            </c:strRef>
          </c:cat>
          <c:val>
            <c:numRef>
              <c:f>Results!$C$9:$AH$9</c:f>
              <c:numCache>
                <c:formatCode>0.00</c:formatCode>
                <c:ptCount val="32"/>
                <c:pt idx="0">
                  <c:v>21.12</c:v>
                </c:pt>
                <c:pt idx="1">
                  <c:v>22.09</c:v>
                </c:pt>
                <c:pt idx="2">
                  <c:v>20.98</c:v>
                </c:pt>
                <c:pt idx="3">
                  <c:v>18.88</c:v>
                </c:pt>
                <c:pt idx="4">
                  <c:v>20.28</c:v>
                </c:pt>
                <c:pt idx="5">
                  <c:v>20.07</c:v>
                </c:pt>
                <c:pt idx="6">
                  <c:v>21.68</c:v>
                </c:pt>
                <c:pt idx="7">
                  <c:v>19.989999999999998</c:v>
                </c:pt>
                <c:pt idx="8">
                  <c:v>18.920000000000002</c:v>
                </c:pt>
                <c:pt idx="9">
                  <c:v>22.03</c:v>
                </c:pt>
                <c:pt idx="10">
                  <c:v>18.239999999999998</c:v>
                </c:pt>
                <c:pt idx="11">
                  <c:v>20.420000000000002</c:v>
                </c:pt>
                <c:pt idx="12">
                  <c:v>21.51</c:v>
                </c:pt>
                <c:pt idx="13">
                  <c:v>20.96</c:v>
                </c:pt>
                <c:pt idx="14">
                  <c:v>20.059999999999999</c:v>
                </c:pt>
                <c:pt idx="15">
                  <c:v>22.17</c:v>
                </c:pt>
                <c:pt idx="16">
                  <c:v>18.72</c:v>
                </c:pt>
                <c:pt idx="17">
                  <c:v>22.42</c:v>
                </c:pt>
                <c:pt idx="18">
                  <c:v>21.14</c:v>
                </c:pt>
                <c:pt idx="19">
                  <c:v>18.28</c:v>
                </c:pt>
                <c:pt idx="20">
                  <c:v>20.87</c:v>
                </c:pt>
                <c:pt idx="21">
                  <c:v>20.23</c:v>
                </c:pt>
                <c:pt idx="22">
                  <c:v>19.79</c:v>
                </c:pt>
                <c:pt idx="23">
                  <c:v>20.059999999999999</c:v>
                </c:pt>
                <c:pt idx="24">
                  <c:v>22.46</c:v>
                </c:pt>
                <c:pt idx="25">
                  <c:v>18.510000000000002</c:v>
                </c:pt>
                <c:pt idx="26">
                  <c:v>19.989999999999998</c:v>
                </c:pt>
                <c:pt idx="27">
                  <c:v>20.53</c:v>
                </c:pt>
                <c:pt idx="28">
                  <c:v>21.59</c:v>
                </c:pt>
                <c:pt idx="29">
                  <c:v>21.56</c:v>
                </c:pt>
                <c:pt idx="30">
                  <c:v>22.52</c:v>
                </c:pt>
                <c:pt idx="31">
                  <c:v>20.71</c:v>
                </c:pt>
              </c:numCache>
            </c:numRef>
          </c:val>
        </c:ser>
        <c:ser>
          <c:idx val="5"/>
          <c:order val="2"/>
          <c:tx>
            <c:strRef>
              <c:f>Results!$B$10</c:f>
              <c:strCache>
                <c:ptCount val="1"/>
                <c:pt idx="0">
                  <c:v>SNORD96A</c:v>
                </c:pt>
              </c:strCache>
            </c:strRef>
          </c:tx>
          <c:spPr>
            <a:solidFill>
              <a:srgbClr val="FF8080"/>
            </a:solidFill>
            <a:ln w="12700">
              <a:solidFill>
                <a:srgbClr val="000000"/>
              </a:solidFill>
              <a:prstDash val="solid"/>
            </a:ln>
          </c:spPr>
          <c:invertIfNegative val="0"/>
          <c:cat>
            <c:strRef>
              <c:f>Results!$C$1:$AH$1</c:f>
              <c:strCache>
                <c:ptCount val="32"/>
                <c:pt idx="0">
                  <c:v>Sample 1</c:v>
                </c:pt>
                <c:pt idx="1">
                  <c:v>Sample 2</c:v>
                </c:pt>
                <c:pt idx="2">
                  <c:v>Sample 3</c:v>
                </c:pt>
                <c:pt idx="3">
                  <c:v>Sample 4</c:v>
                </c:pt>
                <c:pt idx="4">
                  <c:v>Sample 5</c:v>
                </c:pt>
                <c:pt idx="5">
                  <c:v>Sample 6</c:v>
                </c:pt>
                <c:pt idx="6">
                  <c:v>Sample 7</c:v>
                </c:pt>
                <c:pt idx="7">
                  <c:v>Sample 8</c:v>
                </c:pt>
                <c:pt idx="8">
                  <c:v>Sample 9</c:v>
                </c:pt>
                <c:pt idx="9">
                  <c:v>Sample 10</c:v>
                </c:pt>
                <c:pt idx="10">
                  <c:v>Sample 11</c:v>
                </c:pt>
                <c:pt idx="11">
                  <c:v>Sample 12</c:v>
                </c:pt>
                <c:pt idx="12">
                  <c:v>Sample 13</c:v>
                </c:pt>
                <c:pt idx="13">
                  <c:v>Sample 14</c:v>
                </c:pt>
                <c:pt idx="14">
                  <c:v>Sample 15</c:v>
                </c:pt>
                <c:pt idx="15">
                  <c:v>Sample 16</c:v>
                </c:pt>
                <c:pt idx="16">
                  <c:v>Sample 17</c:v>
                </c:pt>
                <c:pt idx="17">
                  <c:v>Sample 18</c:v>
                </c:pt>
                <c:pt idx="18">
                  <c:v>Sample 19</c:v>
                </c:pt>
                <c:pt idx="19">
                  <c:v>Sample 20</c:v>
                </c:pt>
                <c:pt idx="20">
                  <c:v>Sample 21</c:v>
                </c:pt>
                <c:pt idx="21">
                  <c:v>Sample 22</c:v>
                </c:pt>
                <c:pt idx="22">
                  <c:v>Sample 23</c:v>
                </c:pt>
                <c:pt idx="23">
                  <c:v>Sample 24</c:v>
                </c:pt>
                <c:pt idx="24">
                  <c:v>Sample 25</c:v>
                </c:pt>
                <c:pt idx="25">
                  <c:v>Sample 26</c:v>
                </c:pt>
                <c:pt idx="26">
                  <c:v>Sample 27</c:v>
                </c:pt>
                <c:pt idx="27">
                  <c:v>Sample 28</c:v>
                </c:pt>
                <c:pt idx="28">
                  <c:v>Sample 29</c:v>
                </c:pt>
                <c:pt idx="29">
                  <c:v>Sample 30</c:v>
                </c:pt>
                <c:pt idx="30">
                  <c:v>Sample 31</c:v>
                </c:pt>
                <c:pt idx="31">
                  <c:v>Sample 32</c:v>
                </c:pt>
              </c:strCache>
            </c:strRef>
          </c:cat>
          <c:val>
            <c:numRef>
              <c:f>Results!$C$10:$AH$10</c:f>
              <c:numCache>
                <c:formatCode>0.00</c:formatCode>
                <c:ptCount val="32"/>
                <c:pt idx="0">
                  <c:v>19.98</c:v>
                </c:pt>
                <c:pt idx="1">
                  <c:v>20.14</c:v>
                </c:pt>
                <c:pt idx="2">
                  <c:v>18.2</c:v>
                </c:pt>
                <c:pt idx="3">
                  <c:v>21.13</c:v>
                </c:pt>
                <c:pt idx="4">
                  <c:v>21.19</c:v>
                </c:pt>
                <c:pt idx="5">
                  <c:v>19.510000000000002</c:v>
                </c:pt>
                <c:pt idx="6">
                  <c:v>20.29</c:v>
                </c:pt>
                <c:pt idx="7">
                  <c:v>20.28</c:v>
                </c:pt>
                <c:pt idx="8">
                  <c:v>22.19</c:v>
                </c:pt>
                <c:pt idx="9">
                  <c:v>21.32</c:v>
                </c:pt>
                <c:pt idx="10">
                  <c:v>20.49</c:v>
                </c:pt>
                <c:pt idx="11">
                  <c:v>22.4</c:v>
                </c:pt>
                <c:pt idx="12">
                  <c:v>19.309999999999999</c:v>
                </c:pt>
                <c:pt idx="13">
                  <c:v>20.99</c:v>
                </c:pt>
                <c:pt idx="14">
                  <c:v>22.22</c:v>
                </c:pt>
                <c:pt idx="15">
                  <c:v>19.489999999999998</c:v>
                </c:pt>
                <c:pt idx="16">
                  <c:v>21.04</c:v>
                </c:pt>
                <c:pt idx="17">
                  <c:v>20.25</c:v>
                </c:pt>
                <c:pt idx="18">
                  <c:v>18.09</c:v>
                </c:pt>
                <c:pt idx="19">
                  <c:v>20.399999999999999</c:v>
                </c:pt>
                <c:pt idx="20">
                  <c:v>20.63</c:v>
                </c:pt>
                <c:pt idx="21">
                  <c:v>20.71</c:v>
                </c:pt>
                <c:pt idx="22">
                  <c:v>19.62</c:v>
                </c:pt>
                <c:pt idx="23">
                  <c:v>21.36</c:v>
                </c:pt>
                <c:pt idx="24">
                  <c:v>18.39</c:v>
                </c:pt>
                <c:pt idx="25">
                  <c:v>22.54</c:v>
                </c:pt>
                <c:pt idx="26">
                  <c:v>20.77</c:v>
                </c:pt>
                <c:pt idx="27">
                  <c:v>19.16</c:v>
                </c:pt>
                <c:pt idx="28">
                  <c:v>19.239999999999998</c:v>
                </c:pt>
                <c:pt idx="29">
                  <c:v>21.37</c:v>
                </c:pt>
                <c:pt idx="30">
                  <c:v>19.3</c:v>
                </c:pt>
                <c:pt idx="31">
                  <c:v>22.05</c:v>
                </c:pt>
              </c:numCache>
            </c:numRef>
          </c:val>
        </c:ser>
        <c:dLbls>
          <c:showLegendKey val="0"/>
          <c:showVal val="0"/>
          <c:showCatName val="0"/>
          <c:showSerName val="0"/>
          <c:showPercent val="0"/>
          <c:showBubbleSize val="0"/>
        </c:dLbls>
        <c:gapWidth val="150"/>
        <c:axId val="76297344"/>
        <c:axId val="76298880"/>
      </c:barChart>
      <c:catAx>
        <c:axId val="76297344"/>
        <c:scaling>
          <c:orientation val="minMax"/>
        </c:scaling>
        <c:delete val="0"/>
        <c:axPos val="b"/>
        <c:numFmt formatCode="0%" sourceLinked="1"/>
        <c:majorTickMark val="out"/>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Arial"/>
                <a:ea typeface="Arial"/>
                <a:cs typeface="Arial"/>
              </a:defRPr>
            </a:pPr>
            <a:endParaRPr lang="en-US"/>
          </a:p>
        </c:txPr>
        <c:crossAx val="76298880"/>
        <c:crosses val="autoZero"/>
        <c:auto val="1"/>
        <c:lblAlgn val="ctr"/>
        <c:lblOffset val="100"/>
        <c:tickLblSkip val="1"/>
        <c:tickMarkSkip val="1"/>
        <c:noMultiLvlLbl val="0"/>
      </c:catAx>
      <c:valAx>
        <c:axId val="76298880"/>
        <c:scaling>
          <c:orientation val="minMax"/>
        </c:scaling>
        <c:delete val="0"/>
        <c:axPos val="l"/>
        <c:majorGridlines>
          <c:spPr>
            <a:ln w="3175">
              <a:solidFill>
                <a:srgbClr val="000000"/>
              </a:solidFill>
              <a:prstDash val="sysDash"/>
            </a:ln>
          </c:spPr>
        </c:majorGridlines>
        <c:title>
          <c:tx>
            <c:rich>
              <a:bodyPr/>
              <a:lstStyle/>
              <a:p>
                <a:pPr>
                  <a:defRPr sz="1000" b="0" i="0" u="none" strike="noStrike" baseline="0">
                    <a:solidFill>
                      <a:srgbClr val="000000"/>
                    </a:solidFill>
                    <a:latin typeface="Calibri"/>
                    <a:ea typeface="Calibri"/>
                    <a:cs typeface="Calibri"/>
                  </a:defRPr>
                </a:pPr>
                <a:r>
                  <a:rPr lang="en-US" sz="1000" b="1" i="0" u="none" strike="noStrike" baseline="0">
                    <a:solidFill>
                      <a:srgbClr val="000000"/>
                    </a:solidFill>
                    <a:latin typeface="Arial"/>
                    <a:cs typeface="Arial"/>
                  </a:rPr>
                  <a:t>C</a:t>
                </a:r>
                <a:r>
                  <a:rPr lang="en-US" sz="1000" b="1" i="0" u="none" strike="noStrike" baseline="-25000">
                    <a:solidFill>
                      <a:srgbClr val="000000"/>
                    </a:solidFill>
                    <a:latin typeface="Arial"/>
                    <a:cs typeface="Arial"/>
                  </a:rPr>
                  <a:t>T</a:t>
                </a:r>
              </a:p>
            </c:rich>
          </c:tx>
          <c:layout>
            <c:manualLayout>
              <c:xMode val="edge"/>
              <c:yMode val="edge"/>
              <c:x val="5.214679631552796E-2"/>
              <c:y val="0.4161401793062198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76297344"/>
        <c:crosses val="autoZero"/>
        <c:crossBetween val="between"/>
      </c:valAx>
      <c:spPr>
        <a:noFill/>
        <a:ln w="12700">
          <a:solidFill>
            <a:srgbClr val="808080"/>
          </a:solidFill>
          <a:prstDash val="solid"/>
        </a:ln>
      </c:spPr>
    </c:plotArea>
    <c:legend>
      <c:legendPos val="r"/>
      <c:layout>
        <c:manualLayout>
          <c:xMode val="edge"/>
          <c:yMode val="edge"/>
          <c:x val="0"/>
          <c:y val="3.0316590955230204E-3"/>
          <c:w val="3.2254617899118834E-2"/>
          <c:h val="0.4170978627671541"/>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9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6378252264006982E-2"/>
          <c:y val="6.9853129271911452E-2"/>
          <c:w val="0.92601790472925916"/>
          <c:h val="0.78309034394300736"/>
        </c:manualLayout>
      </c:layout>
      <c:barChart>
        <c:barDir val="col"/>
        <c:grouping val="clustered"/>
        <c:varyColors val="0"/>
        <c:ser>
          <c:idx val="0"/>
          <c:order val="0"/>
          <c:tx>
            <c:strRef>
              <c:f>Results!$B$5</c:f>
              <c:strCache>
                <c:ptCount val="1"/>
                <c:pt idx="0">
                  <c:v>hsa-miR-16-5p</c:v>
                </c:pt>
              </c:strCache>
            </c:strRef>
          </c:tx>
          <c:spPr>
            <a:solidFill>
              <a:srgbClr val="9999FF"/>
            </a:solidFill>
            <a:ln w="12700">
              <a:solidFill>
                <a:srgbClr val="000000"/>
              </a:solidFill>
              <a:prstDash val="solid"/>
            </a:ln>
          </c:spPr>
          <c:invertIfNegative val="0"/>
          <c:cat>
            <c:strRef>
              <c:f>Results!$C$1:$AH$1</c:f>
              <c:strCache>
                <c:ptCount val="32"/>
                <c:pt idx="0">
                  <c:v>Sample 1</c:v>
                </c:pt>
                <c:pt idx="1">
                  <c:v>Sample 2</c:v>
                </c:pt>
                <c:pt idx="2">
                  <c:v>Sample 3</c:v>
                </c:pt>
                <c:pt idx="3">
                  <c:v>Sample 4</c:v>
                </c:pt>
                <c:pt idx="4">
                  <c:v>Sample 5</c:v>
                </c:pt>
                <c:pt idx="5">
                  <c:v>Sample 6</c:v>
                </c:pt>
                <c:pt idx="6">
                  <c:v>Sample 7</c:v>
                </c:pt>
                <c:pt idx="7">
                  <c:v>Sample 8</c:v>
                </c:pt>
                <c:pt idx="8">
                  <c:v>Sample 9</c:v>
                </c:pt>
                <c:pt idx="9">
                  <c:v>Sample 10</c:v>
                </c:pt>
                <c:pt idx="10">
                  <c:v>Sample 11</c:v>
                </c:pt>
                <c:pt idx="11">
                  <c:v>Sample 12</c:v>
                </c:pt>
                <c:pt idx="12">
                  <c:v>Sample 13</c:v>
                </c:pt>
                <c:pt idx="13">
                  <c:v>Sample 14</c:v>
                </c:pt>
                <c:pt idx="14">
                  <c:v>Sample 15</c:v>
                </c:pt>
                <c:pt idx="15">
                  <c:v>Sample 16</c:v>
                </c:pt>
                <c:pt idx="16">
                  <c:v>Sample 17</c:v>
                </c:pt>
                <c:pt idx="17">
                  <c:v>Sample 18</c:v>
                </c:pt>
                <c:pt idx="18">
                  <c:v>Sample 19</c:v>
                </c:pt>
                <c:pt idx="19">
                  <c:v>Sample 20</c:v>
                </c:pt>
                <c:pt idx="20">
                  <c:v>Sample 21</c:v>
                </c:pt>
                <c:pt idx="21">
                  <c:v>Sample 22</c:v>
                </c:pt>
                <c:pt idx="22">
                  <c:v>Sample 23</c:v>
                </c:pt>
                <c:pt idx="23">
                  <c:v>Sample 24</c:v>
                </c:pt>
                <c:pt idx="24">
                  <c:v>Sample 25</c:v>
                </c:pt>
                <c:pt idx="25">
                  <c:v>Sample 26</c:v>
                </c:pt>
                <c:pt idx="26">
                  <c:v>Sample 27</c:v>
                </c:pt>
                <c:pt idx="27">
                  <c:v>Sample 28</c:v>
                </c:pt>
                <c:pt idx="28">
                  <c:v>Sample 29</c:v>
                </c:pt>
                <c:pt idx="29">
                  <c:v>Sample 30</c:v>
                </c:pt>
                <c:pt idx="30">
                  <c:v>Sample 31</c:v>
                </c:pt>
                <c:pt idx="31">
                  <c:v>Sample 32</c:v>
                </c:pt>
              </c:strCache>
            </c:strRef>
          </c:cat>
          <c:val>
            <c:numRef>
              <c:f>Results!$C$5:$AH$5</c:f>
              <c:numCache>
                <c:formatCode>0.00</c:formatCode>
                <c:ptCount val="32"/>
                <c:pt idx="0">
                  <c:v>18.71</c:v>
                </c:pt>
                <c:pt idx="1">
                  <c:v>22.25</c:v>
                </c:pt>
                <c:pt idx="2">
                  <c:v>21.35</c:v>
                </c:pt>
                <c:pt idx="3">
                  <c:v>21.67</c:v>
                </c:pt>
                <c:pt idx="4">
                  <c:v>20.43</c:v>
                </c:pt>
                <c:pt idx="5">
                  <c:v>21.48</c:v>
                </c:pt>
                <c:pt idx="6">
                  <c:v>22.88</c:v>
                </c:pt>
                <c:pt idx="7">
                  <c:v>20.94</c:v>
                </c:pt>
                <c:pt idx="8">
                  <c:v>20.48</c:v>
                </c:pt>
                <c:pt idx="9">
                  <c:v>20.149999999999999</c:v>
                </c:pt>
                <c:pt idx="10">
                  <c:v>20.45</c:v>
                </c:pt>
                <c:pt idx="11">
                  <c:v>21.03</c:v>
                </c:pt>
                <c:pt idx="12">
                  <c:v>21.8</c:v>
                </c:pt>
                <c:pt idx="13">
                  <c:v>22.75</c:v>
                </c:pt>
                <c:pt idx="14">
                  <c:v>18.78</c:v>
                </c:pt>
                <c:pt idx="15">
                  <c:v>18.05</c:v>
                </c:pt>
                <c:pt idx="16">
                  <c:v>22</c:v>
                </c:pt>
                <c:pt idx="17">
                  <c:v>20.07</c:v>
                </c:pt>
                <c:pt idx="18">
                  <c:v>20.149999999999999</c:v>
                </c:pt>
                <c:pt idx="19">
                  <c:v>21.3</c:v>
                </c:pt>
                <c:pt idx="20">
                  <c:v>20.2</c:v>
                </c:pt>
                <c:pt idx="21">
                  <c:v>22.84</c:v>
                </c:pt>
                <c:pt idx="22">
                  <c:v>22.06</c:v>
                </c:pt>
                <c:pt idx="23">
                  <c:v>19.73</c:v>
                </c:pt>
                <c:pt idx="24">
                  <c:v>20.57</c:v>
                </c:pt>
                <c:pt idx="25">
                  <c:v>20.059999999999999</c:v>
                </c:pt>
                <c:pt idx="26">
                  <c:v>19.63</c:v>
                </c:pt>
                <c:pt idx="27">
                  <c:v>22.91</c:v>
                </c:pt>
                <c:pt idx="28">
                  <c:v>20.93</c:v>
                </c:pt>
                <c:pt idx="29">
                  <c:v>20.93</c:v>
                </c:pt>
                <c:pt idx="30">
                  <c:v>21.78</c:v>
                </c:pt>
                <c:pt idx="31">
                  <c:v>21.39</c:v>
                </c:pt>
              </c:numCache>
            </c:numRef>
          </c:val>
        </c:ser>
        <c:ser>
          <c:idx val="1"/>
          <c:order val="1"/>
          <c:tx>
            <c:strRef>
              <c:f>Results!$B$6</c:f>
              <c:strCache>
                <c:ptCount val="1"/>
                <c:pt idx="0">
                  <c:v>hsa-miR-21-5p</c:v>
                </c:pt>
              </c:strCache>
            </c:strRef>
          </c:tx>
          <c:spPr>
            <a:solidFill>
              <a:srgbClr val="993366"/>
            </a:solidFill>
            <a:ln w="12700">
              <a:solidFill>
                <a:srgbClr val="000000"/>
              </a:solidFill>
              <a:prstDash val="solid"/>
            </a:ln>
          </c:spPr>
          <c:invertIfNegative val="0"/>
          <c:cat>
            <c:strRef>
              <c:f>Results!$C$1:$AH$1</c:f>
              <c:strCache>
                <c:ptCount val="32"/>
                <c:pt idx="0">
                  <c:v>Sample 1</c:v>
                </c:pt>
                <c:pt idx="1">
                  <c:v>Sample 2</c:v>
                </c:pt>
                <c:pt idx="2">
                  <c:v>Sample 3</c:v>
                </c:pt>
                <c:pt idx="3">
                  <c:v>Sample 4</c:v>
                </c:pt>
                <c:pt idx="4">
                  <c:v>Sample 5</c:v>
                </c:pt>
                <c:pt idx="5">
                  <c:v>Sample 6</c:v>
                </c:pt>
                <c:pt idx="6">
                  <c:v>Sample 7</c:v>
                </c:pt>
                <c:pt idx="7">
                  <c:v>Sample 8</c:v>
                </c:pt>
                <c:pt idx="8">
                  <c:v>Sample 9</c:v>
                </c:pt>
                <c:pt idx="9">
                  <c:v>Sample 10</c:v>
                </c:pt>
                <c:pt idx="10">
                  <c:v>Sample 11</c:v>
                </c:pt>
                <c:pt idx="11">
                  <c:v>Sample 12</c:v>
                </c:pt>
                <c:pt idx="12">
                  <c:v>Sample 13</c:v>
                </c:pt>
                <c:pt idx="13">
                  <c:v>Sample 14</c:v>
                </c:pt>
                <c:pt idx="14">
                  <c:v>Sample 15</c:v>
                </c:pt>
                <c:pt idx="15">
                  <c:v>Sample 16</c:v>
                </c:pt>
                <c:pt idx="16">
                  <c:v>Sample 17</c:v>
                </c:pt>
                <c:pt idx="17">
                  <c:v>Sample 18</c:v>
                </c:pt>
                <c:pt idx="18">
                  <c:v>Sample 19</c:v>
                </c:pt>
                <c:pt idx="19">
                  <c:v>Sample 20</c:v>
                </c:pt>
                <c:pt idx="20">
                  <c:v>Sample 21</c:v>
                </c:pt>
                <c:pt idx="21">
                  <c:v>Sample 22</c:v>
                </c:pt>
                <c:pt idx="22">
                  <c:v>Sample 23</c:v>
                </c:pt>
                <c:pt idx="23">
                  <c:v>Sample 24</c:v>
                </c:pt>
                <c:pt idx="24">
                  <c:v>Sample 25</c:v>
                </c:pt>
                <c:pt idx="25">
                  <c:v>Sample 26</c:v>
                </c:pt>
                <c:pt idx="26">
                  <c:v>Sample 27</c:v>
                </c:pt>
                <c:pt idx="27">
                  <c:v>Sample 28</c:v>
                </c:pt>
                <c:pt idx="28">
                  <c:v>Sample 29</c:v>
                </c:pt>
                <c:pt idx="29">
                  <c:v>Sample 30</c:v>
                </c:pt>
                <c:pt idx="30">
                  <c:v>Sample 31</c:v>
                </c:pt>
                <c:pt idx="31">
                  <c:v>Sample 32</c:v>
                </c:pt>
              </c:strCache>
            </c:strRef>
          </c:cat>
          <c:val>
            <c:numRef>
              <c:f>Results!$C$6:$AH$6</c:f>
              <c:numCache>
                <c:formatCode>0.00</c:formatCode>
                <c:ptCount val="32"/>
                <c:pt idx="0">
                  <c:v>18.600000000000001</c:v>
                </c:pt>
                <c:pt idx="1">
                  <c:v>20.5</c:v>
                </c:pt>
                <c:pt idx="2">
                  <c:v>18.649999999999999</c:v>
                </c:pt>
                <c:pt idx="3">
                  <c:v>19.41</c:v>
                </c:pt>
                <c:pt idx="4">
                  <c:v>21.83</c:v>
                </c:pt>
                <c:pt idx="5">
                  <c:v>22.8</c:v>
                </c:pt>
                <c:pt idx="6">
                  <c:v>22.24</c:v>
                </c:pt>
                <c:pt idx="7">
                  <c:v>19</c:v>
                </c:pt>
                <c:pt idx="8">
                  <c:v>18.45</c:v>
                </c:pt>
                <c:pt idx="9">
                  <c:v>22.07</c:v>
                </c:pt>
                <c:pt idx="10">
                  <c:v>22.31</c:v>
                </c:pt>
                <c:pt idx="11">
                  <c:v>19.96</c:v>
                </c:pt>
                <c:pt idx="12">
                  <c:v>21.75</c:v>
                </c:pt>
                <c:pt idx="13">
                  <c:v>21.46</c:v>
                </c:pt>
                <c:pt idx="14">
                  <c:v>21.5</c:v>
                </c:pt>
                <c:pt idx="15">
                  <c:v>21.09</c:v>
                </c:pt>
                <c:pt idx="16">
                  <c:v>19.98</c:v>
                </c:pt>
                <c:pt idx="17">
                  <c:v>19.739999999999998</c:v>
                </c:pt>
                <c:pt idx="18">
                  <c:v>20.190000000000001</c:v>
                </c:pt>
                <c:pt idx="19">
                  <c:v>20.079999999999998</c:v>
                </c:pt>
                <c:pt idx="20">
                  <c:v>20.77</c:v>
                </c:pt>
                <c:pt idx="21">
                  <c:v>22.9</c:v>
                </c:pt>
                <c:pt idx="22">
                  <c:v>22.61</c:v>
                </c:pt>
                <c:pt idx="23">
                  <c:v>18.45</c:v>
                </c:pt>
                <c:pt idx="24">
                  <c:v>22.3</c:v>
                </c:pt>
                <c:pt idx="25">
                  <c:v>20.059999999999999</c:v>
                </c:pt>
                <c:pt idx="26">
                  <c:v>18.64</c:v>
                </c:pt>
                <c:pt idx="27">
                  <c:v>22.72</c:v>
                </c:pt>
                <c:pt idx="28">
                  <c:v>19.46</c:v>
                </c:pt>
                <c:pt idx="29">
                  <c:v>20.88</c:v>
                </c:pt>
                <c:pt idx="30">
                  <c:v>18.53</c:v>
                </c:pt>
                <c:pt idx="31">
                  <c:v>18.05</c:v>
                </c:pt>
              </c:numCache>
            </c:numRef>
          </c:val>
        </c:ser>
        <c:ser>
          <c:idx val="2"/>
          <c:order val="2"/>
          <c:tx>
            <c:strRef>
              <c:f>Results!$B$7</c:f>
              <c:strCache>
                <c:ptCount val="1"/>
                <c:pt idx="0">
                  <c:v>hsa-miR-191-5p</c:v>
                </c:pt>
              </c:strCache>
            </c:strRef>
          </c:tx>
          <c:spPr>
            <a:solidFill>
              <a:srgbClr val="FFFFCC"/>
            </a:solidFill>
            <a:ln w="12700">
              <a:solidFill>
                <a:srgbClr val="000000"/>
              </a:solidFill>
              <a:prstDash val="solid"/>
            </a:ln>
          </c:spPr>
          <c:invertIfNegative val="0"/>
          <c:cat>
            <c:strRef>
              <c:f>Results!$C$1:$AH$1</c:f>
              <c:strCache>
                <c:ptCount val="32"/>
                <c:pt idx="0">
                  <c:v>Sample 1</c:v>
                </c:pt>
                <c:pt idx="1">
                  <c:v>Sample 2</c:v>
                </c:pt>
                <c:pt idx="2">
                  <c:v>Sample 3</c:v>
                </c:pt>
                <c:pt idx="3">
                  <c:v>Sample 4</c:v>
                </c:pt>
                <c:pt idx="4">
                  <c:v>Sample 5</c:v>
                </c:pt>
                <c:pt idx="5">
                  <c:v>Sample 6</c:v>
                </c:pt>
                <c:pt idx="6">
                  <c:v>Sample 7</c:v>
                </c:pt>
                <c:pt idx="7">
                  <c:v>Sample 8</c:v>
                </c:pt>
                <c:pt idx="8">
                  <c:v>Sample 9</c:v>
                </c:pt>
                <c:pt idx="9">
                  <c:v>Sample 10</c:v>
                </c:pt>
                <c:pt idx="10">
                  <c:v>Sample 11</c:v>
                </c:pt>
                <c:pt idx="11">
                  <c:v>Sample 12</c:v>
                </c:pt>
                <c:pt idx="12">
                  <c:v>Sample 13</c:v>
                </c:pt>
                <c:pt idx="13">
                  <c:v>Sample 14</c:v>
                </c:pt>
                <c:pt idx="14">
                  <c:v>Sample 15</c:v>
                </c:pt>
                <c:pt idx="15">
                  <c:v>Sample 16</c:v>
                </c:pt>
                <c:pt idx="16">
                  <c:v>Sample 17</c:v>
                </c:pt>
                <c:pt idx="17">
                  <c:v>Sample 18</c:v>
                </c:pt>
                <c:pt idx="18">
                  <c:v>Sample 19</c:v>
                </c:pt>
                <c:pt idx="19">
                  <c:v>Sample 20</c:v>
                </c:pt>
                <c:pt idx="20">
                  <c:v>Sample 21</c:v>
                </c:pt>
                <c:pt idx="21">
                  <c:v>Sample 22</c:v>
                </c:pt>
                <c:pt idx="22">
                  <c:v>Sample 23</c:v>
                </c:pt>
                <c:pt idx="23">
                  <c:v>Sample 24</c:v>
                </c:pt>
                <c:pt idx="24">
                  <c:v>Sample 25</c:v>
                </c:pt>
                <c:pt idx="25">
                  <c:v>Sample 26</c:v>
                </c:pt>
                <c:pt idx="26">
                  <c:v>Sample 27</c:v>
                </c:pt>
                <c:pt idx="27">
                  <c:v>Sample 28</c:v>
                </c:pt>
                <c:pt idx="28">
                  <c:v>Sample 29</c:v>
                </c:pt>
                <c:pt idx="29">
                  <c:v>Sample 30</c:v>
                </c:pt>
                <c:pt idx="30">
                  <c:v>Sample 31</c:v>
                </c:pt>
                <c:pt idx="31">
                  <c:v>Sample 32</c:v>
                </c:pt>
              </c:strCache>
            </c:strRef>
          </c:cat>
          <c:val>
            <c:numRef>
              <c:f>Results!$C$7:$AH$7</c:f>
              <c:numCache>
                <c:formatCode>0.00</c:formatCode>
                <c:ptCount val="32"/>
                <c:pt idx="0">
                  <c:v>21.67</c:v>
                </c:pt>
                <c:pt idx="1">
                  <c:v>22.06</c:v>
                </c:pt>
                <c:pt idx="2">
                  <c:v>19.5</c:v>
                </c:pt>
                <c:pt idx="3">
                  <c:v>18.75</c:v>
                </c:pt>
                <c:pt idx="4">
                  <c:v>20.420000000000002</c:v>
                </c:pt>
                <c:pt idx="5">
                  <c:v>21.22</c:v>
                </c:pt>
                <c:pt idx="6">
                  <c:v>19.75</c:v>
                </c:pt>
                <c:pt idx="7">
                  <c:v>19.14</c:v>
                </c:pt>
                <c:pt idx="8">
                  <c:v>20.05</c:v>
                </c:pt>
                <c:pt idx="9">
                  <c:v>19.829999999999998</c:v>
                </c:pt>
                <c:pt idx="10">
                  <c:v>21.72</c:v>
                </c:pt>
                <c:pt idx="11">
                  <c:v>18.350000000000001</c:v>
                </c:pt>
                <c:pt idx="12">
                  <c:v>22.43</c:v>
                </c:pt>
                <c:pt idx="13">
                  <c:v>19.73</c:v>
                </c:pt>
                <c:pt idx="14">
                  <c:v>20.04</c:v>
                </c:pt>
                <c:pt idx="15">
                  <c:v>19.03</c:v>
                </c:pt>
                <c:pt idx="16">
                  <c:v>19.13</c:v>
                </c:pt>
                <c:pt idx="17">
                  <c:v>22.69</c:v>
                </c:pt>
                <c:pt idx="18">
                  <c:v>22.27</c:v>
                </c:pt>
                <c:pt idx="19">
                  <c:v>22.11</c:v>
                </c:pt>
                <c:pt idx="20">
                  <c:v>18.079999999999998</c:v>
                </c:pt>
                <c:pt idx="21">
                  <c:v>21.52</c:v>
                </c:pt>
                <c:pt idx="22">
                  <c:v>21.96</c:v>
                </c:pt>
                <c:pt idx="23">
                  <c:v>19.75</c:v>
                </c:pt>
                <c:pt idx="24">
                  <c:v>19.18</c:v>
                </c:pt>
                <c:pt idx="25">
                  <c:v>21.57</c:v>
                </c:pt>
                <c:pt idx="26">
                  <c:v>18.420000000000002</c:v>
                </c:pt>
                <c:pt idx="27">
                  <c:v>20.22</c:v>
                </c:pt>
                <c:pt idx="28">
                  <c:v>19.46</c:v>
                </c:pt>
                <c:pt idx="29">
                  <c:v>21.53</c:v>
                </c:pt>
                <c:pt idx="30">
                  <c:v>21.06</c:v>
                </c:pt>
                <c:pt idx="31">
                  <c:v>22.81</c:v>
                </c:pt>
              </c:numCache>
            </c:numRef>
          </c:val>
        </c:ser>
        <c:dLbls>
          <c:showLegendKey val="0"/>
          <c:showVal val="0"/>
          <c:showCatName val="0"/>
          <c:showSerName val="0"/>
          <c:showPercent val="0"/>
          <c:showBubbleSize val="0"/>
        </c:dLbls>
        <c:gapWidth val="150"/>
        <c:axId val="76341632"/>
        <c:axId val="76343168"/>
      </c:barChart>
      <c:catAx>
        <c:axId val="76341632"/>
        <c:scaling>
          <c:orientation val="minMax"/>
        </c:scaling>
        <c:delete val="0"/>
        <c:axPos val="b"/>
        <c:numFmt formatCode="0%" sourceLinked="1"/>
        <c:majorTickMark val="out"/>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Arial"/>
                <a:ea typeface="Arial"/>
                <a:cs typeface="Arial"/>
              </a:defRPr>
            </a:pPr>
            <a:endParaRPr lang="en-US"/>
          </a:p>
        </c:txPr>
        <c:crossAx val="76343168"/>
        <c:crosses val="autoZero"/>
        <c:auto val="1"/>
        <c:lblAlgn val="ctr"/>
        <c:lblOffset val="100"/>
        <c:tickLblSkip val="1"/>
        <c:tickMarkSkip val="1"/>
        <c:noMultiLvlLbl val="0"/>
      </c:catAx>
      <c:valAx>
        <c:axId val="76343168"/>
        <c:scaling>
          <c:orientation val="minMax"/>
        </c:scaling>
        <c:delete val="0"/>
        <c:axPos val="l"/>
        <c:majorGridlines>
          <c:spPr>
            <a:ln w="3175">
              <a:solidFill>
                <a:srgbClr val="000000"/>
              </a:solidFill>
              <a:prstDash val="sysDash"/>
            </a:ln>
          </c:spPr>
        </c:majorGridlines>
        <c:title>
          <c:tx>
            <c:rich>
              <a:bodyPr/>
              <a:lstStyle/>
              <a:p>
                <a:pPr>
                  <a:defRPr sz="1000" b="0" i="0" u="none" strike="noStrike" baseline="0">
                    <a:solidFill>
                      <a:srgbClr val="000000"/>
                    </a:solidFill>
                    <a:latin typeface="Calibri"/>
                    <a:ea typeface="Calibri"/>
                    <a:cs typeface="Calibri"/>
                  </a:defRPr>
                </a:pPr>
                <a:r>
                  <a:rPr lang="en-US" sz="1000" b="1" i="0" u="none" strike="noStrike" baseline="0">
                    <a:solidFill>
                      <a:srgbClr val="000000"/>
                    </a:solidFill>
                    <a:latin typeface="Arial"/>
                    <a:cs typeface="Arial"/>
                  </a:rPr>
                  <a:t>C</a:t>
                </a:r>
                <a:r>
                  <a:rPr lang="en-US" sz="1000" b="1" i="0" u="none" strike="noStrike" baseline="-25000">
                    <a:solidFill>
                      <a:srgbClr val="000000"/>
                    </a:solidFill>
                    <a:latin typeface="Arial"/>
                    <a:cs typeface="Arial"/>
                  </a:rPr>
                  <a:t>T</a:t>
                </a:r>
              </a:p>
            </c:rich>
          </c:tx>
          <c:layout>
            <c:manualLayout>
              <c:xMode val="edge"/>
              <c:yMode val="edge"/>
              <c:x val="5.1290262834901644E-2"/>
              <c:y val="0.4251390110374644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76341632"/>
        <c:crosses val="autoZero"/>
        <c:crossBetween val="between"/>
      </c:valAx>
      <c:spPr>
        <a:noFill/>
        <a:ln w="12700">
          <a:solidFill>
            <a:srgbClr val="808080"/>
          </a:solidFill>
          <a:prstDash val="solid"/>
        </a:ln>
      </c:spPr>
    </c:plotArea>
    <c:legend>
      <c:legendPos val="r"/>
      <c:layout>
        <c:manualLayout>
          <c:xMode val="edge"/>
          <c:yMode val="edge"/>
          <c:x val="0"/>
          <c:y val="1.840927995500166E-3"/>
          <c:w val="4.170959480080056E-2"/>
          <c:h val="0.4058542223506465"/>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78740</xdr:colOff>
      <xdr:row>10</xdr:row>
      <xdr:rowOff>28576</xdr:rowOff>
    </xdr:from>
    <xdr:to>
      <xdr:col>6</xdr:col>
      <xdr:colOff>650874</xdr:colOff>
      <xdr:row>12</xdr:row>
      <xdr:rowOff>79375</xdr:rowOff>
    </xdr:to>
    <xdr:sp macro="" textlink="">
      <xdr:nvSpPr>
        <xdr:cNvPr id="29697" name="Text Box 1"/>
        <xdr:cNvSpPr txBox="1">
          <a:spLocks noChangeArrowheads="1"/>
        </xdr:cNvSpPr>
      </xdr:nvSpPr>
      <xdr:spPr bwMode="auto">
        <a:xfrm>
          <a:off x="4031615" y="2235201"/>
          <a:ext cx="572134" cy="352424"/>
        </a:xfrm>
        <a:prstGeom prst="rect">
          <a:avLst/>
        </a:prstGeom>
        <a:solidFill>
          <a:srgbClr val="FFFFFF"/>
        </a:solidFill>
        <a:ln w="9525">
          <a:solidFill>
            <a:srgbClr val="000000"/>
          </a:solidFill>
          <a:miter lim="800000"/>
          <a:headEnd/>
          <a:tailEnd/>
        </a:ln>
      </xdr:spPr>
      <xdr:txBody>
        <a:bodyPr vertOverflow="clip" wrap="square" lIns="27432" tIns="22860" rIns="0" bIns="0" anchor="ctr" upright="1"/>
        <a:lstStyle/>
        <a:p>
          <a:pPr algn="ctr" rtl="1">
            <a:defRPr sz="1000"/>
          </a:pPr>
          <a:r>
            <a:rPr lang="en-US" sz="1000" b="0" i="0" strike="noStrike">
              <a:solidFill>
                <a:srgbClr val="000000"/>
              </a:solidFill>
              <a:latin typeface="Arial"/>
              <a:cs typeface="Arial"/>
            </a:rPr>
            <a:t>Column Letters</a:t>
          </a:r>
        </a:p>
        <a:p>
          <a:pPr algn="ctr" rtl="1">
            <a:defRPr sz="1000"/>
          </a:pPr>
          <a:endParaRPr lang="en-US" sz="1000" b="0" i="0" strike="noStrike">
            <a:solidFill>
              <a:srgbClr val="000000"/>
            </a:solidFill>
            <a:latin typeface="Arial"/>
            <a:cs typeface="Arial"/>
          </a:endParaRPr>
        </a:p>
      </xdr:txBody>
    </xdr:sp>
    <xdr:clientData/>
  </xdr:twoCellAnchor>
  <xdr:twoCellAnchor>
    <xdr:from>
      <xdr:col>6</xdr:col>
      <xdr:colOff>61595</xdr:colOff>
      <xdr:row>24</xdr:row>
      <xdr:rowOff>56833</xdr:rowOff>
    </xdr:from>
    <xdr:to>
      <xdr:col>7</xdr:col>
      <xdr:colOff>206375</xdr:colOff>
      <xdr:row>25</xdr:row>
      <xdr:rowOff>87312</xdr:rowOff>
    </xdr:to>
    <xdr:sp macro="" textlink="">
      <xdr:nvSpPr>
        <xdr:cNvPr id="29699" name="Text Box 3"/>
        <xdr:cNvSpPr txBox="1">
          <a:spLocks noChangeArrowheads="1"/>
        </xdr:cNvSpPr>
      </xdr:nvSpPr>
      <xdr:spPr bwMode="auto">
        <a:xfrm>
          <a:off x="4014470" y="4374833"/>
          <a:ext cx="859155" cy="181292"/>
        </a:xfrm>
        <a:prstGeom prst="rect">
          <a:avLst/>
        </a:prstGeom>
        <a:solidFill>
          <a:srgbClr val="FFFFFF"/>
        </a:solidFill>
        <a:ln w="9525">
          <a:solidFill>
            <a:srgbClr val="000000"/>
          </a:solidFill>
          <a:miter lim="800000"/>
          <a:headEnd/>
          <a:tailEnd/>
        </a:ln>
      </xdr:spPr>
      <xdr:txBody>
        <a:bodyPr vertOverflow="clip" wrap="square" lIns="27432" tIns="22860" rIns="0" bIns="0" anchor="ctr" upright="1"/>
        <a:lstStyle/>
        <a:p>
          <a:pPr algn="ctr" rtl="1">
            <a:defRPr sz="1000"/>
          </a:pPr>
          <a:r>
            <a:rPr lang="en-US" sz="1000" b="0" i="0" strike="noStrike">
              <a:solidFill>
                <a:srgbClr val="000000"/>
              </a:solidFill>
              <a:latin typeface="Arial"/>
              <a:cs typeface="Arial"/>
            </a:rPr>
            <a:t>Row Numbers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15</xdr:row>
      <xdr:rowOff>171450</xdr:rowOff>
    </xdr:from>
    <xdr:to>
      <xdr:col>34</xdr:col>
      <xdr:colOff>9525</xdr:colOff>
      <xdr:row>27</xdr:row>
      <xdr:rowOff>95250</xdr:rowOff>
    </xdr:to>
    <xdr:graphicFrame macro="">
      <xdr:nvGraphicFramePr>
        <xdr:cNvPr id="112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41</xdr:row>
      <xdr:rowOff>9525</xdr:rowOff>
    </xdr:from>
    <xdr:to>
      <xdr:col>34</xdr:col>
      <xdr:colOff>9525</xdr:colOff>
      <xdr:row>52</xdr:row>
      <xdr:rowOff>180975</xdr:rowOff>
    </xdr:to>
    <xdr:graphicFrame macro="">
      <xdr:nvGraphicFramePr>
        <xdr:cNvPr id="1123"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28575</xdr:colOff>
      <xdr:row>29</xdr:row>
      <xdr:rowOff>9525</xdr:rowOff>
    </xdr:from>
    <xdr:to>
      <xdr:col>33</xdr:col>
      <xdr:colOff>800100</xdr:colOff>
      <xdr:row>39</xdr:row>
      <xdr:rowOff>180975</xdr:rowOff>
    </xdr:to>
    <xdr:graphicFrame macro="">
      <xdr:nvGraphicFramePr>
        <xdr:cNvPr id="1124"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upiter\access\ProductionNotebook\Others\JP's%20experiment\PCR%20Array%20Plate\OligoArray_MCTF+Thymus\MCTF(T+B)_OHS021-20040903-su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Image"/>
      <sheetName val="Consistency"/>
      <sheetName val="GeneInfo_New-old"/>
      <sheetName val="newLot"/>
      <sheetName val="oldLot"/>
    </sheetNames>
    <sheetDataSet>
      <sheetData sheetId="0"/>
      <sheetData sheetId="1"/>
      <sheetData sheetId="2"/>
      <sheetData sheetId="3"/>
      <sheetData sheetId="4">
        <row r="5">
          <cell r="E5">
            <v>51050.400000000001</v>
          </cell>
        </row>
        <row r="6">
          <cell r="E6">
            <v>5084.3999999999996</v>
          </cell>
        </row>
        <row r="7">
          <cell r="E7">
            <v>3642.16</v>
          </cell>
        </row>
        <row r="8">
          <cell r="E8">
            <v>46535.21</v>
          </cell>
        </row>
        <row r="9">
          <cell r="E9">
            <v>2061.66</v>
          </cell>
        </row>
        <row r="10">
          <cell r="E10">
            <v>1642.24</v>
          </cell>
        </row>
        <row r="11">
          <cell r="E11">
            <v>1650.24</v>
          </cell>
        </row>
        <row r="12">
          <cell r="E12">
            <v>1624.64</v>
          </cell>
        </row>
        <row r="13">
          <cell r="E13">
            <v>2406.54</v>
          </cell>
        </row>
        <row r="14">
          <cell r="E14">
            <v>1809.92</v>
          </cell>
        </row>
        <row r="15">
          <cell r="E15">
            <v>1707.68</v>
          </cell>
        </row>
        <row r="16">
          <cell r="E16">
            <v>1911.52</v>
          </cell>
        </row>
        <row r="17">
          <cell r="E17">
            <v>5528.4</v>
          </cell>
        </row>
        <row r="18">
          <cell r="E18">
            <v>2173.1799999999998</v>
          </cell>
        </row>
        <row r="19">
          <cell r="E19">
            <v>1980.66</v>
          </cell>
        </row>
        <row r="20">
          <cell r="E20">
            <v>1470.72</v>
          </cell>
        </row>
        <row r="21">
          <cell r="E21">
            <v>1729.44</v>
          </cell>
        </row>
        <row r="22">
          <cell r="E22">
            <v>3761.32</v>
          </cell>
        </row>
        <row r="23">
          <cell r="E23">
            <v>1743.04</v>
          </cell>
        </row>
        <row r="24">
          <cell r="E24">
            <v>1615.36</v>
          </cell>
        </row>
        <row r="25">
          <cell r="E25">
            <v>2038.8</v>
          </cell>
        </row>
        <row r="26">
          <cell r="E26">
            <v>1543.52</v>
          </cell>
        </row>
        <row r="27">
          <cell r="E27">
            <v>1483.36</v>
          </cell>
        </row>
        <row r="28">
          <cell r="E28">
            <v>4081.36</v>
          </cell>
        </row>
        <row r="29">
          <cell r="E29">
            <v>2682.14</v>
          </cell>
        </row>
        <row r="30">
          <cell r="E30">
            <v>1647.04</v>
          </cell>
        </row>
        <row r="31">
          <cell r="E31">
            <v>2044.28</v>
          </cell>
        </row>
        <row r="32">
          <cell r="E32">
            <v>31328.53</v>
          </cell>
        </row>
        <row r="33">
          <cell r="E33">
            <v>1675.52</v>
          </cell>
        </row>
        <row r="34">
          <cell r="E34">
            <v>4287.92</v>
          </cell>
        </row>
        <row r="35">
          <cell r="E35">
            <v>1489.28</v>
          </cell>
        </row>
        <row r="36">
          <cell r="E36">
            <v>1388.48</v>
          </cell>
        </row>
        <row r="37">
          <cell r="E37">
            <v>1593.92</v>
          </cell>
        </row>
        <row r="38">
          <cell r="E38">
            <v>1676.48</v>
          </cell>
        </row>
        <row r="39">
          <cell r="E39">
            <v>1713.76</v>
          </cell>
        </row>
        <row r="40">
          <cell r="E40">
            <v>1666.56</v>
          </cell>
        </row>
        <row r="41">
          <cell r="E41">
            <v>1629.44</v>
          </cell>
        </row>
        <row r="42">
          <cell r="E42">
            <v>1533.28</v>
          </cell>
        </row>
        <row r="43">
          <cell r="E43">
            <v>1506.88</v>
          </cell>
        </row>
        <row r="44">
          <cell r="E44">
            <v>2096.3200000000002</v>
          </cell>
        </row>
        <row r="45">
          <cell r="E45">
            <v>1665.28</v>
          </cell>
        </row>
        <row r="46">
          <cell r="E46">
            <v>1691.52</v>
          </cell>
        </row>
        <row r="47">
          <cell r="E47">
            <v>1678.56</v>
          </cell>
        </row>
        <row r="48">
          <cell r="E48">
            <v>1817.6</v>
          </cell>
        </row>
        <row r="49">
          <cell r="E49">
            <v>1924.32</v>
          </cell>
        </row>
        <row r="50">
          <cell r="E50">
            <v>1570.88</v>
          </cell>
        </row>
        <row r="51">
          <cell r="E51">
            <v>1579.68</v>
          </cell>
        </row>
        <row r="52">
          <cell r="E52">
            <v>3423.28</v>
          </cell>
        </row>
        <row r="53">
          <cell r="E53">
            <v>1661.76</v>
          </cell>
        </row>
        <row r="54">
          <cell r="E54">
            <v>1965.54</v>
          </cell>
        </row>
        <row r="55">
          <cell r="E55">
            <v>9686.18</v>
          </cell>
        </row>
        <row r="56">
          <cell r="E56">
            <v>1602.4</v>
          </cell>
        </row>
        <row r="57">
          <cell r="E57">
            <v>1516.96</v>
          </cell>
        </row>
        <row r="58">
          <cell r="E58">
            <v>1536.8</v>
          </cell>
        </row>
        <row r="59">
          <cell r="E59">
            <v>1803.68</v>
          </cell>
        </row>
        <row r="60">
          <cell r="E60">
            <v>2713.94</v>
          </cell>
        </row>
        <row r="61">
          <cell r="E61">
            <v>1685.76</v>
          </cell>
        </row>
        <row r="62">
          <cell r="E62">
            <v>1819.52</v>
          </cell>
        </row>
        <row r="63">
          <cell r="E63">
            <v>1525.44</v>
          </cell>
        </row>
        <row r="64">
          <cell r="E64">
            <v>4327.76</v>
          </cell>
        </row>
        <row r="65">
          <cell r="E65">
            <v>1408.64</v>
          </cell>
        </row>
        <row r="66">
          <cell r="E66">
            <v>11233.12</v>
          </cell>
        </row>
        <row r="67">
          <cell r="E67">
            <v>1392.16</v>
          </cell>
        </row>
        <row r="68">
          <cell r="E68">
            <v>1422.56</v>
          </cell>
        </row>
        <row r="69">
          <cell r="E69">
            <v>1705.44</v>
          </cell>
        </row>
        <row r="70">
          <cell r="E70">
            <v>2873.54</v>
          </cell>
        </row>
        <row r="71">
          <cell r="E71">
            <v>1526.88</v>
          </cell>
        </row>
        <row r="72">
          <cell r="E72">
            <v>1521.12</v>
          </cell>
        </row>
        <row r="73">
          <cell r="E73">
            <v>1386.08</v>
          </cell>
        </row>
        <row r="74">
          <cell r="E74">
            <v>2144.2600000000002</v>
          </cell>
        </row>
        <row r="75">
          <cell r="E75">
            <v>1359.52</v>
          </cell>
        </row>
        <row r="76">
          <cell r="E76">
            <v>1345.92</v>
          </cell>
        </row>
        <row r="77">
          <cell r="E77">
            <v>1727.04</v>
          </cell>
        </row>
        <row r="78">
          <cell r="E78">
            <v>4738.16</v>
          </cell>
        </row>
        <row r="79">
          <cell r="E79">
            <v>1582.88</v>
          </cell>
        </row>
        <row r="80">
          <cell r="E80">
            <v>1486.08</v>
          </cell>
        </row>
        <row r="81">
          <cell r="E81">
            <v>1474.72</v>
          </cell>
        </row>
        <row r="82">
          <cell r="E82">
            <v>1433.76</v>
          </cell>
        </row>
        <row r="83">
          <cell r="E83">
            <v>1340</v>
          </cell>
        </row>
        <row r="84">
          <cell r="E84">
            <v>1329.28</v>
          </cell>
        </row>
        <row r="85">
          <cell r="E85">
            <v>1734.72</v>
          </cell>
        </row>
        <row r="86">
          <cell r="E86">
            <v>2041.26</v>
          </cell>
        </row>
        <row r="87">
          <cell r="E87">
            <v>1489.76</v>
          </cell>
        </row>
        <row r="88">
          <cell r="E88">
            <v>3324.06</v>
          </cell>
        </row>
        <row r="89">
          <cell r="E89">
            <v>1620.8</v>
          </cell>
        </row>
        <row r="90">
          <cell r="E90">
            <v>2024.18</v>
          </cell>
        </row>
        <row r="91">
          <cell r="E91">
            <v>3481.18</v>
          </cell>
        </row>
        <row r="92">
          <cell r="E92">
            <v>1311.68</v>
          </cell>
        </row>
        <row r="93">
          <cell r="E93">
            <v>2005.6</v>
          </cell>
        </row>
        <row r="94">
          <cell r="E94">
            <v>17510.3</v>
          </cell>
        </row>
        <row r="95">
          <cell r="E95">
            <v>1598.26</v>
          </cell>
        </row>
        <row r="96">
          <cell r="E96">
            <v>1735.68</v>
          </cell>
        </row>
        <row r="97">
          <cell r="E97">
            <v>1597.92</v>
          </cell>
        </row>
        <row r="98">
          <cell r="E98">
            <v>1765.76</v>
          </cell>
        </row>
        <row r="99">
          <cell r="E99">
            <v>1614.56</v>
          </cell>
        </row>
        <row r="100">
          <cell r="E100">
            <v>1705.6</v>
          </cell>
        </row>
        <row r="101">
          <cell r="E101">
            <v>2135.2199999999998</v>
          </cell>
        </row>
        <row r="102">
          <cell r="E102">
            <v>1708.64</v>
          </cell>
        </row>
        <row r="103">
          <cell r="E103">
            <v>1594.56</v>
          </cell>
        </row>
        <row r="104">
          <cell r="E104">
            <v>1487.2</v>
          </cell>
        </row>
        <row r="105">
          <cell r="E105">
            <v>1468.64</v>
          </cell>
        </row>
        <row r="106">
          <cell r="E106">
            <v>1592.16</v>
          </cell>
        </row>
        <row r="107">
          <cell r="E107">
            <v>1514.4</v>
          </cell>
        </row>
        <row r="108">
          <cell r="E108">
            <v>1488.32</v>
          </cell>
        </row>
        <row r="109">
          <cell r="E109">
            <v>1666.56</v>
          </cell>
        </row>
        <row r="110">
          <cell r="E110">
            <v>1559.52</v>
          </cell>
        </row>
        <row r="111">
          <cell r="E111">
            <v>1527.86</v>
          </cell>
        </row>
        <row r="112">
          <cell r="E112">
            <v>1460</v>
          </cell>
        </row>
        <row r="113">
          <cell r="E113">
            <v>1426.24</v>
          </cell>
        </row>
        <row r="114">
          <cell r="E114">
            <v>1549.76</v>
          </cell>
        </row>
        <row r="115">
          <cell r="E115">
            <v>2303.98</v>
          </cell>
        </row>
        <row r="116">
          <cell r="E116">
            <v>1437.76</v>
          </cell>
        </row>
        <row r="117">
          <cell r="E117">
            <v>1994.32</v>
          </cell>
        </row>
        <row r="118">
          <cell r="E118">
            <v>1729.44</v>
          </cell>
        </row>
        <row r="119">
          <cell r="E119">
            <v>1745.12</v>
          </cell>
        </row>
        <row r="120">
          <cell r="E120">
            <v>31941.5</v>
          </cell>
        </row>
        <row r="121">
          <cell r="E121">
            <v>1767.32</v>
          </cell>
        </row>
        <row r="122">
          <cell r="E122">
            <v>1557.12</v>
          </cell>
        </row>
        <row r="123">
          <cell r="E123">
            <v>1488.32</v>
          </cell>
        </row>
        <row r="124">
          <cell r="E124">
            <v>1510.08</v>
          </cell>
        </row>
        <row r="125">
          <cell r="E125">
            <v>49640.68</v>
          </cell>
        </row>
        <row r="126">
          <cell r="E126">
            <v>7513.4</v>
          </cell>
        </row>
        <row r="127">
          <cell r="E127">
            <v>48141.54</v>
          </cell>
        </row>
        <row r="128">
          <cell r="E128">
            <v>48045.5</v>
          </cell>
        </row>
        <row r="129">
          <cell r="E129">
            <v>49021.66</v>
          </cell>
        </row>
        <row r="130">
          <cell r="E130">
            <v>48196.959999999999</v>
          </cell>
        </row>
        <row r="131">
          <cell r="E131">
            <v>8541.68</v>
          </cell>
        </row>
        <row r="132">
          <cell r="E132">
            <v>42541.81</v>
          </cell>
        </row>
      </sheetData>
      <sheetData sheetId="5">
        <row r="5">
          <cell r="E5">
            <v>51342.44</v>
          </cell>
        </row>
        <row r="6">
          <cell r="E6">
            <v>9308.2199999999993</v>
          </cell>
        </row>
        <row r="7">
          <cell r="E7">
            <v>5014.8</v>
          </cell>
        </row>
        <row r="8">
          <cell r="E8">
            <v>47709.57</v>
          </cell>
        </row>
        <row r="9">
          <cell r="E9">
            <v>3721.2</v>
          </cell>
        </row>
        <row r="10">
          <cell r="E10">
            <v>2488.8200000000002</v>
          </cell>
        </row>
        <row r="11">
          <cell r="E11">
            <v>2424.34</v>
          </cell>
        </row>
        <row r="12">
          <cell r="E12">
            <v>2396.94</v>
          </cell>
        </row>
        <row r="13">
          <cell r="E13">
            <v>2497.7800000000002</v>
          </cell>
        </row>
        <row r="14">
          <cell r="E14">
            <v>2425.7800000000002</v>
          </cell>
        </row>
        <row r="15">
          <cell r="E15">
            <v>2166.04</v>
          </cell>
        </row>
        <row r="16">
          <cell r="E16">
            <v>2378.8200000000002</v>
          </cell>
        </row>
        <row r="17">
          <cell r="E17">
            <v>9441.84</v>
          </cell>
        </row>
        <row r="18">
          <cell r="E18">
            <v>3008.72</v>
          </cell>
        </row>
        <row r="19">
          <cell r="E19">
            <v>2617.36</v>
          </cell>
        </row>
        <row r="20">
          <cell r="E20">
            <v>2036.32</v>
          </cell>
        </row>
        <row r="21">
          <cell r="E21">
            <v>2322.12</v>
          </cell>
        </row>
        <row r="22">
          <cell r="E22">
            <v>5271.38</v>
          </cell>
        </row>
        <row r="23">
          <cell r="E23">
            <v>2318.6799999999998</v>
          </cell>
        </row>
        <row r="24">
          <cell r="E24">
            <v>2274.4</v>
          </cell>
        </row>
        <row r="25">
          <cell r="E25">
            <v>4057.52</v>
          </cell>
        </row>
        <row r="26">
          <cell r="E26">
            <v>2367.7199999999998</v>
          </cell>
        </row>
        <row r="27">
          <cell r="E27">
            <v>2070.92</v>
          </cell>
        </row>
        <row r="28">
          <cell r="E28">
            <v>5431.76</v>
          </cell>
        </row>
        <row r="29">
          <cell r="E29">
            <v>4012.72</v>
          </cell>
        </row>
        <row r="30">
          <cell r="E30">
            <v>2369.12</v>
          </cell>
        </row>
        <row r="31">
          <cell r="E31">
            <v>2973.2</v>
          </cell>
        </row>
        <row r="32">
          <cell r="E32">
            <v>39644.65</v>
          </cell>
        </row>
        <row r="33">
          <cell r="E33">
            <v>2366.7199999999998</v>
          </cell>
        </row>
        <row r="34">
          <cell r="E34">
            <v>4580.3999999999996</v>
          </cell>
        </row>
        <row r="35">
          <cell r="E35">
            <v>2398.1799999999998</v>
          </cell>
        </row>
        <row r="36">
          <cell r="E36">
            <v>2003.02</v>
          </cell>
        </row>
        <row r="37">
          <cell r="E37">
            <v>2330.36</v>
          </cell>
        </row>
        <row r="38">
          <cell r="E38">
            <v>2447.2199999999998</v>
          </cell>
        </row>
        <row r="39">
          <cell r="E39">
            <v>2566.96</v>
          </cell>
        </row>
        <row r="40">
          <cell r="E40">
            <v>2587.6</v>
          </cell>
        </row>
        <row r="41">
          <cell r="E41">
            <v>2510.44</v>
          </cell>
        </row>
        <row r="42">
          <cell r="E42">
            <v>2305.64</v>
          </cell>
        </row>
        <row r="43">
          <cell r="E43">
            <v>2308.7399999999998</v>
          </cell>
        </row>
        <row r="44">
          <cell r="E44">
            <v>2739.1</v>
          </cell>
        </row>
        <row r="45">
          <cell r="E45">
            <v>2641.64</v>
          </cell>
        </row>
        <row r="46">
          <cell r="E46">
            <v>2531.58</v>
          </cell>
        </row>
        <row r="47">
          <cell r="E47">
            <v>2489.52</v>
          </cell>
        </row>
        <row r="48">
          <cell r="E48">
            <v>2558.8000000000002</v>
          </cell>
        </row>
        <row r="49">
          <cell r="E49">
            <v>3016.72</v>
          </cell>
        </row>
        <row r="50">
          <cell r="E50">
            <v>2120.8000000000002</v>
          </cell>
        </row>
        <row r="51">
          <cell r="E51">
            <v>2300.34</v>
          </cell>
        </row>
        <row r="52">
          <cell r="E52">
            <v>4778.32</v>
          </cell>
        </row>
        <row r="53">
          <cell r="E53">
            <v>2411.62</v>
          </cell>
        </row>
        <row r="54">
          <cell r="E54">
            <v>3230.48</v>
          </cell>
        </row>
        <row r="55">
          <cell r="E55">
            <v>13957.84</v>
          </cell>
        </row>
        <row r="56">
          <cell r="E56">
            <v>2414.42</v>
          </cell>
        </row>
        <row r="57">
          <cell r="E57">
            <v>2120</v>
          </cell>
        </row>
        <row r="58">
          <cell r="E58">
            <v>1961.48</v>
          </cell>
        </row>
        <row r="59">
          <cell r="E59">
            <v>2471.7800000000002</v>
          </cell>
        </row>
        <row r="60">
          <cell r="E60">
            <v>3380.56</v>
          </cell>
        </row>
        <row r="61">
          <cell r="E61">
            <v>2111</v>
          </cell>
        </row>
        <row r="62">
          <cell r="E62">
            <v>2581.52</v>
          </cell>
        </row>
        <row r="63">
          <cell r="E63">
            <v>2507.12</v>
          </cell>
        </row>
        <row r="64">
          <cell r="E64">
            <v>4846.96</v>
          </cell>
        </row>
        <row r="65">
          <cell r="E65">
            <v>2041.34</v>
          </cell>
        </row>
        <row r="66">
          <cell r="E66">
            <v>10805.6</v>
          </cell>
        </row>
        <row r="67">
          <cell r="E67">
            <v>2276.34</v>
          </cell>
        </row>
        <row r="68">
          <cell r="E68">
            <v>2125</v>
          </cell>
        </row>
        <row r="69">
          <cell r="E69">
            <v>2228.48</v>
          </cell>
        </row>
        <row r="70">
          <cell r="E70">
            <v>3483.92</v>
          </cell>
        </row>
        <row r="71">
          <cell r="E71">
            <v>2580.2399999999998</v>
          </cell>
        </row>
        <row r="72">
          <cell r="E72">
            <v>2456.64</v>
          </cell>
        </row>
        <row r="73">
          <cell r="E73">
            <v>1877.48</v>
          </cell>
        </row>
        <row r="74">
          <cell r="E74">
            <v>3949.68</v>
          </cell>
        </row>
        <row r="75">
          <cell r="E75">
            <v>2399.1799999999998</v>
          </cell>
        </row>
        <row r="76">
          <cell r="E76">
            <v>2227.2199999999998</v>
          </cell>
        </row>
        <row r="77">
          <cell r="E77">
            <v>2689.84</v>
          </cell>
        </row>
        <row r="78">
          <cell r="E78">
            <v>7298.16</v>
          </cell>
        </row>
        <row r="79">
          <cell r="E79">
            <v>2693.84</v>
          </cell>
        </row>
        <row r="80">
          <cell r="E80">
            <v>2577.04</v>
          </cell>
        </row>
        <row r="81">
          <cell r="E81">
            <v>1914.48</v>
          </cell>
        </row>
        <row r="82">
          <cell r="E82">
            <v>1945.2</v>
          </cell>
        </row>
        <row r="83">
          <cell r="E83">
            <v>2359.1799999999998</v>
          </cell>
        </row>
        <row r="84">
          <cell r="E84">
            <v>2512.7199999999998</v>
          </cell>
        </row>
        <row r="85">
          <cell r="E85">
            <v>2533.6799999999998</v>
          </cell>
        </row>
        <row r="86">
          <cell r="E86">
            <v>3194.96</v>
          </cell>
        </row>
        <row r="87">
          <cell r="E87">
            <v>2547.2600000000002</v>
          </cell>
        </row>
        <row r="88">
          <cell r="E88">
            <v>5119.4399999999996</v>
          </cell>
        </row>
        <row r="89">
          <cell r="E89">
            <v>2321.4</v>
          </cell>
        </row>
        <row r="90">
          <cell r="E90">
            <v>3222</v>
          </cell>
        </row>
        <row r="91">
          <cell r="E91">
            <v>5323.12</v>
          </cell>
        </row>
        <row r="92">
          <cell r="E92">
            <v>2765.2</v>
          </cell>
        </row>
        <row r="93">
          <cell r="E93">
            <v>3188.4</v>
          </cell>
        </row>
        <row r="94">
          <cell r="E94">
            <v>19860.560000000001</v>
          </cell>
        </row>
        <row r="95">
          <cell r="E95">
            <v>3007.12</v>
          </cell>
        </row>
        <row r="96">
          <cell r="E96">
            <v>2764.88</v>
          </cell>
        </row>
        <row r="97">
          <cell r="E97">
            <v>2821.36</v>
          </cell>
        </row>
        <row r="98">
          <cell r="E98">
            <v>2706</v>
          </cell>
        </row>
        <row r="99">
          <cell r="E99">
            <v>2872.56</v>
          </cell>
        </row>
        <row r="100">
          <cell r="E100">
            <v>3299.44</v>
          </cell>
        </row>
        <row r="101">
          <cell r="E101">
            <v>3268.56</v>
          </cell>
        </row>
        <row r="102">
          <cell r="E102">
            <v>2998.32</v>
          </cell>
        </row>
        <row r="103">
          <cell r="E103">
            <v>3198.96</v>
          </cell>
        </row>
        <row r="104">
          <cell r="E104">
            <v>2705.68</v>
          </cell>
        </row>
        <row r="105">
          <cell r="E105">
            <v>2659.92</v>
          </cell>
        </row>
        <row r="106">
          <cell r="E106">
            <v>3007.92</v>
          </cell>
        </row>
        <row r="107">
          <cell r="E107">
            <v>2947.12</v>
          </cell>
        </row>
        <row r="108">
          <cell r="E108">
            <v>3054.64</v>
          </cell>
        </row>
        <row r="109">
          <cell r="E109">
            <v>2777.2</v>
          </cell>
        </row>
        <row r="110">
          <cell r="E110">
            <v>2706.64</v>
          </cell>
        </row>
        <row r="111">
          <cell r="E111">
            <v>2981.68</v>
          </cell>
        </row>
        <row r="112">
          <cell r="E112">
            <v>2872.4</v>
          </cell>
        </row>
        <row r="113">
          <cell r="E113">
            <v>2552.06</v>
          </cell>
        </row>
        <row r="114">
          <cell r="E114">
            <v>2772.98</v>
          </cell>
        </row>
        <row r="115">
          <cell r="E115">
            <v>3293.52</v>
          </cell>
        </row>
        <row r="116">
          <cell r="E116">
            <v>2634.48</v>
          </cell>
        </row>
        <row r="117">
          <cell r="E117">
            <v>2817.2</v>
          </cell>
        </row>
        <row r="118">
          <cell r="E118">
            <v>2990</v>
          </cell>
        </row>
        <row r="119">
          <cell r="E119">
            <v>3142</v>
          </cell>
        </row>
        <row r="120">
          <cell r="E120">
            <v>41146.43</v>
          </cell>
        </row>
        <row r="121">
          <cell r="E121">
            <v>2891.28</v>
          </cell>
        </row>
        <row r="122">
          <cell r="E122">
            <v>2847.44</v>
          </cell>
        </row>
        <row r="123">
          <cell r="E123">
            <v>2807.12</v>
          </cell>
        </row>
        <row r="124">
          <cell r="E124">
            <v>2688.4</v>
          </cell>
        </row>
        <row r="125">
          <cell r="E125">
            <v>52119.78</v>
          </cell>
        </row>
        <row r="126">
          <cell r="E126">
            <v>12060.66</v>
          </cell>
        </row>
        <row r="127">
          <cell r="E127">
            <v>51403.24</v>
          </cell>
        </row>
        <row r="128">
          <cell r="E128">
            <v>50406.06</v>
          </cell>
        </row>
        <row r="129">
          <cell r="E129">
            <v>51414.22</v>
          </cell>
        </row>
        <row r="130">
          <cell r="E130">
            <v>51040.12</v>
          </cell>
        </row>
        <row r="131">
          <cell r="E131">
            <v>11024.58</v>
          </cell>
        </row>
        <row r="132">
          <cell r="E132">
            <v>46590.02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5"/>
  <sheetViews>
    <sheetView tabSelected="1" zoomScale="120" zoomScaleNormal="120" workbookViewId="0">
      <pane ySplit="1" topLeftCell="A2" activePane="bottomLeft" state="frozen"/>
      <selection pane="bottomLeft" sqref="A1:O1"/>
    </sheetView>
  </sheetViews>
  <sheetFormatPr defaultColWidth="9.109375" defaultRowHeight="13.2" x14ac:dyDescent="0.25"/>
  <cols>
    <col min="1" max="1" width="5.6640625" style="58" customWidth="1"/>
    <col min="2" max="15" width="10.6640625" style="58" customWidth="1"/>
    <col min="16" max="16384" width="9.109375" style="58"/>
  </cols>
  <sheetData>
    <row r="1" spans="1:15" s="52" customFormat="1" ht="15" customHeight="1" x14ac:dyDescent="0.25">
      <c r="A1" s="110" t="s">
        <v>151</v>
      </c>
      <c r="B1" s="111"/>
      <c r="C1" s="111"/>
      <c r="D1" s="111"/>
      <c r="E1" s="111"/>
      <c r="F1" s="111"/>
      <c r="G1" s="111"/>
      <c r="H1" s="111"/>
      <c r="I1" s="111"/>
      <c r="J1" s="111"/>
      <c r="K1" s="111"/>
      <c r="L1" s="111"/>
      <c r="M1" s="111"/>
      <c r="N1" s="112"/>
      <c r="O1" s="113"/>
    </row>
    <row r="2" spans="1:15" s="52" customFormat="1" ht="15" customHeight="1" x14ac:dyDescent="0.25">
      <c r="A2" s="127" t="s">
        <v>152</v>
      </c>
      <c r="B2" s="111"/>
      <c r="C2" s="111"/>
      <c r="D2" s="111"/>
      <c r="E2" s="111"/>
      <c r="F2" s="111"/>
      <c r="G2" s="111"/>
      <c r="H2" s="111"/>
      <c r="I2" s="111"/>
      <c r="J2" s="111"/>
      <c r="K2" s="111"/>
      <c r="L2" s="111"/>
      <c r="M2" s="111"/>
      <c r="N2" s="112"/>
      <c r="O2" s="113"/>
    </row>
    <row r="3" spans="1:15" s="52" customFormat="1" ht="15" customHeight="1" x14ac:dyDescent="0.25">
      <c r="A3" s="110" t="s">
        <v>1047</v>
      </c>
      <c r="B3" s="120"/>
      <c r="C3" s="120"/>
      <c r="D3" s="120"/>
      <c r="E3" s="120"/>
      <c r="F3" s="120"/>
      <c r="G3" s="120"/>
      <c r="H3" s="120"/>
      <c r="I3" s="120"/>
      <c r="J3" s="120"/>
      <c r="K3" s="120"/>
      <c r="L3" s="120"/>
      <c r="M3" s="120"/>
      <c r="N3" s="112"/>
      <c r="O3" s="113"/>
    </row>
    <row r="4" spans="1:15" s="52" customFormat="1" ht="15" customHeight="1" x14ac:dyDescent="0.25">
      <c r="A4" s="117" t="s">
        <v>1048</v>
      </c>
      <c r="B4" s="118"/>
      <c r="C4" s="118"/>
      <c r="D4" s="118"/>
      <c r="E4" s="118"/>
      <c r="F4" s="118"/>
      <c r="G4" s="118"/>
      <c r="H4" s="118"/>
      <c r="I4" s="118"/>
      <c r="J4" s="118"/>
      <c r="K4" s="118"/>
      <c r="L4" s="118"/>
      <c r="M4" s="118"/>
      <c r="N4" s="112"/>
      <c r="O4" s="113"/>
    </row>
    <row r="5" spans="1:15" ht="15" customHeight="1" x14ac:dyDescent="0.25">
      <c r="A5" s="117" t="s">
        <v>1050</v>
      </c>
      <c r="B5" s="118"/>
      <c r="C5" s="118"/>
      <c r="D5" s="118"/>
      <c r="E5" s="118"/>
      <c r="F5" s="118"/>
      <c r="G5" s="118"/>
      <c r="H5" s="118"/>
      <c r="I5" s="118"/>
      <c r="J5" s="118"/>
      <c r="K5" s="118"/>
      <c r="L5" s="118"/>
      <c r="M5" s="118"/>
      <c r="N5" s="118"/>
      <c r="O5" s="119"/>
    </row>
    <row r="6" spans="1:15" s="52" customFormat="1" ht="15" customHeight="1" x14ac:dyDescent="0.25">
      <c r="A6" s="117" t="s">
        <v>1049</v>
      </c>
      <c r="B6" s="118"/>
      <c r="C6" s="118"/>
      <c r="D6" s="118"/>
      <c r="E6" s="118"/>
      <c r="F6" s="118"/>
      <c r="G6" s="118"/>
      <c r="H6" s="118"/>
      <c r="I6" s="118"/>
      <c r="J6" s="118"/>
      <c r="K6" s="118"/>
      <c r="L6" s="118"/>
      <c r="M6" s="118"/>
      <c r="N6" s="118"/>
      <c r="O6" s="119"/>
    </row>
    <row r="7" spans="1:15" s="52" customFormat="1" ht="15" customHeight="1" x14ac:dyDescent="0.25">
      <c r="A7" s="131" t="s">
        <v>1051</v>
      </c>
      <c r="B7" s="132"/>
      <c r="C7" s="132"/>
      <c r="D7" s="132"/>
      <c r="E7" s="132"/>
      <c r="F7" s="132"/>
      <c r="G7" s="132"/>
      <c r="H7" s="132"/>
      <c r="I7" s="132"/>
      <c r="J7" s="132"/>
      <c r="K7" s="132"/>
      <c r="L7" s="132"/>
      <c r="M7" s="132"/>
      <c r="N7" s="132"/>
      <c r="O7" s="133"/>
    </row>
    <row r="8" spans="1:15" s="52" customFormat="1" ht="30" customHeight="1" x14ac:dyDescent="0.25">
      <c r="A8" s="117" t="s">
        <v>1052</v>
      </c>
      <c r="B8" s="118"/>
      <c r="C8" s="118"/>
      <c r="D8" s="118"/>
      <c r="E8" s="118"/>
      <c r="F8" s="118"/>
      <c r="G8" s="118"/>
      <c r="H8" s="118"/>
      <c r="I8" s="118"/>
      <c r="J8" s="118"/>
      <c r="K8" s="118"/>
      <c r="L8" s="118"/>
      <c r="M8" s="118"/>
      <c r="N8" s="118"/>
      <c r="O8" s="119"/>
    </row>
    <row r="9" spans="1:15" ht="12" customHeight="1" x14ac:dyDescent="0.25">
      <c r="A9" s="91"/>
      <c r="B9" s="92" t="s">
        <v>102</v>
      </c>
      <c r="C9" s="92" t="s">
        <v>103</v>
      </c>
      <c r="D9" s="92" t="s">
        <v>104</v>
      </c>
      <c r="E9" s="92" t="s">
        <v>105</v>
      </c>
      <c r="F9" s="92" t="s">
        <v>106</v>
      </c>
      <c r="G9" s="92" t="s">
        <v>107</v>
      </c>
      <c r="H9" s="136" t="s">
        <v>108</v>
      </c>
      <c r="I9" s="136"/>
      <c r="J9" s="136"/>
      <c r="K9" s="136" t="s">
        <v>109</v>
      </c>
      <c r="L9" s="136"/>
    </row>
    <row r="10" spans="1:15" ht="12" customHeight="1" x14ac:dyDescent="0.25">
      <c r="A10" s="91">
        <v>1</v>
      </c>
      <c r="B10" s="93" t="s">
        <v>928</v>
      </c>
      <c r="C10" s="124" t="s">
        <v>920</v>
      </c>
      <c r="D10" s="125"/>
      <c r="E10" s="125"/>
      <c r="F10" s="126"/>
    </row>
    <row r="11" spans="1:15" ht="12" customHeight="1" x14ac:dyDescent="0.25">
      <c r="A11" s="91">
        <v>2</v>
      </c>
      <c r="B11" s="122" t="s">
        <v>0</v>
      </c>
      <c r="C11" s="128" t="s">
        <v>1053</v>
      </c>
      <c r="D11" s="129"/>
      <c r="E11" s="129"/>
      <c r="F11" s="130"/>
    </row>
    <row r="12" spans="1:15" ht="12" customHeight="1" x14ac:dyDescent="0.25">
      <c r="A12" s="91">
        <v>3</v>
      </c>
      <c r="B12" s="123"/>
      <c r="C12" s="93" t="s">
        <v>451</v>
      </c>
      <c r="D12" s="93" t="s">
        <v>452</v>
      </c>
      <c r="E12" s="93" t="s">
        <v>453</v>
      </c>
      <c r="F12" s="93" t="s">
        <v>454</v>
      </c>
      <c r="H12" s="137" t="s">
        <v>138</v>
      </c>
      <c r="I12" s="138"/>
      <c r="J12" s="139"/>
      <c r="K12" s="134" t="s">
        <v>1045</v>
      </c>
      <c r="L12" s="135"/>
    </row>
    <row r="13" spans="1:15" ht="12" customHeight="1" x14ac:dyDescent="0.25">
      <c r="A13" s="91">
        <v>4</v>
      </c>
      <c r="B13" s="96" t="s">
        <v>2</v>
      </c>
      <c r="C13" s="94">
        <v>20.61</v>
      </c>
      <c r="D13" s="94"/>
      <c r="E13" s="94"/>
      <c r="F13" s="94"/>
    </row>
    <row r="14" spans="1:15" ht="12" customHeight="1" x14ac:dyDescent="0.25">
      <c r="A14" s="91">
        <v>5</v>
      </c>
      <c r="B14" s="96" t="s">
        <v>3</v>
      </c>
      <c r="C14" s="94">
        <v>21.8</v>
      </c>
      <c r="D14" s="94"/>
      <c r="E14" s="94"/>
      <c r="F14" s="94"/>
      <c r="H14" s="149" t="s">
        <v>1046</v>
      </c>
      <c r="I14" s="150"/>
      <c r="J14" s="151"/>
      <c r="K14" s="134" t="s">
        <v>154</v>
      </c>
      <c r="L14" s="135"/>
    </row>
    <row r="15" spans="1:15" ht="12" customHeight="1" x14ac:dyDescent="0.25">
      <c r="A15" s="91">
        <v>6</v>
      </c>
      <c r="B15" s="98" t="s">
        <v>4</v>
      </c>
      <c r="C15" s="94">
        <v>21.52</v>
      </c>
      <c r="D15" s="94"/>
      <c r="E15" s="94"/>
      <c r="F15" s="94"/>
      <c r="H15" s="152"/>
      <c r="I15" s="153"/>
      <c r="J15" s="154"/>
      <c r="K15" s="134" t="s">
        <v>155</v>
      </c>
      <c r="L15" s="135"/>
    </row>
    <row r="16" spans="1:15" ht="12" customHeight="1" x14ac:dyDescent="0.25">
      <c r="A16" s="91">
        <v>7</v>
      </c>
      <c r="B16" s="98" t="s">
        <v>5</v>
      </c>
      <c r="C16" s="95">
        <v>19.52</v>
      </c>
      <c r="D16" s="94"/>
      <c r="E16" s="94"/>
      <c r="F16" s="94"/>
      <c r="H16" s="140" t="s">
        <v>143</v>
      </c>
      <c r="I16" s="141"/>
      <c r="J16" s="142"/>
      <c r="K16" s="155" t="s">
        <v>154</v>
      </c>
      <c r="L16" s="156"/>
    </row>
    <row r="17" spans="1:15" ht="12" customHeight="1" x14ac:dyDescent="0.25">
      <c r="A17" s="91">
        <v>8</v>
      </c>
      <c r="B17" s="98" t="s">
        <v>6</v>
      </c>
      <c r="C17" s="95">
        <v>18.71</v>
      </c>
      <c r="D17" s="94"/>
      <c r="E17" s="94"/>
      <c r="F17" s="94"/>
    </row>
    <row r="18" spans="1:15" ht="12" customHeight="1" x14ac:dyDescent="0.25">
      <c r="A18" s="91">
        <v>9</v>
      </c>
      <c r="B18" s="98" t="s">
        <v>7</v>
      </c>
      <c r="C18" s="95">
        <v>22.25</v>
      </c>
      <c r="D18" s="94"/>
      <c r="E18" s="94"/>
      <c r="F18" s="94"/>
      <c r="H18" s="140" t="s">
        <v>144</v>
      </c>
      <c r="I18" s="141"/>
      <c r="J18" s="142"/>
      <c r="K18" s="134" t="s">
        <v>156</v>
      </c>
      <c r="L18" s="135"/>
    </row>
    <row r="19" spans="1:15" ht="12" customHeight="1" x14ac:dyDescent="0.25">
      <c r="A19" s="91">
        <v>10</v>
      </c>
      <c r="B19" s="98" t="s">
        <v>8</v>
      </c>
      <c r="C19" s="95">
        <v>18.600000000000001</v>
      </c>
      <c r="D19" s="94"/>
      <c r="E19" s="94"/>
      <c r="F19" s="94"/>
      <c r="H19" s="143"/>
      <c r="I19" s="144"/>
      <c r="J19" s="145"/>
      <c r="K19" s="134" t="s">
        <v>145</v>
      </c>
      <c r="L19" s="135"/>
    </row>
    <row r="20" spans="1:15" ht="12" customHeight="1" x14ac:dyDescent="0.25">
      <c r="A20" s="91">
        <v>11</v>
      </c>
      <c r="B20" s="98" t="s">
        <v>9</v>
      </c>
      <c r="C20" s="95">
        <v>20.5</v>
      </c>
      <c r="D20" s="94"/>
      <c r="E20" s="94"/>
      <c r="F20" s="94"/>
      <c r="H20" s="143"/>
      <c r="I20" s="144"/>
      <c r="J20" s="145"/>
      <c r="K20" s="134" t="s">
        <v>146</v>
      </c>
      <c r="L20" s="135"/>
    </row>
    <row r="21" spans="1:15" ht="12" customHeight="1" x14ac:dyDescent="0.25">
      <c r="A21" s="91">
        <v>12</v>
      </c>
      <c r="B21" s="98" t="s">
        <v>10</v>
      </c>
      <c r="C21" s="95">
        <v>21.67</v>
      </c>
      <c r="D21" s="94"/>
      <c r="E21" s="94"/>
      <c r="F21" s="94"/>
      <c r="H21" s="143"/>
      <c r="I21" s="144"/>
      <c r="J21" s="145"/>
      <c r="K21" s="134" t="s">
        <v>147</v>
      </c>
      <c r="L21" s="135"/>
    </row>
    <row r="22" spans="1:15" ht="12" customHeight="1" x14ac:dyDescent="0.25">
      <c r="A22" s="91">
        <v>13</v>
      </c>
      <c r="B22" s="98" t="s">
        <v>11</v>
      </c>
      <c r="C22" s="95">
        <v>22.06</v>
      </c>
      <c r="D22" s="94"/>
      <c r="E22" s="94"/>
      <c r="F22" s="94"/>
      <c r="H22" s="143"/>
      <c r="I22" s="144"/>
      <c r="J22" s="145"/>
      <c r="K22" s="134" t="s">
        <v>148</v>
      </c>
      <c r="L22" s="135"/>
    </row>
    <row r="23" spans="1:15" ht="12" customHeight="1" x14ac:dyDescent="0.25">
      <c r="A23" s="91">
        <v>14</v>
      </c>
      <c r="B23" s="98" t="s">
        <v>12</v>
      </c>
      <c r="C23" s="95">
        <v>22.09</v>
      </c>
      <c r="D23" s="94"/>
      <c r="E23" s="94"/>
      <c r="F23" s="94"/>
      <c r="H23" s="146"/>
      <c r="I23" s="147"/>
      <c r="J23" s="148"/>
      <c r="K23" s="134" t="s">
        <v>149</v>
      </c>
      <c r="L23" s="135"/>
    </row>
    <row r="24" spans="1:15" ht="12" customHeight="1" x14ac:dyDescent="0.25">
      <c r="A24" s="91">
        <v>15</v>
      </c>
      <c r="B24" s="98" t="s">
        <v>13</v>
      </c>
      <c r="C24" s="95">
        <v>20.04</v>
      </c>
      <c r="D24" s="94"/>
      <c r="E24" s="94"/>
      <c r="F24" s="94"/>
      <c r="H24" s="137" t="s">
        <v>150</v>
      </c>
      <c r="I24" s="138"/>
      <c r="J24" s="139"/>
      <c r="K24" s="155" t="s">
        <v>156</v>
      </c>
      <c r="L24" s="156"/>
    </row>
    <row r="25" spans="1:15" ht="12" customHeight="1" x14ac:dyDescent="0.25">
      <c r="A25" s="99" t="s">
        <v>128</v>
      </c>
      <c r="B25" s="96" t="s">
        <v>128</v>
      </c>
      <c r="C25" s="97" t="s">
        <v>128</v>
      </c>
      <c r="D25" s="94"/>
      <c r="E25" s="94"/>
      <c r="F25" s="94"/>
    </row>
    <row r="26" spans="1:15" ht="12" customHeight="1" x14ac:dyDescent="0.25">
      <c r="A26" s="91">
        <v>387</v>
      </c>
      <c r="B26" s="96" t="s">
        <v>449</v>
      </c>
      <c r="C26" s="95">
        <v>19.28</v>
      </c>
      <c r="D26" s="94"/>
      <c r="E26" s="94"/>
      <c r="F26" s="94"/>
    </row>
    <row r="27" spans="1:15" s="52" customFormat="1" ht="15" customHeight="1" x14ac:dyDescent="0.25">
      <c r="A27" s="110" t="s">
        <v>1054</v>
      </c>
      <c r="B27" s="120"/>
      <c r="C27" s="120"/>
      <c r="D27" s="120"/>
      <c r="E27" s="120"/>
      <c r="F27" s="120"/>
      <c r="G27" s="120"/>
      <c r="H27" s="120"/>
      <c r="I27" s="120"/>
      <c r="J27" s="120"/>
      <c r="K27" s="120"/>
      <c r="L27" s="120"/>
      <c r="M27" s="120"/>
      <c r="N27" s="112"/>
      <c r="O27" s="113"/>
    </row>
    <row r="28" spans="1:15" ht="12" customHeight="1" x14ac:dyDescent="0.25">
      <c r="A28" s="103"/>
      <c r="B28" s="104" t="s">
        <v>102</v>
      </c>
      <c r="C28" s="105" t="s">
        <v>103</v>
      </c>
      <c r="D28" s="105" t="s">
        <v>104</v>
      </c>
      <c r="E28" s="105" t="s">
        <v>105</v>
      </c>
      <c r="F28" s="105" t="s">
        <v>106</v>
      </c>
      <c r="G28" s="105" t="s">
        <v>107</v>
      </c>
      <c r="H28" s="105" t="s">
        <v>108</v>
      </c>
      <c r="I28" s="105" t="s">
        <v>109</v>
      </c>
      <c r="J28" s="105" t="s">
        <v>129</v>
      </c>
      <c r="K28" s="105" t="s">
        <v>130</v>
      </c>
      <c r="L28" s="105" t="s">
        <v>128</v>
      </c>
      <c r="M28" s="105" t="s">
        <v>1066</v>
      </c>
    </row>
    <row r="29" spans="1:15" ht="12" customHeight="1" x14ac:dyDescent="0.25">
      <c r="A29" s="106">
        <v>1</v>
      </c>
      <c r="B29" s="72"/>
      <c r="C29" s="50" t="s">
        <v>131</v>
      </c>
      <c r="D29" s="51" t="s">
        <v>853</v>
      </c>
      <c r="E29" s="51" t="s">
        <v>854</v>
      </c>
      <c r="F29" s="51" t="s">
        <v>855</v>
      </c>
      <c r="G29" s="51" t="s">
        <v>856</v>
      </c>
      <c r="H29" s="51" t="s">
        <v>857</v>
      </c>
      <c r="I29" s="51" t="s">
        <v>858</v>
      </c>
      <c r="J29" s="51" t="s">
        <v>859</v>
      </c>
      <c r="K29" s="51" t="s">
        <v>860</v>
      </c>
      <c r="L29" s="109" t="s">
        <v>128</v>
      </c>
      <c r="M29" s="51" t="s">
        <v>884</v>
      </c>
    </row>
    <row r="30" spans="1:15" ht="12" customHeight="1" x14ac:dyDescent="0.25">
      <c r="A30" s="106">
        <v>2</v>
      </c>
      <c r="B30" s="73" t="s">
        <v>450</v>
      </c>
      <c r="C30" s="50" t="s">
        <v>132</v>
      </c>
      <c r="D30" s="121" t="s">
        <v>1065</v>
      </c>
      <c r="E30" s="121"/>
      <c r="F30" s="121"/>
      <c r="G30" s="121"/>
      <c r="H30" s="121"/>
      <c r="I30" s="121"/>
      <c r="J30" s="121"/>
      <c r="K30" s="121"/>
      <c r="L30" s="105"/>
      <c r="M30" s="100" t="s">
        <v>1065</v>
      </c>
    </row>
    <row r="31" spans="1:15" ht="12" customHeight="1" x14ac:dyDescent="0.25">
      <c r="A31" s="106">
        <v>3</v>
      </c>
      <c r="B31" s="108">
        <v>1</v>
      </c>
      <c r="C31" s="50" t="s">
        <v>158</v>
      </c>
      <c r="D31" s="101">
        <v>19.55</v>
      </c>
      <c r="E31" s="101">
        <v>23.23</v>
      </c>
      <c r="F31" s="101">
        <v>23.26</v>
      </c>
      <c r="G31" s="101">
        <v>20.02</v>
      </c>
      <c r="H31" s="101">
        <v>35</v>
      </c>
      <c r="I31" s="101">
        <v>35</v>
      </c>
      <c r="J31" s="101">
        <v>19.8</v>
      </c>
      <c r="K31" s="101">
        <v>35</v>
      </c>
      <c r="L31" s="101"/>
      <c r="M31" s="101">
        <v>21.81</v>
      </c>
    </row>
    <row r="32" spans="1:15" ht="12" customHeight="1" x14ac:dyDescent="0.25">
      <c r="A32" s="106">
        <v>4</v>
      </c>
      <c r="B32" s="108">
        <v>2</v>
      </c>
      <c r="C32" s="50" t="s">
        <v>158</v>
      </c>
      <c r="D32" s="101">
        <v>19.2</v>
      </c>
      <c r="E32" s="101">
        <v>23.05</v>
      </c>
      <c r="F32" s="101">
        <v>23.08</v>
      </c>
      <c r="G32" s="101">
        <v>20.12</v>
      </c>
      <c r="H32" s="101">
        <v>35</v>
      </c>
      <c r="I32" s="101">
        <v>35</v>
      </c>
      <c r="J32" s="101">
        <v>19.89</v>
      </c>
      <c r="K32" s="101">
        <v>35</v>
      </c>
      <c r="L32" s="101"/>
      <c r="M32" s="101">
        <v>20.329999999999998</v>
      </c>
    </row>
    <row r="33" spans="1:15" ht="12" customHeight="1" x14ac:dyDescent="0.25">
      <c r="A33" s="106">
        <v>5</v>
      </c>
      <c r="B33" s="108">
        <v>3</v>
      </c>
      <c r="C33" s="50" t="s">
        <v>159</v>
      </c>
      <c r="D33" s="101">
        <v>19.09</v>
      </c>
      <c r="E33" s="101">
        <v>23.11</v>
      </c>
      <c r="F33" s="101">
        <v>23.07</v>
      </c>
      <c r="G33" s="101">
        <v>20.079999999999998</v>
      </c>
      <c r="H33" s="101">
        <v>35</v>
      </c>
      <c r="I33" s="101">
        <v>35</v>
      </c>
      <c r="J33" s="101">
        <v>19.59</v>
      </c>
      <c r="K33" s="101">
        <v>35</v>
      </c>
      <c r="L33" s="101"/>
      <c r="M33" s="101">
        <v>21.39</v>
      </c>
    </row>
    <row r="34" spans="1:15" ht="12" customHeight="1" x14ac:dyDescent="0.25">
      <c r="A34" s="106">
        <v>6</v>
      </c>
      <c r="B34" s="108">
        <v>4</v>
      </c>
      <c r="C34" s="50" t="s">
        <v>160</v>
      </c>
      <c r="D34" s="101">
        <v>29.3293</v>
      </c>
      <c r="E34" s="101">
        <v>26.241800000000001</v>
      </c>
      <c r="F34" s="101">
        <v>29.254200000000001</v>
      </c>
      <c r="G34" s="101">
        <v>19.447800000000001</v>
      </c>
      <c r="H34" s="101">
        <v>35</v>
      </c>
      <c r="I34" s="101">
        <v>34.852400000000003</v>
      </c>
      <c r="J34" s="101">
        <v>19.2897</v>
      </c>
      <c r="K34" s="101">
        <v>35</v>
      </c>
      <c r="L34" s="101"/>
      <c r="M34" s="101">
        <v>18.05</v>
      </c>
    </row>
    <row r="35" spans="1:15" ht="12" customHeight="1" x14ac:dyDescent="0.25">
      <c r="A35" s="106">
        <v>7</v>
      </c>
      <c r="B35" s="108">
        <v>5</v>
      </c>
      <c r="C35" s="50" t="s">
        <v>161</v>
      </c>
      <c r="D35" s="101">
        <v>29.137699999999999</v>
      </c>
      <c r="E35" s="101">
        <v>26.151399999999999</v>
      </c>
      <c r="F35" s="101">
        <v>29.307700000000001</v>
      </c>
      <c r="G35" s="101">
        <v>19.996400000000001</v>
      </c>
      <c r="H35" s="101">
        <v>35</v>
      </c>
      <c r="I35" s="101">
        <v>34.7044</v>
      </c>
      <c r="J35" s="101">
        <v>19.6084</v>
      </c>
      <c r="K35" s="101">
        <v>35</v>
      </c>
      <c r="L35" s="101"/>
      <c r="M35" s="101">
        <v>22.81</v>
      </c>
    </row>
    <row r="36" spans="1:15" ht="12" customHeight="1" x14ac:dyDescent="0.25">
      <c r="A36" s="106">
        <v>8</v>
      </c>
      <c r="B36" s="108">
        <v>6</v>
      </c>
      <c r="C36" s="50" t="s">
        <v>157</v>
      </c>
      <c r="D36" s="101">
        <v>29.1417</v>
      </c>
      <c r="E36" s="101">
        <v>26.2806</v>
      </c>
      <c r="F36" s="101">
        <v>29.283899999999999</v>
      </c>
      <c r="G36" s="101">
        <v>19.822500000000002</v>
      </c>
      <c r="H36" s="101">
        <v>35</v>
      </c>
      <c r="I36" s="101">
        <v>35</v>
      </c>
      <c r="J36" s="101">
        <v>19.3142</v>
      </c>
      <c r="K36" s="101">
        <v>35</v>
      </c>
      <c r="L36" s="101"/>
      <c r="M36" s="101">
        <v>22.21</v>
      </c>
    </row>
    <row r="37" spans="1:15" ht="12" customHeight="1" x14ac:dyDescent="0.25">
      <c r="A37" s="106">
        <v>9</v>
      </c>
      <c r="B37" s="108">
        <v>7</v>
      </c>
      <c r="C37" s="50" t="s">
        <v>134</v>
      </c>
      <c r="D37" s="102">
        <v>27.232399999999998</v>
      </c>
      <c r="E37" s="102">
        <v>22.551400000000001</v>
      </c>
      <c r="F37" s="102">
        <v>26.319500000000001</v>
      </c>
      <c r="G37" s="102">
        <v>19.472100000000001</v>
      </c>
      <c r="H37" s="102">
        <v>35</v>
      </c>
      <c r="I37" s="102">
        <v>35</v>
      </c>
      <c r="J37" s="102">
        <v>19.206800000000001</v>
      </c>
      <c r="K37" s="102">
        <v>35</v>
      </c>
      <c r="L37" s="102"/>
      <c r="M37" s="102">
        <v>20.71</v>
      </c>
    </row>
    <row r="38" spans="1:15" ht="12" customHeight="1" x14ac:dyDescent="0.25">
      <c r="A38" s="106">
        <v>10</v>
      </c>
      <c r="B38" s="108">
        <v>8</v>
      </c>
      <c r="C38" s="50" t="s">
        <v>135</v>
      </c>
      <c r="D38" s="102">
        <v>27.151</v>
      </c>
      <c r="E38" s="102">
        <v>22.493400000000001</v>
      </c>
      <c r="F38" s="102">
        <v>26.191099999999999</v>
      </c>
      <c r="G38" s="102">
        <v>20.055299999999999</v>
      </c>
      <c r="H38" s="102">
        <v>35</v>
      </c>
      <c r="I38" s="102">
        <v>34.748600000000003</v>
      </c>
      <c r="J38" s="102">
        <v>19.247199999999999</v>
      </c>
      <c r="K38" s="102">
        <v>35</v>
      </c>
      <c r="L38" s="102"/>
      <c r="M38" s="102">
        <v>22.05</v>
      </c>
    </row>
    <row r="39" spans="1:15" ht="12" customHeight="1" x14ac:dyDescent="0.25">
      <c r="A39" s="106">
        <v>11</v>
      </c>
      <c r="B39" s="108">
        <v>9</v>
      </c>
      <c r="C39" s="50" t="s">
        <v>137</v>
      </c>
      <c r="D39" s="102">
        <v>27.3156</v>
      </c>
      <c r="E39" s="102">
        <v>22.553799999999999</v>
      </c>
      <c r="F39" s="102">
        <v>26.106000000000002</v>
      </c>
      <c r="G39" s="102">
        <v>19.806699999999999</v>
      </c>
      <c r="H39" s="102">
        <v>35</v>
      </c>
      <c r="I39" s="102">
        <v>35</v>
      </c>
      <c r="J39" s="102">
        <v>19.258700000000001</v>
      </c>
      <c r="K39" s="102">
        <v>35</v>
      </c>
      <c r="L39" s="102"/>
      <c r="M39" s="102">
        <v>18.88</v>
      </c>
    </row>
    <row r="40" spans="1:15" ht="12" customHeight="1" x14ac:dyDescent="0.25">
      <c r="A40" s="106">
        <v>12</v>
      </c>
      <c r="B40" s="108">
        <v>10</v>
      </c>
      <c r="C40" s="50" t="s">
        <v>137</v>
      </c>
      <c r="D40" s="102">
        <v>22.562799999999999</v>
      </c>
      <c r="E40" s="102">
        <v>18.316199999999998</v>
      </c>
      <c r="F40" s="102">
        <v>22.270199999999999</v>
      </c>
      <c r="G40" s="102">
        <v>19.6509</v>
      </c>
      <c r="H40" s="102">
        <v>30.167999999999999</v>
      </c>
      <c r="I40" s="102">
        <v>23.864899999999999</v>
      </c>
      <c r="J40" s="102">
        <v>19.39</v>
      </c>
      <c r="K40" s="102">
        <v>35</v>
      </c>
      <c r="L40" s="102"/>
      <c r="M40" s="102">
        <v>18.48</v>
      </c>
    </row>
    <row r="41" spans="1:15" ht="12" customHeight="1" x14ac:dyDescent="0.25">
      <c r="A41" s="106">
        <v>13</v>
      </c>
      <c r="B41" s="108">
        <v>11</v>
      </c>
      <c r="C41" s="50" t="s">
        <v>123</v>
      </c>
      <c r="D41" s="102">
        <v>22.681899999999999</v>
      </c>
      <c r="E41" s="102">
        <v>18.332999999999998</v>
      </c>
      <c r="F41" s="102">
        <v>22.2392</v>
      </c>
      <c r="G41" s="102">
        <v>19.668600000000001</v>
      </c>
      <c r="H41" s="102">
        <v>30.103999999999999</v>
      </c>
      <c r="I41" s="102">
        <v>23.090800000000002</v>
      </c>
      <c r="J41" s="102">
        <v>19.98</v>
      </c>
      <c r="K41" s="102">
        <v>35</v>
      </c>
      <c r="L41" s="102"/>
      <c r="M41" s="102">
        <v>19.64</v>
      </c>
    </row>
    <row r="42" spans="1:15" ht="12" customHeight="1" x14ac:dyDescent="0.25">
      <c r="A42" s="107">
        <v>14</v>
      </c>
      <c r="B42" s="108">
        <v>12</v>
      </c>
      <c r="C42" s="50" t="s">
        <v>123</v>
      </c>
      <c r="D42" s="101">
        <v>22.508800000000001</v>
      </c>
      <c r="E42" s="101">
        <v>18.271999999999998</v>
      </c>
      <c r="F42" s="101">
        <v>22.201899999999998</v>
      </c>
      <c r="G42" s="101">
        <v>19.529399999999999</v>
      </c>
      <c r="H42" s="101">
        <v>30.424900000000001</v>
      </c>
      <c r="I42" s="101">
        <v>23.726700000000001</v>
      </c>
      <c r="J42" s="101">
        <v>19.86</v>
      </c>
      <c r="K42" s="101">
        <v>35</v>
      </c>
      <c r="L42" s="101"/>
      <c r="M42" s="101">
        <v>19.28</v>
      </c>
    </row>
    <row r="43" spans="1:15" ht="15" customHeight="1" x14ac:dyDescent="0.25">
      <c r="A43" s="157" t="s">
        <v>1056</v>
      </c>
      <c r="B43" s="111"/>
      <c r="C43" s="111"/>
      <c r="D43" s="111"/>
      <c r="E43" s="111"/>
      <c r="F43" s="111"/>
      <c r="G43" s="111"/>
      <c r="H43" s="111"/>
      <c r="I43" s="111"/>
      <c r="J43" s="111"/>
      <c r="K43" s="111"/>
      <c r="L43" s="111"/>
      <c r="M43" s="111"/>
      <c r="N43" s="112"/>
      <c r="O43" s="113"/>
    </row>
    <row r="44" spans="1:15" ht="15" customHeight="1" x14ac:dyDescent="0.25">
      <c r="A44" s="117" t="s">
        <v>1057</v>
      </c>
      <c r="B44" s="118"/>
      <c r="C44" s="118"/>
      <c r="D44" s="118"/>
      <c r="E44" s="118"/>
      <c r="F44" s="118"/>
      <c r="G44" s="118"/>
      <c r="H44" s="118"/>
      <c r="I44" s="118"/>
      <c r="J44" s="118"/>
      <c r="K44" s="118"/>
      <c r="L44" s="118"/>
      <c r="M44" s="118"/>
      <c r="N44" s="112"/>
      <c r="O44" s="113"/>
    </row>
    <row r="45" spans="1:15" ht="30" customHeight="1" x14ac:dyDescent="0.25">
      <c r="A45" s="114" t="s">
        <v>1058</v>
      </c>
      <c r="B45" s="115"/>
      <c r="C45" s="115"/>
      <c r="D45" s="115"/>
      <c r="E45" s="115"/>
      <c r="F45" s="115"/>
      <c r="G45" s="115"/>
      <c r="H45" s="115"/>
      <c r="I45" s="115"/>
      <c r="J45" s="115"/>
      <c r="K45" s="115"/>
      <c r="L45" s="115"/>
      <c r="M45" s="115"/>
      <c r="N45" s="115"/>
      <c r="O45" s="116"/>
    </row>
    <row r="46" spans="1:15" ht="30" customHeight="1" x14ac:dyDescent="0.25">
      <c r="A46" s="114" t="s">
        <v>1059</v>
      </c>
      <c r="B46" s="115"/>
      <c r="C46" s="115"/>
      <c r="D46" s="115"/>
      <c r="E46" s="115"/>
      <c r="F46" s="115"/>
      <c r="G46" s="115"/>
      <c r="H46" s="115"/>
      <c r="I46" s="115"/>
      <c r="J46" s="115"/>
      <c r="K46" s="115"/>
      <c r="L46" s="115"/>
      <c r="M46" s="115"/>
      <c r="N46" s="115"/>
      <c r="O46" s="116"/>
    </row>
    <row r="47" spans="1:15" ht="30" customHeight="1" x14ac:dyDescent="0.25">
      <c r="A47" s="114" t="s">
        <v>1060</v>
      </c>
      <c r="B47" s="115"/>
      <c r="C47" s="115"/>
      <c r="D47" s="115"/>
      <c r="E47" s="115"/>
      <c r="F47" s="115"/>
      <c r="G47" s="115"/>
      <c r="H47" s="115"/>
      <c r="I47" s="115"/>
      <c r="J47" s="115"/>
      <c r="K47" s="115"/>
      <c r="L47" s="115"/>
      <c r="M47" s="115"/>
      <c r="N47" s="115"/>
      <c r="O47" s="116"/>
    </row>
    <row r="48" spans="1:15" ht="30" customHeight="1" x14ac:dyDescent="0.25">
      <c r="A48" s="114" t="s">
        <v>1062</v>
      </c>
      <c r="B48" s="115"/>
      <c r="C48" s="115"/>
      <c r="D48" s="115"/>
      <c r="E48" s="115"/>
      <c r="F48" s="115"/>
      <c r="G48" s="115"/>
      <c r="H48" s="115"/>
      <c r="I48" s="115"/>
      <c r="J48" s="115"/>
      <c r="K48" s="115"/>
      <c r="L48" s="115"/>
      <c r="M48" s="115"/>
      <c r="N48" s="115"/>
      <c r="O48" s="116"/>
    </row>
    <row r="49" spans="1:15" ht="47.25" customHeight="1" x14ac:dyDescent="0.25">
      <c r="A49" s="160" t="s">
        <v>1063</v>
      </c>
      <c r="B49" s="118"/>
      <c r="C49" s="118"/>
      <c r="D49" s="118"/>
      <c r="E49" s="118"/>
      <c r="F49" s="118"/>
      <c r="G49" s="118"/>
      <c r="H49" s="118"/>
      <c r="I49" s="118"/>
      <c r="J49" s="118"/>
      <c r="K49" s="118"/>
      <c r="L49" s="118"/>
      <c r="M49" s="118"/>
      <c r="N49" s="118"/>
      <c r="O49" s="119"/>
    </row>
    <row r="50" spans="1:15" ht="30" customHeight="1" x14ac:dyDescent="0.25">
      <c r="A50" s="160" t="s">
        <v>1064</v>
      </c>
      <c r="B50" s="118"/>
      <c r="C50" s="118"/>
      <c r="D50" s="118"/>
      <c r="E50" s="118"/>
      <c r="F50" s="118"/>
      <c r="G50" s="118"/>
      <c r="H50" s="118"/>
      <c r="I50" s="118"/>
      <c r="J50" s="118"/>
      <c r="K50" s="118"/>
      <c r="L50" s="118"/>
      <c r="M50" s="118"/>
      <c r="N50" s="118"/>
      <c r="O50" s="119"/>
    </row>
    <row r="51" spans="1:15" ht="30" customHeight="1" x14ac:dyDescent="0.25">
      <c r="A51" s="114" t="s">
        <v>1061</v>
      </c>
      <c r="B51" s="115"/>
      <c r="C51" s="115"/>
      <c r="D51" s="115"/>
      <c r="E51" s="115"/>
      <c r="F51" s="115"/>
      <c r="G51" s="115"/>
      <c r="H51" s="115"/>
      <c r="I51" s="115"/>
      <c r="J51" s="115"/>
      <c r="K51" s="115"/>
      <c r="L51" s="115"/>
      <c r="M51" s="115"/>
      <c r="N51" s="115"/>
      <c r="O51" s="116"/>
    </row>
    <row r="52" spans="1:15" ht="30.75" customHeight="1" x14ac:dyDescent="0.25">
      <c r="A52" s="159" t="s">
        <v>153</v>
      </c>
      <c r="B52" s="159"/>
      <c r="C52" s="159"/>
      <c r="D52" s="159"/>
      <c r="E52" s="159"/>
      <c r="F52" s="159"/>
      <c r="G52" s="159"/>
      <c r="H52" s="159"/>
      <c r="I52" s="159"/>
      <c r="J52" s="159"/>
      <c r="K52" s="159"/>
      <c r="L52" s="159"/>
      <c r="M52" s="159"/>
      <c r="N52" s="159"/>
      <c r="O52" s="159"/>
    </row>
    <row r="53" spans="1:15" ht="15" customHeight="1" x14ac:dyDescent="0.25">
      <c r="A53" s="158" t="s">
        <v>1055</v>
      </c>
      <c r="B53" s="112"/>
      <c r="C53" s="112"/>
      <c r="D53" s="112"/>
      <c r="E53" s="112"/>
      <c r="F53" s="112"/>
      <c r="G53" s="112"/>
      <c r="H53" s="112"/>
      <c r="I53" s="112"/>
      <c r="J53" s="112"/>
      <c r="K53" s="112"/>
      <c r="L53" s="112"/>
      <c r="M53" s="112"/>
      <c r="N53" s="112"/>
      <c r="O53" s="113"/>
    </row>
    <row r="54" spans="1:15" ht="15" customHeight="1" x14ac:dyDescent="0.25">
      <c r="A54" s="54"/>
      <c r="B54" s="54"/>
      <c r="C54" s="54"/>
      <c r="D54" s="54"/>
      <c r="E54" s="54"/>
      <c r="F54" s="54"/>
      <c r="G54" s="54"/>
      <c r="H54" s="54"/>
      <c r="I54" s="54"/>
      <c r="J54" s="54"/>
      <c r="K54" s="54"/>
      <c r="L54" s="54"/>
      <c r="M54" s="54"/>
      <c r="N54" s="54"/>
      <c r="O54" s="54"/>
    </row>
    <row r="55" spans="1:15" ht="15" customHeight="1" x14ac:dyDescent="0.25"/>
    <row r="56" spans="1:15" ht="15" customHeight="1" x14ac:dyDescent="0.25"/>
    <row r="57" spans="1:15" ht="15" customHeight="1" x14ac:dyDescent="0.25"/>
    <row r="58" spans="1:15" ht="15" customHeight="1" x14ac:dyDescent="0.25"/>
    <row r="59" spans="1:15" ht="15" customHeight="1" x14ac:dyDescent="0.25"/>
    <row r="60" spans="1:15" ht="15" customHeight="1" x14ac:dyDescent="0.25"/>
    <row r="61" spans="1:15" ht="15" customHeight="1" x14ac:dyDescent="0.25"/>
    <row r="62" spans="1:15" ht="15" customHeight="1" x14ac:dyDescent="0.25"/>
    <row r="63" spans="1:15" ht="15" customHeight="1" x14ac:dyDescent="0.25"/>
    <row r="64" spans="1:15" ht="15" customHeight="1" x14ac:dyDescent="0.25"/>
    <row r="65" ht="15" customHeight="1" x14ac:dyDescent="0.25"/>
  </sheetData>
  <mergeCells count="42">
    <mergeCell ref="A43:O43"/>
    <mergeCell ref="A53:O53"/>
    <mergeCell ref="A44:O44"/>
    <mergeCell ref="K24:L24"/>
    <mergeCell ref="K23:L23"/>
    <mergeCell ref="A52:O52"/>
    <mergeCell ref="A51:O51"/>
    <mergeCell ref="A46:O46"/>
    <mergeCell ref="A49:O49"/>
    <mergeCell ref="A50:O50"/>
    <mergeCell ref="K15:L15"/>
    <mergeCell ref="H9:J9"/>
    <mergeCell ref="K9:L9"/>
    <mergeCell ref="H24:J24"/>
    <mergeCell ref="H18:J23"/>
    <mergeCell ref="H16:J16"/>
    <mergeCell ref="H14:J15"/>
    <mergeCell ref="H12:J12"/>
    <mergeCell ref="K22:L22"/>
    <mergeCell ref="K21:L21"/>
    <mergeCell ref="K20:L20"/>
    <mergeCell ref="K19:L19"/>
    <mergeCell ref="K18:L18"/>
    <mergeCell ref="K16:L16"/>
    <mergeCell ref="K14:L14"/>
    <mergeCell ref="K12:L12"/>
    <mergeCell ref="A1:O1"/>
    <mergeCell ref="A45:O45"/>
    <mergeCell ref="A48:O48"/>
    <mergeCell ref="A4:O4"/>
    <mergeCell ref="A8:O8"/>
    <mergeCell ref="A27:O27"/>
    <mergeCell ref="D30:K30"/>
    <mergeCell ref="B11:B12"/>
    <mergeCell ref="A3:O3"/>
    <mergeCell ref="C10:F10"/>
    <mergeCell ref="A2:O2"/>
    <mergeCell ref="C11:F11"/>
    <mergeCell ref="A5:O5"/>
    <mergeCell ref="A6:O6"/>
    <mergeCell ref="A7:O7"/>
    <mergeCell ref="A47:O47"/>
  </mergeCells>
  <phoneticPr fontId="3" type="noConversion"/>
  <pageMargins left="0.75" right="0.75" top="1" bottom="1" header="0.5" footer="0.5"/>
  <pageSetup scale="98"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7"/>
  <sheetViews>
    <sheetView zoomScale="145" workbookViewId="0">
      <selection activeCell="B1" sqref="B1:E1"/>
    </sheetView>
  </sheetViews>
  <sheetFormatPr defaultColWidth="9.109375" defaultRowHeight="15" customHeight="1" x14ac:dyDescent="0.25"/>
  <cols>
    <col min="1" max="1" width="10.109375" style="58" customWidth="1"/>
    <col min="2" max="5" width="10.6640625" style="58" customWidth="1"/>
    <col min="6" max="6" width="5.6640625" style="58" customWidth="1"/>
    <col min="7" max="7" width="30.6640625" style="58" customWidth="1"/>
    <col min="8" max="8" width="20.6640625" style="58" customWidth="1"/>
    <col min="9" max="9" width="5.6640625" style="58" customWidth="1"/>
    <col min="10" max="16384" width="9.109375" style="58"/>
  </cols>
  <sheetData>
    <row r="1" spans="1:8" ht="15" customHeight="1" x14ac:dyDescent="0.25">
      <c r="A1" s="82" t="s">
        <v>928</v>
      </c>
      <c r="B1" s="169" t="s">
        <v>920</v>
      </c>
      <c r="C1" s="169"/>
      <c r="D1" s="169"/>
      <c r="E1" s="169"/>
      <c r="G1" s="87"/>
      <c r="H1" s="90"/>
    </row>
    <row r="2" spans="1:8" ht="15" customHeight="1" x14ac:dyDescent="0.25">
      <c r="A2" s="166" t="s">
        <v>0</v>
      </c>
      <c r="B2" s="168" t="s">
        <v>929</v>
      </c>
      <c r="C2" s="168"/>
      <c r="D2" s="168"/>
      <c r="E2" s="168"/>
      <c r="G2" s="89"/>
      <c r="H2" s="88"/>
    </row>
    <row r="3" spans="1:8" ht="15" customHeight="1" x14ac:dyDescent="0.25">
      <c r="A3" s="167"/>
      <c r="B3" s="82" t="s">
        <v>451</v>
      </c>
      <c r="C3" s="82" t="s">
        <v>452</v>
      </c>
      <c r="D3" s="82" t="s">
        <v>453</v>
      </c>
      <c r="E3" s="82" t="s">
        <v>454</v>
      </c>
      <c r="G3" s="50" t="s">
        <v>138</v>
      </c>
      <c r="H3" s="50" t="s">
        <v>1045</v>
      </c>
    </row>
    <row r="4" spans="1:8" ht="15" customHeight="1" x14ac:dyDescent="0.25">
      <c r="A4" s="67" t="s">
        <v>2</v>
      </c>
      <c r="B4" s="68">
        <v>20.61</v>
      </c>
      <c r="C4" s="69"/>
      <c r="D4" s="69"/>
      <c r="E4" s="69"/>
    </row>
    <row r="5" spans="1:8" ht="15" customHeight="1" x14ac:dyDescent="0.25">
      <c r="A5" s="67" t="s">
        <v>3</v>
      </c>
      <c r="B5" s="68">
        <v>21.8</v>
      </c>
      <c r="C5" s="69"/>
      <c r="D5" s="69"/>
      <c r="E5" s="69"/>
      <c r="G5" s="164" t="s">
        <v>1046</v>
      </c>
      <c r="H5" s="50" t="s">
        <v>154</v>
      </c>
    </row>
    <row r="6" spans="1:8" ht="15" customHeight="1" x14ac:dyDescent="0.25">
      <c r="A6" s="67" t="s">
        <v>4</v>
      </c>
      <c r="B6" s="68">
        <v>21.52</v>
      </c>
      <c r="C6" s="69"/>
      <c r="D6" s="69"/>
      <c r="E6" s="69"/>
      <c r="G6" s="165"/>
      <c r="H6" s="50" t="s">
        <v>155</v>
      </c>
    </row>
    <row r="7" spans="1:8" ht="15" customHeight="1" x14ac:dyDescent="0.25">
      <c r="A7" s="67" t="s">
        <v>5</v>
      </c>
      <c r="B7" s="68">
        <v>19.52</v>
      </c>
      <c r="C7" s="69"/>
      <c r="D7" s="69"/>
      <c r="E7" s="69"/>
      <c r="G7" s="50" t="s">
        <v>143</v>
      </c>
      <c r="H7" s="53" t="s">
        <v>154</v>
      </c>
    </row>
    <row r="8" spans="1:8" ht="15" customHeight="1" x14ac:dyDescent="0.25">
      <c r="A8" s="67" t="s">
        <v>6</v>
      </c>
      <c r="B8" s="68">
        <v>18.71</v>
      </c>
      <c r="C8" s="69"/>
      <c r="D8" s="69"/>
      <c r="E8" s="69"/>
    </row>
    <row r="9" spans="1:8" ht="15" customHeight="1" x14ac:dyDescent="0.25">
      <c r="A9" s="67" t="s">
        <v>7</v>
      </c>
      <c r="B9" s="68">
        <v>22.25</v>
      </c>
      <c r="C9" s="69"/>
      <c r="D9" s="69"/>
      <c r="E9" s="69"/>
      <c r="G9" s="161" t="s">
        <v>144</v>
      </c>
      <c r="H9" s="50" t="s">
        <v>156</v>
      </c>
    </row>
    <row r="10" spans="1:8" ht="15" customHeight="1" x14ac:dyDescent="0.25">
      <c r="A10" s="67" t="s">
        <v>8</v>
      </c>
      <c r="B10" s="68">
        <v>18.600000000000001</v>
      </c>
      <c r="C10" s="69"/>
      <c r="D10" s="69"/>
      <c r="E10" s="69"/>
      <c r="G10" s="162"/>
      <c r="H10" s="50" t="s">
        <v>145</v>
      </c>
    </row>
    <row r="11" spans="1:8" ht="15" customHeight="1" x14ac:dyDescent="0.25">
      <c r="A11" s="67" t="s">
        <v>9</v>
      </c>
      <c r="B11" s="68">
        <v>20.5</v>
      </c>
      <c r="C11" s="69"/>
      <c r="D11" s="69"/>
      <c r="E11" s="69"/>
      <c r="G11" s="162"/>
      <c r="H11" s="50" t="s">
        <v>146</v>
      </c>
    </row>
    <row r="12" spans="1:8" ht="15" customHeight="1" x14ac:dyDescent="0.25">
      <c r="A12" s="67" t="s">
        <v>10</v>
      </c>
      <c r="B12" s="68">
        <v>21.67</v>
      </c>
      <c r="C12" s="69"/>
      <c r="D12" s="69"/>
      <c r="E12" s="69"/>
      <c r="G12" s="162"/>
      <c r="H12" s="50" t="s">
        <v>147</v>
      </c>
    </row>
    <row r="13" spans="1:8" ht="15" customHeight="1" x14ac:dyDescent="0.25">
      <c r="A13" s="67" t="s">
        <v>11</v>
      </c>
      <c r="B13" s="68">
        <v>22.06</v>
      </c>
      <c r="C13" s="69"/>
      <c r="D13" s="69"/>
      <c r="E13" s="69"/>
      <c r="G13" s="162"/>
      <c r="H13" s="50" t="s">
        <v>148</v>
      </c>
    </row>
    <row r="14" spans="1:8" ht="15" customHeight="1" x14ac:dyDescent="0.25">
      <c r="A14" s="67" t="s">
        <v>12</v>
      </c>
      <c r="B14" s="68">
        <v>22.09</v>
      </c>
      <c r="C14" s="69"/>
      <c r="D14" s="69"/>
      <c r="E14" s="69"/>
      <c r="G14" s="163"/>
      <c r="H14" s="50" t="s">
        <v>149</v>
      </c>
    </row>
    <row r="15" spans="1:8" ht="15" customHeight="1" x14ac:dyDescent="0.25">
      <c r="A15" s="67" t="s">
        <v>13</v>
      </c>
      <c r="B15" s="68">
        <v>20.04</v>
      </c>
      <c r="C15" s="69"/>
      <c r="D15" s="69"/>
      <c r="E15" s="69"/>
      <c r="G15" s="70" t="s">
        <v>150</v>
      </c>
      <c r="H15" s="53" t="s">
        <v>156</v>
      </c>
    </row>
    <row r="16" spans="1:8" ht="15" customHeight="1" x14ac:dyDescent="0.25">
      <c r="A16" s="67" t="s">
        <v>162</v>
      </c>
      <c r="B16" s="68">
        <v>21.12</v>
      </c>
      <c r="C16" s="69"/>
      <c r="D16" s="69"/>
      <c r="E16" s="69"/>
    </row>
    <row r="17" spans="1:5" ht="15" customHeight="1" x14ac:dyDescent="0.25">
      <c r="A17" s="67" t="s">
        <v>163</v>
      </c>
      <c r="B17" s="68">
        <v>22.09</v>
      </c>
      <c r="C17" s="69"/>
      <c r="D17" s="69"/>
      <c r="E17" s="69"/>
    </row>
    <row r="18" spans="1:5" ht="15" customHeight="1" x14ac:dyDescent="0.25">
      <c r="A18" s="67" t="s">
        <v>164</v>
      </c>
      <c r="B18" s="68">
        <v>19.98</v>
      </c>
      <c r="C18" s="69"/>
      <c r="D18" s="69"/>
      <c r="E18" s="69"/>
    </row>
    <row r="19" spans="1:5" ht="15" customHeight="1" x14ac:dyDescent="0.25">
      <c r="A19" s="67" t="s">
        <v>165</v>
      </c>
      <c r="B19" s="68">
        <v>20.14</v>
      </c>
      <c r="C19" s="69"/>
      <c r="D19" s="69"/>
      <c r="E19" s="69"/>
    </row>
    <row r="20" spans="1:5" ht="15" customHeight="1" x14ac:dyDescent="0.25">
      <c r="A20" s="67" t="s">
        <v>166</v>
      </c>
      <c r="B20" s="68">
        <v>15.34</v>
      </c>
      <c r="C20" s="69"/>
      <c r="D20" s="69"/>
      <c r="E20" s="69"/>
    </row>
    <row r="21" spans="1:5" ht="15" customHeight="1" x14ac:dyDescent="0.25">
      <c r="A21" s="67" t="s">
        <v>167</v>
      </c>
      <c r="B21" s="68">
        <v>15.43</v>
      </c>
      <c r="C21" s="69"/>
      <c r="D21" s="69"/>
      <c r="E21" s="69"/>
    </row>
    <row r="22" spans="1:5" ht="15" customHeight="1" x14ac:dyDescent="0.25">
      <c r="A22" s="67" t="s">
        <v>168</v>
      </c>
      <c r="B22" s="68">
        <v>18.579999999999998</v>
      </c>
      <c r="C22" s="69"/>
      <c r="D22" s="69"/>
      <c r="E22" s="69"/>
    </row>
    <row r="23" spans="1:5" ht="15" customHeight="1" x14ac:dyDescent="0.25">
      <c r="A23" s="67" t="s">
        <v>169</v>
      </c>
      <c r="B23" s="68">
        <v>16.47</v>
      </c>
      <c r="C23" s="69"/>
      <c r="D23" s="69"/>
      <c r="E23" s="69"/>
    </row>
    <row r="24" spans="1:5" ht="15" customHeight="1" x14ac:dyDescent="0.25">
      <c r="A24" s="67" t="s">
        <v>170</v>
      </c>
      <c r="B24" s="68">
        <v>19.03</v>
      </c>
      <c r="C24" s="69"/>
      <c r="D24" s="69"/>
      <c r="E24" s="69"/>
    </row>
    <row r="25" spans="1:5" ht="15" customHeight="1" x14ac:dyDescent="0.25">
      <c r="A25" s="67" t="s">
        <v>171</v>
      </c>
      <c r="B25" s="68">
        <v>19.96</v>
      </c>
      <c r="C25" s="69"/>
      <c r="D25" s="69"/>
      <c r="E25" s="69"/>
    </row>
    <row r="26" spans="1:5" ht="15" customHeight="1" x14ac:dyDescent="0.25">
      <c r="A26" s="67" t="s">
        <v>172</v>
      </c>
      <c r="B26" s="68">
        <v>19.940000000000001</v>
      </c>
      <c r="C26" s="69"/>
      <c r="D26" s="69"/>
      <c r="E26" s="69"/>
    </row>
    <row r="27" spans="1:5" ht="15" customHeight="1" x14ac:dyDescent="0.25">
      <c r="A27" s="67" t="s">
        <v>173</v>
      </c>
      <c r="B27" s="68">
        <v>19.8</v>
      </c>
      <c r="C27" s="69"/>
      <c r="D27" s="69"/>
      <c r="E27" s="69"/>
    </row>
    <row r="28" spans="1:5" ht="15" customHeight="1" x14ac:dyDescent="0.25">
      <c r="A28" s="67" t="s">
        <v>14</v>
      </c>
      <c r="B28" s="68">
        <v>21.02</v>
      </c>
      <c r="C28" s="69"/>
      <c r="D28" s="69"/>
      <c r="E28" s="69"/>
    </row>
    <row r="29" spans="1:5" ht="15" customHeight="1" x14ac:dyDescent="0.25">
      <c r="A29" s="67" t="s">
        <v>15</v>
      </c>
      <c r="B29" s="68">
        <v>21.4</v>
      </c>
      <c r="C29" s="69"/>
      <c r="D29" s="69"/>
      <c r="E29" s="69"/>
    </row>
    <row r="30" spans="1:5" ht="15" customHeight="1" x14ac:dyDescent="0.25">
      <c r="A30" s="67" t="s">
        <v>16</v>
      </c>
      <c r="B30" s="68">
        <v>19.510000000000002</v>
      </c>
      <c r="C30" s="69"/>
      <c r="D30" s="69"/>
      <c r="E30" s="69"/>
    </row>
    <row r="31" spans="1:5" ht="15" customHeight="1" x14ac:dyDescent="0.25">
      <c r="A31" s="67" t="s">
        <v>17</v>
      </c>
      <c r="B31" s="68">
        <v>19.149999999999999</v>
      </c>
      <c r="C31" s="69"/>
      <c r="D31" s="69"/>
      <c r="E31" s="69"/>
    </row>
    <row r="32" spans="1:5" ht="15" customHeight="1" x14ac:dyDescent="0.25">
      <c r="A32" s="67" t="s">
        <v>18</v>
      </c>
      <c r="B32" s="68">
        <v>21.35</v>
      </c>
      <c r="C32" s="69"/>
      <c r="D32" s="69"/>
      <c r="E32" s="69"/>
    </row>
    <row r="33" spans="1:5" ht="15" customHeight="1" x14ac:dyDescent="0.25">
      <c r="A33" s="67" t="s">
        <v>19</v>
      </c>
      <c r="B33" s="68">
        <v>21.67</v>
      </c>
      <c r="C33" s="69"/>
      <c r="D33" s="69"/>
      <c r="E33" s="69"/>
    </row>
    <row r="34" spans="1:5" ht="15" customHeight="1" x14ac:dyDescent="0.25">
      <c r="A34" s="67" t="s">
        <v>20</v>
      </c>
      <c r="B34" s="68">
        <v>18.649999999999999</v>
      </c>
      <c r="C34" s="69"/>
      <c r="D34" s="69"/>
      <c r="E34" s="69"/>
    </row>
    <row r="35" spans="1:5" ht="15" customHeight="1" x14ac:dyDescent="0.25">
      <c r="A35" s="67" t="s">
        <v>21</v>
      </c>
      <c r="B35" s="68">
        <v>19.41</v>
      </c>
      <c r="C35" s="69"/>
      <c r="D35" s="69"/>
      <c r="E35" s="69"/>
    </row>
    <row r="36" spans="1:5" ht="15" customHeight="1" x14ac:dyDescent="0.25">
      <c r="A36" s="67" t="s">
        <v>22</v>
      </c>
      <c r="B36" s="68">
        <v>19.5</v>
      </c>
      <c r="C36" s="69"/>
      <c r="D36" s="69"/>
      <c r="E36" s="69"/>
    </row>
    <row r="37" spans="1:5" ht="15" customHeight="1" x14ac:dyDescent="0.25">
      <c r="A37" s="67" t="s">
        <v>23</v>
      </c>
      <c r="B37" s="68">
        <v>18.75</v>
      </c>
      <c r="C37" s="69"/>
      <c r="D37" s="69"/>
      <c r="E37" s="69"/>
    </row>
    <row r="38" spans="1:5" ht="15" customHeight="1" x14ac:dyDescent="0.25">
      <c r="A38" s="67" t="s">
        <v>24</v>
      </c>
      <c r="B38" s="68">
        <v>22.57</v>
      </c>
      <c r="C38" s="69"/>
      <c r="D38" s="69"/>
      <c r="E38" s="69"/>
    </row>
    <row r="39" spans="1:5" ht="15" customHeight="1" x14ac:dyDescent="0.25">
      <c r="A39" s="67" t="s">
        <v>25</v>
      </c>
      <c r="B39" s="68">
        <v>20.88</v>
      </c>
      <c r="C39" s="69"/>
      <c r="D39" s="69"/>
      <c r="E39" s="69"/>
    </row>
    <row r="40" spans="1:5" ht="15" customHeight="1" x14ac:dyDescent="0.25">
      <c r="A40" s="67" t="s">
        <v>174</v>
      </c>
      <c r="B40" s="68">
        <v>20.98</v>
      </c>
      <c r="C40" s="69"/>
      <c r="D40" s="69"/>
      <c r="E40" s="69"/>
    </row>
    <row r="41" spans="1:5" ht="15" customHeight="1" x14ac:dyDescent="0.25">
      <c r="A41" s="67" t="s">
        <v>175</v>
      </c>
      <c r="B41" s="68">
        <v>18.88</v>
      </c>
      <c r="C41" s="69"/>
      <c r="D41" s="69"/>
      <c r="E41" s="69"/>
    </row>
    <row r="42" spans="1:5" ht="15" customHeight="1" x14ac:dyDescent="0.25">
      <c r="A42" s="67" t="s">
        <v>176</v>
      </c>
      <c r="B42" s="68">
        <v>18.2</v>
      </c>
      <c r="C42" s="69"/>
      <c r="D42" s="69"/>
      <c r="E42" s="69"/>
    </row>
    <row r="43" spans="1:5" ht="15" customHeight="1" x14ac:dyDescent="0.25">
      <c r="A43" s="67" t="s">
        <v>177</v>
      </c>
      <c r="B43" s="68">
        <v>21.13</v>
      </c>
      <c r="C43" s="69"/>
      <c r="D43" s="69"/>
      <c r="E43" s="69"/>
    </row>
    <row r="44" spans="1:5" ht="15" customHeight="1" x14ac:dyDescent="0.25">
      <c r="A44" s="67" t="s">
        <v>178</v>
      </c>
      <c r="B44" s="68">
        <v>18.11</v>
      </c>
      <c r="C44" s="69"/>
      <c r="D44" s="69"/>
      <c r="E44" s="69"/>
    </row>
    <row r="45" spans="1:5" ht="15" customHeight="1" x14ac:dyDescent="0.25">
      <c r="A45" s="67" t="s">
        <v>179</v>
      </c>
      <c r="B45" s="68">
        <v>18.579999999999998</v>
      </c>
      <c r="C45" s="69"/>
      <c r="D45" s="69"/>
      <c r="E45" s="69"/>
    </row>
    <row r="46" spans="1:5" ht="15" customHeight="1" x14ac:dyDescent="0.25">
      <c r="A46" s="67" t="s">
        <v>180</v>
      </c>
      <c r="B46" s="68">
        <v>18.77</v>
      </c>
      <c r="C46" s="69"/>
      <c r="D46" s="69"/>
      <c r="E46" s="69"/>
    </row>
    <row r="47" spans="1:5" ht="15" customHeight="1" x14ac:dyDescent="0.25">
      <c r="A47" s="67" t="s">
        <v>181</v>
      </c>
      <c r="B47" s="68">
        <v>15.27</v>
      </c>
      <c r="C47" s="69"/>
      <c r="D47" s="69"/>
      <c r="E47" s="69"/>
    </row>
    <row r="48" spans="1:5" ht="15" customHeight="1" x14ac:dyDescent="0.25">
      <c r="A48" s="67" t="s">
        <v>182</v>
      </c>
      <c r="B48" s="68">
        <v>19.73</v>
      </c>
      <c r="C48" s="69"/>
      <c r="D48" s="69"/>
      <c r="E48" s="69"/>
    </row>
    <row r="49" spans="1:5" ht="15" customHeight="1" x14ac:dyDescent="0.25">
      <c r="A49" s="67" t="s">
        <v>183</v>
      </c>
      <c r="B49" s="68">
        <v>19.09</v>
      </c>
      <c r="C49" s="69"/>
      <c r="D49" s="69"/>
      <c r="E49" s="69"/>
    </row>
    <row r="50" spans="1:5" ht="15" customHeight="1" x14ac:dyDescent="0.25">
      <c r="A50" s="67" t="s">
        <v>184</v>
      </c>
      <c r="B50" s="68">
        <v>19.75</v>
      </c>
      <c r="C50" s="69"/>
      <c r="D50" s="69"/>
      <c r="E50" s="69"/>
    </row>
    <row r="51" spans="1:5" ht="15" customHeight="1" x14ac:dyDescent="0.25">
      <c r="A51" s="67" t="s">
        <v>185</v>
      </c>
      <c r="B51" s="68">
        <v>19.3</v>
      </c>
      <c r="C51" s="69"/>
      <c r="D51" s="69"/>
      <c r="E51" s="69"/>
    </row>
    <row r="52" spans="1:5" ht="15" customHeight="1" x14ac:dyDescent="0.25">
      <c r="A52" s="67" t="s">
        <v>26</v>
      </c>
      <c r="B52" s="68">
        <v>20.56</v>
      </c>
      <c r="C52" s="69"/>
      <c r="D52" s="69"/>
      <c r="E52" s="69"/>
    </row>
    <row r="53" spans="1:5" ht="15" customHeight="1" x14ac:dyDescent="0.25">
      <c r="A53" s="67" t="s">
        <v>27</v>
      </c>
      <c r="B53" s="68">
        <v>19.96</v>
      </c>
      <c r="C53" s="69"/>
      <c r="D53" s="69"/>
      <c r="E53" s="69"/>
    </row>
    <row r="54" spans="1:5" ht="15" customHeight="1" x14ac:dyDescent="0.25">
      <c r="A54" s="67" t="s">
        <v>28</v>
      </c>
      <c r="B54" s="68">
        <v>21.65</v>
      </c>
      <c r="C54" s="69"/>
      <c r="D54" s="69"/>
      <c r="E54" s="69"/>
    </row>
    <row r="55" spans="1:5" ht="15" customHeight="1" x14ac:dyDescent="0.25">
      <c r="A55" s="67" t="s">
        <v>29</v>
      </c>
      <c r="B55" s="68">
        <v>19.510000000000002</v>
      </c>
      <c r="C55" s="69"/>
      <c r="D55" s="69"/>
      <c r="E55" s="69"/>
    </row>
    <row r="56" spans="1:5" ht="15" customHeight="1" x14ac:dyDescent="0.25">
      <c r="A56" s="67" t="s">
        <v>30</v>
      </c>
      <c r="B56" s="68">
        <v>20.43</v>
      </c>
      <c r="C56" s="69"/>
      <c r="D56" s="69"/>
      <c r="E56" s="69"/>
    </row>
    <row r="57" spans="1:5" ht="15" customHeight="1" x14ac:dyDescent="0.25">
      <c r="A57" s="67" t="s">
        <v>31</v>
      </c>
      <c r="B57" s="68">
        <v>21.48</v>
      </c>
      <c r="C57" s="69"/>
      <c r="D57" s="69"/>
      <c r="E57" s="69"/>
    </row>
    <row r="58" spans="1:5" ht="15" customHeight="1" x14ac:dyDescent="0.25">
      <c r="A58" s="67" t="s">
        <v>32</v>
      </c>
      <c r="B58" s="68">
        <v>21.83</v>
      </c>
      <c r="C58" s="69"/>
      <c r="D58" s="69"/>
      <c r="E58" s="69"/>
    </row>
    <row r="59" spans="1:5" ht="15" customHeight="1" x14ac:dyDescent="0.25">
      <c r="A59" s="67" t="s">
        <v>33</v>
      </c>
      <c r="B59" s="68">
        <v>22.8</v>
      </c>
      <c r="C59" s="69"/>
      <c r="D59" s="69"/>
      <c r="E59" s="69"/>
    </row>
    <row r="60" spans="1:5" ht="15" customHeight="1" x14ac:dyDescent="0.25">
      <c r="A60" s="67" t="s">
        <v>34</v>
      </c>
      <c r="B60" s="68">
        <v>20.420000000000002</v>
      </c>
      <c r="C60" s="69"/>
      <c r="D60" s="69"/>
      <c r="E60" s="69"/>
    </row>
    <row r="61" spans="1:5" ht="15" customHeight="1" x14ac:dyDescent="0.25">
      <c r="A61" s="67" t="s">
        <v>35</v>
      </c>
      <c r="B61" s="68">
        <v>21.22</v>
      </c>
      <c r="C61" s="69"/>
      <c r="D61" s="69"/>
      <c r="E61" s="69"/>
    </row>
    <row r="62" spans="1:5" ht="15" customHeight="1" x14ac:dyDescent="0.25">
      <c r="A62" s="67" t="s">
        <v>36</v>
      </c>
      <c r="B62" s="68">
        <v>18.350000000000001</v>
      </c>
      <c r="C62" s="69"/>
      <c r="D62" s="69"/>
      <c r="E62" s="69"/>
    </row>
    <row r="63" spans="1:5" ht="15" customHeight="1" x14ac:dyDescent="0.25">
      <c r="A63" s="67" t="s">
        <v>37</v>
      </c>
      <c r="B63" s="68">
        <v>21.96</v>
      </c>
      <c r="C63" s="69"/>
      <c r="D63" s="69"/>
      <c r="E63" s="69"/>
    </row>
    <row r="64" spans="1:5" ht="15" customHeight="1" x14ac:dyDescent="0.25">
      <c r="A64" s="67" t="s">
        <v>186</v>
      </c>
      <c r="B64" s="68">
        <v>20.28</v>
      </c>
      <c r="C64" s="69"/>
      <c r="D64" s="69"/>
      <c r="E64" s="69"/>
    </row>
    <row r="65" spans="1:5" ht="15" customHeight="1" x14ac:dyDescent="0.25">
      <c r="A65" s="67" t="s">
        <v>187</v>
      </c>
      <c r="B65" s="68">
        <v>20.07</v>
      </c>
      <c r="C65" s="69"/>
      <c r="D65" s="69"/>
      <c r="E65" s="69"/>
    </row>
    <row r="66" spans="1:5" ht="15" customHeight="1" x14ac:dyDescent="0.25">
      <c r="A66" s="67" t="s">
        <v>188</v>
      </c>
      <c r="B66" s="68">
        <v>21.19</v>
      </c>
      <c r="C66" s="69"/>
      <c r="D66" s="69"/>
      <c r="E66" s="69"/>
    </row>
    <row r="67" spans="1:5" ht="15" customHeight="1" x14ac:dyDescent="0.25">
      <c r="A67" s="67" t="s">
        <v>189</v>
      </c>
      <c r="B67" s="68">
        <v>19.510000000000002</v>
      </c>
      <c r="C67" s="69"/>
      <c r="D67" s="69"/>
      <c r="E67" s="69"/>
    </row>
    <row r="68" spans="1:5" ht="15" customHeight="1" x14ac:dyDescent="0.25">
      <c r="A68" s="67" t="s">
        <v>190</v>
      </c>
      <c r="B68" s="68">
        <v>18.45</v>
      </c>
      <c r="C68" s="69"/>
      <c r="D68" s="69"/>
      <c r="E68" s="69"/>
    </row>
    <row r="69" spans="1:5" ht="15" customHeight="1" x14ac:dyDescent="0.25">
      <c r="A69" s="67" t="s">
        <v>191</v>
      </c>
      <c r="B69" s="68">
        <v>17.09</v>
      </c>
      <c r="C69" s="69"/>
      <c r="D69" s="69"/>
      <c r="E69" s="69"/>
    </row>
    <row r="70" spans="1:5" ht="15" customHeight="1" x14ac:dyDescent="0.25">
      <c r="A70" s="67" t="s">
        <v>192</v>
      </c>
      <c r="B70" s="68">
        <v>17.63</v>
      </c>
      <c r="C70" s="69"/>
      <c r="D70" s="69"/>
      <c r="E70" s="69"/>
    </row>
    <row r="71" spans="1:5" ht="15" customHeight="1" x14ac:dyDescent="0.25">
      <c r="A71" s="67" t="s">
        <v>193</v>
      </c>
      <c r="B71" s="68">
        <v>18.46</v>
      </c>
      <c r="C71" s="69"/>
      <c r="D71" s="69"/>
      <c r="E71" s="69"/>
    </row>
    <row r="72" spans="1:5" ht="15" customHeight="1" x14ac:dyDescent="0.25">
      <c r="A72" s="67" t="s">
        <v>194</v>
      </c>
      <c r="B72" s="68">
        <v>19.13</v>
      </c>
      <c r="C72" s="69"/>
      <c r="D72" s="69"/>
      <c r="E72" s="69"/>
    </row>
    <row r="73" spans="1:5" ht="15" customHeight="1" x14ac:dyDescent="0.25">
      <c r="A73" s="67" t="s">
        <v>195</v>
      </c>
      <c r="B73" s="68">
        <v>19.75</v>
      </c>
      <c r="C73" s="69"/>
      <c r="D73" s="69"/>
      <c r="E73" s="69"/>
    </row>
    <row r="74" spans="1:5" ht="15" customHeight="1" x14ac:dyDescent="0.25">
      <c r="A74" s="67" t="s">
        <v>196</v>
      </c>
      <c r="B74" s="68">
        <v>19.54</v>
      </c>
      <c r="C74" s="69"/>
      <c r="D74" s="69"/>
      <c r="E74" s="69"/>
    </row>
    <row r="75" spans="1:5" ht="15" customHeight="1" x14ac:dyDescent="0.25">
      <c r="A75" s="67" t="s">
        <v>197</v>
      </c>
      <c r="B75" s="68">
        <v>19.13</v>
      </c>
      <c r="C75" s="69"/>
      <c r="D75" s="69"/>
      <c r="E75" s="69"/>
    </row>
    <row r="76" spans="1:5" ht="15" customHeight="1" x14ac:dyDescent="0.25">
      <c r="A76" s="67" t="s">
        <v>38</v>
      </c>
      <c r="B76" s="68">
        <v>19.489999999999998</v>
      </c>
      <c r="C76" s="69"/>
      <c r="D76" s="69"/>
      <c r="E76" s="69"/>
    </row>
    <row r="77" spans="1:5" ht="15" customHeight="1" x14ac:dyDescent="0.25">
      <c r="A77" s="67" t="s">
        <v>39</v>
      </c>
      <c r="B77" s="68">
        <v>21.54</v>
      </c>
      <c r="C77" s="69"/>
      <c r="D77" s="69"/>
      <c r="E77" s="69"/>
    </row>
    <row r="78" spans="1:5" ht="15" customHeight="1" x14ac:dyDescent="0.25">
      <c r="A78" s="67" t="s">
        <v>40</v>
      </c>
      <c r="B78" s="68">
        <v>20.79</v>
      </c>
      <c r="C78" s="69"/>
      <c r="D78" s="69"/>
      <c r="E78" s="69"/>
    </row>
    <row r="79" spans="1:5" ht="15" customHeight="1" x14ac:dyDescent="0.25">
      <c r="A79" s="67" t="s">
        <v>41</v>
      </c>
      <c r="B79" s="68">
        <v>19.84</v>
      </c>
      <c r="C79" s="69"/>
      <c r="D79" s="69"/>
      <c r="E79" s="69"/>
    </row>
    <row r="80" spans="1:5" ht="15" customHeight="1" x14ac:dyDescent="0.25">
      <c r="A80" s="67" t="s">
        <v>42</v>
      </c>
      <c r="B80" s="68">
        <v>22.88</v>
      </c>
      <c r="C80" s="69"/>
      <c r="D80" s="69"/>
      <c r="E80" s="69"/>
    </row>
    <row r="81" spans="1:5" ht="15" customHeight="1" x14ac:dyDescent="0.25">
      <c r="A81" s="67" t="s">
        <v>43</v>
      </c>
      <c r="B81" s="68">
        <v>20.94</v>
      </c>
      <c r="C81" s="69"/>
      <c r="D81" s="69"/>
      <c r="E81" s="69"/>
    </row>
    <row r="82" spans="1:5" ht="15" customHeight="1" x14ac:dyDescent="0.25">
      <c r="A82" s="67" t="s">
        <v>44</v>
      </c>
      <c r="B82" s="68">
        <v>22.24</v>
      </c>
      <c r="C82" s="69"/>
      <c r="D82" s="69"/>
      <c r="E82" s="69"/>
    </row>
    <row r="83" spans="1:5" ht="15" customHeight="1" x14ac:dyDescent="0.25">
      <c r="A83" s="67" t="s">
        <v>45</v>
      </c>
      <c r="B83" s="68">
        <v>19</v>
      </c>
      <c r="C83" s="69"/>
      <c r="D83" s="69"/>
      <c r="E83" s="69"/>
    </row>
    <row r="84" spans="1:5" ht="15" customHeight="1" x14ac:dyDescent="0.25">
      <c r="A84" s="67" t="s">
        <v>46</v>
      </c>
      <c r="B84" s="68">
        <v>19.75</v>
      </c>
      <c r="C84" s="69"/>
      <c r="D84" s="69"/>
      <c r="E84" s="69"/>
    </row>
    <row r="85" spans="1:5" ht="15" customHeight="1" x14ac:dyDescent="0.25">
      <c r="A85" s="67" t="s">
        <v>47</v>
      </c>
      <c r="B85" s="68">
        <v>19.14</v>
      </c>
      <c r="C85" s="69"/>
      <c r="D85" s="69"/>
      <c r="E85" s="69"/>
    </row>
    <row r="86" spans="1:5" ht="15" customHeight="1" x14ac:dyDescent="0.25">
      <c r="A86" s="67" t="s">
        <v>48</v>
      </c>
      <c r="B86" s="68">
        <v>19.38</v>
      </c>
      <c r="C86" s="69"/>
      <c r="D86" s="69"/>
      <c r="E86" s="69"/>
    </row>
    <row r="87" spans="1:5" ht="15" customHeight="1" x14ac:dyDescent="0.25">
      <c r="A87" s="67" t="s">
        <v>49</v>
      </c>
      <c r="B87" s="68">
        <v>19.239999999999998</v>
      </c>
      <c r="C87" s="69"/>
      <c r="D87" s="69"/>
      <c r="E87" s="69"/>
    </row>
    <row r="88" spans="1:5" ht="15" customHeight="1" x14ac:dyDescent="0.25">
      <c r="A88" s="67" t="s">
        <v>198</v>
      </c>
      <c r="B88" s="68">
        <v>21.68</v>
      </c>
      <c r="C88" s="69"/>
      <c r="D88" s="69"/>
      <c r="E88" s="69"/>
    </row>
    <row r="89" spans="1:5" ht="15" customHeight="1" x14ac:dyDescent="0.25">
      <c r="A89" s="67" t="s">
        <v>199</v>
      </c>
      <c r="B89" s="68">
        <v>19.989999999999998</v>
      </c>
      <c r="C89" s="69"/>
      <c r="D89" s="69"/>
      <c r="E89" s="69"/>
    </row>
    <row r="90" spans="1:5" ht="15" customHeight="1" x14ac:dyDescent="0.25">
      <c r="A90" s="67" t="s">
        <v>200</v>
      </c>
      <c r="B90" s="68">
        <v>20.29</v>
      </c>
      <c r="C90" s="69"/>
      <c r="D90" s="69"/>
      <c r="E90" s="69"/>
    </row>
    <row r="91" spans="1:5" ht="15" customHeight="1" x14ac:dyDescent="0.25">
      <c r="A91" s="67" t="s">
        <v>201</v>
      </c>
      <c r="B91" s="68">
        <v>20.28</v>
      </c>
      <c r="C91" s="69"/>
      <c r="D91" s="69"/>
      <c r="E91" s="69"/>
    </row>
    <row r="92" spans="1:5" ht="15" customHeight="1" x14ac:dyDescent="0.25">
      <c r="A92" s="67" t="s">
        <v>202</v>
      </c>
      <c r="B92" s="68">
        <v>18.12</v>
      </c>
      <c r="C92" s="69"/>
      <c r="D92" s="69"/>
      <c r="E92" s="69"/>
    </row>
    <row r="93" spans="1:5" ht="15" customHeight="1" x14ac:dyDescent="0.25">
      <c r="A93" s="67" t="s">
        <v>203</v>
      </c>
      <c r="B93" s="68">
        <v>19.2</v>
      </c>
      <c r="C93" s="69"/>
      <c r="D93" s="69"/>
      <c r="E93" s="69"/>
    </row>
    <row r="94" spans="1:5" ht="15" customHeight="1" x14ac:dyDescent="0.25">
      <c r="A94" s="67" t="s">
        <v>204</v>
      </c>
      <c r="B94" s="68">
        <v>15.82</v>
      </c>
      <c r="C94" s="69"/>
      <c r="D94" s="69"/>
      <c r="E94" s="69"/>
    </row>
    <row r="95" spans="1:5" ht="15" customHeight="1" x14ac:dyDescent="0.25">
      <c r="A95" s="67" t="s">
        <v>205</v>
      </c>
      <c r="B95" s="68">
        <v>17.690000000000001</v>
      </c>
      <c r="C95" s="69"/>
      <c r="D95" s="69"/>
      <c r="E95" s="69"/>
    </row>
    <row r="96" spans="1:5" ht="15" customHeight="1" x14ac:dyDescent="0.25">
      <c r="A96" s="67" t="s">
        <v>206</v>
      </c>
      <c r="B96" s="68">
        <v>19.7</v>
      </c>
      <c r="C96" s="69"/>
      <c r="D96" s="69"/>
      <c r="E96" s="69"/>
    </row>
    <row r="97" spans="1:5" ht="15" customHeight="1" x14ac:dyDescent="0.25">
      <c r="A97" s="67" t="s">
        <v>207</v>
      </c>
      <c r="B97" s="68">
        <v>19.440000000000001</v>
      </c>
      <c r="C97" s="69"/>
      <c r="D97" s="69"/>
      <c r="E97" s="69"/>
    </row>
    <row r="98" spans="1:5" ht="15" customHeight="1" x14ac:dyDescent="0.25">
      <c r="A98" s="67" t="s">
        <v>208</v>
      </c>
      <c r="B98" s="68">
        <v>19.72</v>
      </c>
      <c r="C98" s="69"/>
      <c r="D98" s="69"/>
      <c r="E98" s="69"/>
    </row>
    <row r="99" spans="1:5" ht="15" customHeight="1" x14ac:dyDescent="0.25">
      <c r="A99" s="67" t="s">
        <v>209</v>
      </c>
      <c r="B99" s="68">
        <v>19.22</v>
      </c>
      <c r="C99" s="69"/>
      <c r="D99" s="69"/>
      <c r="E99" s="69"/>
    </row>
    <row r="100" spans="1:5" ht="15" customHeight="1" x14ac:dyDescent="0.25">
      <c r="A100" s="67" t="s">
        <v>50</v>
      </c>
      <c r="B100" s="68">
        <v>21.99</v>
      </c>
      <c r="C100" s="69"/>
      <c r="D100" s="69"/>
      <c r="E100" s="69"/>
    </row>
    <row r="101" spans="1:5" ht="15" customHeight="1" x14ac:dyDescent="0.25">
      <c r="A101" s="67" t="s">
        <v>51</v>
      </c>
      <c r="B101" s="68">
        <v>20.55</v>
      </c>
      <c r="C101" s="69"/>
      <c r="D101" s="69"/>
      <c r="E101" s="69"/>
    </row>
    <row r="102" spans="1:5" ht="15" customHeight="1" x14ac:dyDescent="0.25">
      <c r="A102" s="67" t="s">
        <v>52</v>
      </c>
      <c r="B102" s="68">
        <v>21.71</v>
      </c>
      <c r="C102" s="69"/>
      <c r="D102" s="69"/>
      <c r="E102" s="69"/>
    </row>
    <row r="103" spans="1:5" ht="15" customHeight="1" x14ac:dyDescent="0.25">
      <c r="A103" s="67" t="s">
        <v>53</v>
      </c>
      <c r="B103" s="68">
        <v>21.77</v>
      </c>
      <c r="C103" s="69"/>
      <c r="D103" s="69"/>
      <c r="E103" s="69"/>
    </row>
    <row r="104" spans="1:5" ht="15" customHeight="1" x14ac:dyDescent="0.25">
      <c r="A104" s="67" t="s">
        <v>54</v>
      </c>
      <c r="B104" s="68">
        <v>20.48</v>
      </c>
      <c r="C104" s="69"/>
      <c r="D104" s="69"/>
      <c r="E104" s="69"/>
    </row>
    <row r="105" spans="1:5" ht="15" customHeight="1" x14ac:dyDescent="0.25">
      <c r="A105" s="67" t="s">
        <v>55</v>
      </c>
      <c r="B105" s="68">
        <v>20.149999999999999</v>
      </c>
      <c r="C105" s="69"/>
      <c r="D105" s="69"/>
      <c r="E105" s="69"/>
    </row>
    <row r="106" spans="1:5" ht="15" customHeight="1" x14ac:dyDescent="0.25">
      <c r="A106" s="67" t="s">
        <v>56</v>
      </c>
      <c r="B106" s="68">
        <v>18.45</v>
      </c>
      <c r="C106" s="69"/>
      <c r="D106" s="69"/>
      <c r="E106" s="69"/>
    </row>
    <row r="107" spans="1:5" ht="15" customHeight="1" x14ac:dyDescent="0.25">
      <c r="A107" s="67" t="s">
        <v>57</v>
      </c>
      <c r="B107" s="68">
        <v>22.07</v>
      </c>
      <c r="C107" s="69"/>
      <c r="D107" s="69"/>
      <c r="E107" s="69"/>
    </row>
    <row r="108" spans="1:5" ht="15" customHeight="1" x14ac:dyDescent="0.25">
      <c r="A108" s="67" t="s">
        <v>58</v>
      </c>
      <c r="B108" s="68">
        <v>20.05</v>
      </c>
      <c r="C108" s="69"/>
      <c r="D108" s="69"/>
      <c r="E108" s="69"/>
    </row>
    <row r="109" spans="1:5" ht="15" customHeight="1" x14ac:dyDescent="0.25">
      <c r="A109" s="67" t="s">
        <v>59</v>
      </c>
      <c r="B109" s="68">
        <v>19.829999999999998</v>
      </c>
      <c r="C109" s="69"/>
      <c r="D109" s="69"/>
      <c r="E109" s="69"/>
    </row>
    <row r="110" spans="1:5" ht="15" customHeight="1" x14ac:dyDescent="0.25">
      <c r="A110" s="67" t="s">
        <v>60</v>
      </c>
      <c r="B110" s="68">
        <v>20.76</v>
      </c>
      <c r="C110" s="69"/>
      <c r="D110" s="69"/>
      <c r="E110" s="69"/>
    </row>
    <row r="111" spans="1:5" ht="15" customHeight="1" x14ac:dyDescent="0.25">
      <c r="A111" s="67" t="s">
        <v>61</v>
      </c>
      <c r="B111" s="68">
        <v>22.52</v>
      </c>
      <c r="C111" s="69"/>
      <c r="D111" s="69"/>
      <c r="E111" s="69"/>
    </row>
    <row r="112" spans="1:5" ht="15" customHeight="1" x14ac:dyDescent="0.25">
      <c r="A112" s="67" t="s">
        <v>210</v>
      </c>
      <c r="B112" s="68">
        <v>18.920000000000002</v>
      </c>
      <c r="C112" s="69"/>
      <c r="D112" s="69"/>
      <c r="E112" s="69"/>
    </row>
    <row r="113" spans="1:5" ht="15" customHeight="1" x14ac:dyDescent="0.25">
      <c r="A113" s="67" t="s">
        <v>211</v>
      </c>
      <c r="B113" s="68">
        <v>22.03</v>
      </c>
      <c r="C113" s="69"/>
      <c r="D113" s="69"/>
      <c r="E113" s="69"/>
    </row>
    <row r="114" spans="1:5" ht="15" customHeight="1" x14ac:dyDescent="0.25">
      <c r="A114" s="67" t="s">
        <v>212</v>
      </c>
      <c r="B114" s="68">
        <v>22.19</v>
      </c>
      <c r="C114" s="69"/>
      <c r="D114" s="69"/>
      <c r="E114" s="69"/>
    </row>
    <row r="115" spans="1:5" ht="15" customHeight="1" x14ac:dyDescent="0.25">
      <c r="A115" s="67" t="s">
        <v>213</v>
      </c>
      <c r="B115" s="68">
        <v>21.32</v>
      </c>
      <c r="C115" s="69"/>
      <c r="D115" s="69"/>
      <c r="E115" s="69"/>
    </row>
    <row r="116" spans="1:5" ht="15" customHeight="1" x14ac:dyDescent="0.25">
      <c r="A116" s="67" t="s">
        <v>214</v>
      </c>
      <c r="B116" s="68">
        <v>16.899999999999999</v>
      </c>
      <c r="C116" s="69"/>
      <c r="D116" s="69"/>
      <c r="E116" s="69"/>
    </row>
    <row r="117" spans="1:5" ht="15" customHeight="1" x14ac:dyDescent="0.25">
      <c r="A117" s="67" t="s">
        <v>215</v>
      </c>
      <c r="B117" s="68">
        <v>16.690000000000001</v>
      </c>
      <c r="C117" s="69"/>
      <c r="D117" s="69"/>
      <c r="E117" s="69"/>
    </row>
    <row r="118" spans="1:5" ht="15" customHeight="1" x14ac:dyDescent="0.25">
      <c r="A118" s="67" t="s">
        <v>216</v>
      </c>
      <c r="B118" s="68">
        <v>15.99</v>
      </c>
      <c r="C118" s="69"/>
      <c r="D118" s="69"/>
      <c r="E118" s="69"/>
    </row>
    <row r="119" spans="1:5" ht="15" customHeight="1" x14ac:dyDescent="0.25">
      <c r="A119" s="67" t="s">
        <v>217</v>
      </c>
      <c r="B119" s="68">
        <v>15.6</v>
      </c>
      <c r="C119" s="69"/>
      <c r="D119" s="69"/>
      <c r="E119" s="69"/>
    </row>
    <row r="120" spans="1:5" ht="15" customHeight="1" x14ac:dyDescent="0.25">
      <c r="A120" s="67" t="s">
        <v>218</v>
      </c>
      <c r="B120" s="68">
        <v>19.559999999999999</v>
      </c>
      <c r="C120" s="69"/>
      <c r="D120" s="69"/>
      <c r="E120" s="69"/>
    </row>
    <row r="121" spans="1:5" ht="15" customHeight="1" x14ac:dyDescent="0.25">
      <c r="A121" s="67" t="s">
        <v>219</v>
      </c>
      <c r="B121" s="68">
        <v>19.239999999999998</v>
      </c>
      <c r="C121" s="69"/>
      <c r="D121" s="69"/>
      <c r="E121" s="69"/>
    </row>
    <row r="122" spans="1:5" ht="15" customHeight="1" x14ac:dyDescent="0.25">
      <c r="A122" s="67" t="s">
        <v>220</v>
      </c>
      <c r="B122" s="68">
        <v>19.579999999999998</v>
      </c>
      <c r="C122" s="69"/>
      <c r="D122" s="69"/>
      <c r="E122" s="69"/>
    </row>
    <row r="123" spans="1:5" ht="15" customHeight="1" x14ac:dyDescent="0.25">
      <c r="A123" s="67" t="s">
        <v>221</v>
      </c>
      <c r="B123" s="68">
        <v>19.850000000000001</v>
      </c>
      <c r="C123" s="69"/>
      <c r="D123" s="69"/>
      <c r="E123" s="69"/>
    </row>
    <row r="124" spans="1:5" ht="15" customHeight="1" x14ac:dyDescent="0.25">
      <c r="A124" s="67" t="s">
        <v>62</v>
      </c>
      <c r="B124" s="68">
        <v>21.84</v>
      </c>
      <c r="C124" s="69"/>
      <c r="D124" s="69"/>
      <c r="E124" s="69"/>
    </row>
    <row r="125" spans="1:5" ht="15" customHeight="1" x14ac:dyDescent="0.25">
      <c r="A125" s="67" t="s">
        <v>63</v>
      </c>
      <c r="B125" s="68">
        <v>20.89</v>
      </c>
      <c r="C125" s="69"/>
      <c r="D125" s="69"/>
      <c r="E125" s="69"/>
    </row>
    <row r="126" spans="1:5" ht="15" customHeight="1" x14ac:dyDescent="0.25">
      <c r="A126" s="67" t="s">
        <v>64</v>
      </c>
      <c r="B126" s="68">
        <v>21.47</v>
      </c>
      <c r="C126" s="69"/>
      <c r="D126" s="69"/>
      <c r="E126" s="69"/>
    </row>
    <row r="127" spans="1:5" ht="15" customHeight="1" x14ac:dyDescent="0.25">
      <c r="A127" s="67" t="s">
        <v>65</v>
      </c>
      <c r="B127" s="68">
        <v>19.66</v>
      </c>
      <c r="C127" s="69"/>
      <c r="D127" s="69"/>
      <c r="E127" s="69"/>
    </row>
    <row r="128" spans="1:5" ht="15" customHeight="1" x14ac:dyDescent="0.25">
      <c r="A128" s="67" t="s">
        <v>66</v>
      </c>
      <c r="B128" s="68">
        <v>20.45</v>
      </c>
      <c r="C128" s="69"/>
      <c r="D128" s="69"/>
      <c r="E128" s="69"/>
    </row>
    <row r="129" spans="1:5" ht="15" customHeight="1" x14ac:dyDescent="0.25">
      <c r="A129" s="67" t="s">
        <v>67</v>
      </c>
      <c r="B129" s="68">
        <v>21.03</v>
      </c>
      <c r="C129" s="69"/>
      <c r="D129" s="69"/>
      <c r="E129" s="69"/>
    </row>
    <row r="130" spans="1:5" ht="15" customHeight="1" x14ac:dyDescent="0.25">
      <c r="A130" s="67" t="s">
        <v>68</v>
      </c>
      <c r="B130" s="68">
        <v>22.31</v>
      </c>
      <c r="C130" s="69"/>
      <c r="D130" s="69"/>
      <c r="E130" s="69"/>
    </row>
    <row r="131" spans="1:5" ht="15" customHeight="1" x14ac:dyDescent="0.25">
      <c r="A131" s="67" t="s">
        <v>69</v>
      </c>
      <c r="B131" s="68">
        <v>19.96</v>
      </c>
      <c r="C131" s="69"/>
      <c r="D131" s="69"/>
      <c r="E131" s="69"/>
    </row>
    <row r="132" spans="1:5" ht="15" customHeight="1" x14ac:dyDescent="0.25">
      <c r="A132" s="67" t="s">
        <v>70</v>
      </c>
      <c r="B132" s="68">
        <v>21.72</v>
      </c>
      <c r="C132" s="69"/>
      <c r="D132" s="69"/>
      <c r="E132" s="69"/>
    </row>
    <row r="133" spans="1:5" ht="15" customHeight="1" x14ac:dyDescent="0.25">
      <c r="A133" s="67" t="s">
        <v>71</v>
      </c>
      <c r="B133" s="68">
        <v>18.350000000000001</v>
      </c>
      <c r="C133" s="69"/>
      <c r="D133" s="69"/>
      <c r="E133" s="69"/>
    </row>
    <row r="134" spans="1:5" ht="15" customHeight="1" x14ac:dyDescent="0.25">
      <c r="A134" s="67" t="s">
        <v>72</v>
      </c>
      <c r="B134" s="68">
        <v>21.25</v>
      </c>
      <c r="C134" s="69"/>
      <c r="D134" s="69"/>
      <c r="E134" s="69"/>
    </row>
    <row r="135" spans="1:5" ht="15" customHeight="1" x14ac:dyDescent="0.25">
      <c r="A135" s="67" t="s">
        <v>73</v>
      </c>
      <c r="B135" s="68">
        <v>19.57</v>
      </c>
      <c r="C135" s="69"/>
      <c r="D135" s="69"/>
      <c r="E135" s="69"/>
    </row>
    <row r="136" spans="1:5" ht="15" customHeight="1" x14ac:dyDescent="0.25">
      <c r="A136" s="67" t="s">
        <v>222</v>
      </c>
      <c r="B136" s="68">
        <v>18.239999999999998</v>
      </c>
      <c r="C136" s="69"/>
      <c r="D136" s="69"/>
      <c r="E136" s="69"/>
    </row>
    <row r="137" spans="1:5" ht="15" customHeight="1" x14ac:dyDescent="0.25">
      <c r="A137" s="67" t="s">
        <v>223</v>
      </c>
      <c r="B137" s="68">
        <v>20.420000000000002</v>
      </c>
      <c r="C137" s="69"/>
      <c r="D137" s="69"/>
      <c r="E137" s="69"/>
    </row>
    <row r="138" spans="1:5" ht="15" customHeight="1" x14ac:dyDescent="0.25">
      <c r="A138" s="67" t="s">
        <v>224</v>
      </c>
      <c r="B138" s="68">
        <v>20.49</v>
      </c>
      <c r="C138" s="69"/>
      <c r="D138" s="69"/>
      <c r="E138" s="69"/>
    </row>
    <row r="139" spans="1:5" ht="15" customHeight="1" x14ac:dyDescent="0.25">
      <c r="A139" s="67" t="s">
        <v>225</v>
      </c>
      <c r="B139" s="68">
        <v>22.4</v>
      </c>
      <c r="C139" s="69"/>
      <c r="D139" s="69"/>
      <c r="E139" s="69"/>
    </row>
    <row r="140" spans="1:5" ht="15" customHeight="1" x14ac:dyDescent="0.25">
      <c r="A140" s="67" t="s">
        <v>226</v>
      </c>
      <c r="B140" s="68">
        <v>16.11</v>
      </c>
      <c r="C140" s="69"/>
      <c r="D140" s="69"/>
      <c r="E140" s="69"/>
    </row>
    <row r="141" spans="1:5" ht="15" customHeight="1" x14ac:dyDescent="0.25">
      <c r="A141" s="67" t="s">
        <v>227</v>
      </c>
      <c r="B141" s="68">
        <v>17.62</v>
      </c>
      <c r="C141" s="69"/>
      <c r="D141" s="69"/>
      <c r="E141" s="69"/>
    </row>
    <row r="142" spans="1:5" ht="15" customHeight="1" x14ac:dyDescent="0.25">
      <c r="A142" s="67" t="s">
        <v>228</v>
      </c>
      <c r="B142" s="68">
        <v>18.05</v>
      </c>
      <c r="C142" s="69"/>
      <c r="D142" s="69"/>
      <c r="E142" s="69"/>
    </row>
    <row r="143" spans="1:5" ht="15" customHeight="1" x14ac:dyDescent="0.25">
      <c r="A143" s="67" t="s">
        <v>229</v>
      </c>
      <c r="B143" s="68">
        <v>16.61</v>
      </c>
      <c r="C143" s="69"/>
      <c r="D143" s="69"/>
      <c r="E143" s="69"/>
    </row>
    <row r="144" spans="1:5" ht="15" customHeight="1" x14ac:dyDescent="0.25">
      <c r="A144" s="67" t="s">
        <v>230</v>
      </c>
      <c r="B144" s="68">
        <v>19.25</v>
      </c>
      <c r="C144" s="69"/>
      <c r="D144" s="69"/>
      <c r="E144" s="69"/>
    </row>
    <row r="145" spans="1:5" ht="15" customHeight="1" x14ac:dyDescent="0.25">
      <c r="A145" s="67" t="s">
        <v>231</v>
      </c>
      <c r="B145" s="68">
        <v>19.649999999999999</v>
      </c>
      <c r="C145" s="69"/>
      <c r="D145" s="69"/>
      <c r="E145" s="69"/>
    </row>
    <row r="146" spans="1:5" ht="15" customHeight="1" x14ac:dyDescent="0.25">
      <c r="A146" s="67" t="s">
        <v>232</v>
      </c>
      <c r="B146" s="68">
        <v>19.84</v>
      </c>
      <c r="C146" s="69"/>
      <c r="D146" s="69"/>
      <c r="E146" s="69"/>
    </row>
    <row r="147" spans="1:5" ht="15" customHeight="1" x14ac:dyDescent="0.25">
      <c r="A147" s="67" t="s">
        <v>233</v>
      </c>
      <c r="B147" s="68">
        <v>19.23</v>
      </c>
      <c r="C147" s="69"/>
      <c r="D147" s="69"/>
      <c r="E147" s="69"/>
    </row>
    <row r="148" spans="1:5" ht="15" customHeight="1" x14ac:dyDescent="0.25">
      <c r="A148" s="67" t="s">
        <v>74</v>
      </c>
      <c r="B148" s="68">
        <v>20</v>
      </c>
      <c r="C148" s="69"/>
      <c r="D148" s="69"/>
      <c r="E148" s="69"/>
    </row>
    <row r="149" spans="1:5" ht="15" customHeight="1" x14ac:dyDescent="0.25">
      <c r="A149" s="67" t="s">
        <v>75</v>
      </c>
      <c r="B149" s="68">
        <v>21.21</v>
      </c>
      <c r="C149" s="69"/>
      <c r="D149" s="69"/>
      <c r="E149" s="69"/>
    </row>
    <row r="150" spans="1:5" ht="15" customHeight="1" x14ac:dyDescent="0.25">
      <c r="A150" s="67" t="s">
        <v>76</v>
      </c>
      <c r="B150" s="68">
        <v>20.41</v>
      </c>
      <c r="C150" s="69"/>
      <c r="D150" s="69"/>
      <c r="E150" s="69"/>
    </row>
    <row r="151" spans="1:5" ht="15" customHeight="1" x14ac:dyDescent="0.25">
      <c r="A151" s="67" t="s">
        <v>77</v>
      </c>
      <c r="B151" s="68">
        <v>20.92</v>
      </c>
      <c r="C151" s="69"/>
      <c r="D151" s="69"/>
      <c r="E151" s="69"/>
    </row>
    <row r="152" spans="1:5" ht="15" customHeight="1" x14ac:dyDescent="0.25">
      <c r="A152" s="67" t="s">
        <v>78</v>
      </c>
      <c r="B152" s="68">
        <v>21.8</v>
      </c>
      <c r="C152" s="69"/>
      <c r="D152" s="69"/>
      <c r="E152" s="69"/>
    </row>
    <row r="153" spans="1:5" ht="15" customHeight="1" x14ac:dyDescent="0.25">
      <c r="A153" s="67" t="s">
        <v>79</v>
      </c>
      <c r="B153" s="68">
        <v>22.75</v>
      </c>
      <c r="C153" s="69"/>
      <c r="D153" s="69"/>
      <c r="E153" s="69"/>
    </row>
    <row r="154" spans="1:5" ht="15" customHeight="1" x14ac:dyDescent="0.25">
      <c r="A154" s="67" t="s">
        <v>80</v>
      </c>
      <c r="B154" s="68">
        <v>21.75</v>
      </c>
      <c r="C154" s="69"/>
      <c r="D154" s="69"/>
      <c r="E154" s="69"/>
    </row>
    <row r="155" spans="1:5" ht="15" customHeight="1" x14ac:dyDescent="0.25">
      <c r="A155" s="67" t="s">
        <v>81</v>
      </c>
      <c r="B155" s="68">
        <v>21.46</v>
      </c>
      <c r="C155" s="69"/>
      <c r="D155" s="69"/>
      <c r="E155" s="69"/>
    </row>
    <row r="156" spans="1:5" ht="15" customHeight="1" x14ac:dyDescent="0.25">
      <c r="A156" s="67" t="s">
        <v>82</v>
      </c>
      <c r="B156" s="68">
        <v>22.43</v>
      </c>
      <c r="C156" s="69"/>
      <c r="D156" s="69"/>
      <c r="E156" s="69"/>
    </row>
    <row r="157" spans="1:5" ht="15" customHeight="1" x14ac:dyDescent="0.25">
      <c r="A157" s="67" t="s">
        <v>83</v>
      </c>
      <c r="B157" s="68">
        <v>19.73</v>
      </c>
      <c r="C157" s="69"/>
      <c r="D157" s="69"/>
      <c r="E157" s="69"/>
    </row>
    <row r="158" spans="1:5" ht="15" customHeight="1" x14ac:dyDescent="0.25">
      <c r="A158" s="67" t="s">
        <v>84</v>
      </c>
      <c r="B158" s="68">
        <v>21.16</v>
      </c>
      <c r="C158" s="69"/>
      <c r="D158" s="69"/>
      <c r="E158" s="69"/>
    </row>
    <row r="159" spans="1:5" ht="15" customHeight="1" x14ac:dyDescent="0.25">
      <c r="A159" s="67" t="s">
        <v>85</v>
      </c>
      <c r="B159" s="68">
        <v>18.88</v>
      </c>
      <c r="C159" s="69"/>
      <c r="D159" s="69"/>
      <c r="E159" s="69"/>
    </row>
    <row r="160" spans="1:5" ht="15" customHeight="1" x14ac:dyDescent="0.25">
      <c r="A160" s="67" t="s">
        <v>234</v>
      </c>
      <c r="B160" s="68">
        <v>21.51</v>
      </c>
      <c r="C160" s="69"/>
      <c r="D160" s="69"/>
      <c r="E160" s="69"/>
    </row>
    <row r="161" spans="1:5" ht="15" customHeight="1" x14ac:dyDescent="0.25">
      <c r="A161" s="67" t="s">
        <v>235</v>
      </c>
      <c r="B161" s="68">
        <v>20.96</v>
      </c>
      <c r="C161" s="69"/>
      <c r="D161" s="69"/>
      <c r="E161" s="69"/>
    </row>
    <row r="162" spans="1:5" ht="15" customHeight="1" x14ac:dyDescent="0.25">
      <c r="A162" s="67" t="s">
        <v>236</v>
      </c>
      <c r="B162" s="68">
        <v>19.309999999999999</v>
      </c>
      <c r="C162" s="69"/>
      <c r="D162" s="69"/>
      <c r="E162" s="69"/>
    </row>
    <row r="163" spans="1:5" ht="15" customHeight="1" x14ac:dyDescent="0.25">
      <c r="A163" s="67" t="s">
        <v>237</v>
      </c>
      <c r="B163" s="68">
        <v>20.99</v>
      </c>
      <c r="C163" s="69"/>
      <c r="D163" s="69"/>
      <c r="E163" s="69"/>
    </row>
    <row r="164" spans="1:5" ht="15" customHeight="1" x14ac:dyDescent="0.25">
      <c r="A164" s="67" t="s">
        <v>238</v>
      </c>
      <c r="B164" s="68">
        <v>18.600000000000001</v>
      </c>
      <c r="C164" s="69"/>
      <c r="D164" s="69"/>
      <c r="E164" s="69"/>
    </row>
    <row r="165" spans="1:5" ht="15" customHeight="1" x14ac:dyDescent="0.25">
      <c r="A165" s="67" t="s">
        <v>239</v>
      </c>
      <c r="B165" s="68">
        <v>19.28</v>
      </c>
      <c r="C165" s="69"/>
      <c r="D165" s="69"/>
      <c r="E165" s="69"/>
    </row>
    <row r="166" spans="1:5" ht="15" customHeight="1" x14ac:dyDescent="0.25">
      <c r="A166" s="67" t="s">
        <v>240</v>
      </c>
      <c r="B166" s="68">
        <v>15.43</v>
      </c>
      <c r="C166" s="69"/>
      <c r="D166" s="69"/>
      <c r="E166" s="69"/>
    </row>
    <row r="167" spans="1:5" ht="15" customHeight="1" x14ac:dyDescent="0.25">
      <c r="A167" s="67" t="s">
        <v>241</v>
      </c>
      <c r="B167" s="68">
        <v>17.11</v>
      </c>
      <c r="C167" s="69"/>
      <c r="D167" s="69"/>
      <c r="E167" s="69"/>
    </row>
    <row r="168" spans="1:5" ht="15" customHeight="1" x14ac:dyDescent="0.25">
      <c r="A168" s="67" t="s">
        <v>242</v>
      </c>
      <c r="B168" s="68">
        <v>19.350000000000001</v>
      </c>
      <c r="C168" s="69"/>
      <c r="D168" s="69"/>
      <c r="E168" s="69"/>
    </row>
    <row r="169" spans="1:5" ht="15" customHeight="1" x14ac:dyDescent="0.25">
      <c r="A169" s="67" t="s">
        <v>243</v>
      </c>
      <c r="B169" s="68">
        <v>19.21</v>
      </c>
      <c r="C169" s="69"/>
      <c r="D169" s="69"/>
      <c r="E169" s="69"/>
    </row>
    <row r="170" spans="1:5" ht="15" customHeight="1" x14ac:dyDescent="0.25">
      <c r="A170" s="67" t="s">
        <v>244</v>
      </c>
      <c r="B170" s="68">
        <v>19.37</v>
      </c>
      <c r="C170" s="69"/>
      <c r="D170" s="69"/>
      <c r="E170" s="69"/>
    </row>
    <row r="171" spans="1:5" ht="15" customHeight="1" x14ac:dyDescent="0.25">
      <c r="A171" s="67" t="s">
        <v>245</v>
      </c>
      <c r="B171" s="68">
        <v>19.62</v>
      </c>
      <c r="C171" s="69"/>
      <c r="D171" s="69"/>
      <c r="E171" s="69"/>
    </row>
    <row r="172" spans="1:5" ht="15" customHeight="1" x14ac:dyDescent="0.25">
      <c r="A172" s="67" t="s">
        <v>86</v>
      </c>
      <c r="B172" s="68">
        <v>20.010000000000002</v>
      </c>
      <c r="C172" s="69"/>
      <c r="D172" s="69"/>
      <c r="E172" s="69"/>
    </row>
    <row r="173" spans="1:5" ht="15" customHeight="1" x14ac:dyDescent="0.25">
      <c r="A173" s="67" t="s">
        <v>87</v>
      </c>
      <c r="B173" s="68">
        <v>19.28</v>
      </c>
      <c r="C173" s="69"/>
      <c r="D173" s="69"/>
      <c r="E173" s="69"/>
    </row>
    <row r="174" spans="1:5" ht="15" customHeight="1" x14ac:dyDescent="0.25">
      <c r="A174" s="67" t="s">
        <v>88</v>
      </c>
      <c r="B174" s="68">
        <v>19.329999999999998</v>
      </c>
      <c r="C174" s="69"/>
      <c r="D174" s="69"/>
      <c r="E174" s="69"/>
    </row>
    <row r="175" spans="1:5" ht="15" customHeight="1" x14ac:dyDescent="0.25">
      <c r="A175" s="67" t="s">
        <v>89</v>
      </c>
      <c r="B175" s="68">
        <v>21.04</v>
      </c>
      <c r="C175" s="69"/>
      <c r="D175" s="69"/>
      <c r="E175" s="69"/>
    </row>
    <row r="176" spans="1:5" ht="15" customHeight="1" x14ac:dyDescent="0.25">
      <c r="A176" s="67" t="s">
        <v>90</v>
      </c>
      <c r="B176" s="68">
        <v>18.78</v>
      </c>
      <c r="C176" s="69"/>
      <c r="D176" s="69"/>
      <c r="E176" s="69"/>
    </row>
    <row r="177" spans="1:5" ht="15" customHeight="1" x14ac:dyDescent="0.25">
      <c r="A177" s="67" t="s">
        <v>91</v>
      </c>
      <c r="B177" s="68">
        <v>18.05</v>
      </c>
      <c r="C177" s="69"/>
      <c r="D177" s="69"/>
      <c r="E177" s="69"/>
    </row>
    <row r="178" spans="1:5" ht="15" customHeight="1" x14ac:dyDescent="0.25">
      <c r="A178" s="67" t="s">
        <v>92</v>
      </c>
      <c r="B178" s="68">
        <v>21.5</v>
      </c>
      <c r="C178" s="69"/>
      <c r="D178" s="69"/>
      <c r="E178" s="69"/>
    </row>
    <row r="179" spans="1:5" ht="15" customHeight="1" x14ac:dyDescent="0.25">
      <c r="A179" s="67" t="s">
        <v>93</v>
      </c>
      <c r="B179" s="68">
        <v>21.09</v>
      </c>
      <c r="C179" s="69"/>
      <c r="D179" s="69"/>
      <c r="E179" s="69"/>
    </row>
    <row r="180" spans="1:5" ht="15" customHeight="1" x14ac:dyDescent="0.25">
      <c r="A180" s="67" t="s">
        <v>94</v>
      </c>
      <c r="B180" s="68">
        <v>20.04</v>
      </c>
      <c r="C180" s="69"/>
      <c r="D180" s="69"/>
      <c r="E180" s="69"/>
    </row>
    <row r="181" spans="1:5" ht="15" customHeight="1" x14ac:dyDescent="0.25">
      <c r="A181" s="67" t="s">
        <v>95</v>
      </c>
      <c r="B181" s="68">
        <v>19.03</v>
      </c>
      <c r="C181" s="69"/>
      <c r="D181" s="69"/>
      <c r="E181" s="69"/>
    </row>
    <row r="182" spans="1:5" ht="15" customHeight="1" x14ac:dyDescent="0.25">
      <c r="A182" s="67" t="s">
        <v>96</v>
      </c>
      <c r="B182" s="68">
        <v>19.93</v>
      </c>
      <c r="C182" s="69"/>
      <c r="D182" s="69"/>
      <c r="E182" s="69"/>
    </row>
    <row r="183" spans="1:5" ht="15" customHeight="1" x14ac:dyDescent="0.25">
      <c r="A183" s="67" t="s">
        <v>97</v>
      </c>
      <c r="B183" s="68">
        <v>22.97</v>
      </c>
      <c r="C183" s="69"/>
      <c r="D183" s="69"/>
      <c r="E183" s="69"/>
    </row>
    <row r="184" spans="1:5" ht="15" customHeight="1" x14ac:dyDescent="0.25">
      <c r="A184" s="67" t="s">
        <v>246</v>
      </c>
      <c r="B184" s="68">
        <v>20.059999999999999</v>
      </c>
      <c r="C184" s="69"/>
      <c r="D184" s="69"/>
      <c r="E184" s="69"/>
    </row>
    <row r="185" spans="1:5" ht="15" customHeight="1" x14ac:dyDescent="0.25">
      <c r="A185" s="67" t="s">
        <v>247</v>
      </c>
      <c r="B185" s="68">
        <v>22.17</v>
      </c>
      <c r="C185" s="69"/>
      <c r="D185" s="69"/>
      <c r="E185" s="69"/>
    </row>
    <row r="186" spans="1:5" ht="15" customHeight="1" x14ac:dyDescent="0.25">
      <c r="A186" s="67" t="s">
        <v>248</v>
      </c>
      <c r="B186" s="68">
        <v>22.22</v>
      </c>
      <c r="C186" s="69"/>
      <c r="D186" s="69"/>
      <c r="E186" s="69"/>
    </row>
    <row r="187" spans="1:5" ht="15" customHeight="1" x14ac:dyDescent="0.25">
      <c r="A187" s="67" t="s">
        <v>249</v>
      </c>
      <c r="B187" s="68">
        <v>19.489999999999998</v>
      </c>
      <c r="C187" s="69"/>
      <c r="D187" s="69"/>
      <c r="E187" s="69"/>
    </row>
    <row r="188" spans="1:5" ht="15" customHeight="1" x14ac:dyDescent="0.25">
      <c r="A188" s="67" t="s">
        <v>250</v>
      </c>
      <c r="B188" s="68">
        <v>19.350000000000001</v>
      </c>
      <c r="C188" s="69"/>
      <c r="D188" s="69"/>
      <c r="E188" s="69"/>
    </row>
    <row r="189" spans="1:5" ht="15" customHeight="1" x14ac:dyDescent="0.25">
      <c r="A189" s="67" t="s">
        <v>251</v>
      </c>
      <c r="B189" s="68">
        <v>17.89</v>
      </c>
      <c r="C189" s="69"/>
      <c r="D189" s="69"/>
      <c r="E189" s="69"/>
    </row>
    <row r="190" spans="1:5" ht="15" customHeight="1" x14ac:dyDescent="0.25">
      <c r="A190" s="67" t="s">
        <v>252</v>
      </c>
      <c r="B190" s="68">
        <v>16.04</v>
      </c>
      <c r="C190" s="69"/>
      <c r="D190" s="69"/>
      <c r="E190" s="69"/>
    </row>
    <row r="191" spans="1:5" ht="15" customHeight="1" x14ac:dyDescent="0.25">
      <c r="A191" s="67" t="s">
        <v>253</v>
      </c>
      <c r="B191" s="68">
        <v>15.29</v>
      </c>
      <c r="C191" s="69"/>
      <c r="D191" s="69"/>
      <c r="E191" s="69"/>
    </row>
    <row r="192" spans="1:5" ht="15" customHeight="1" x14ac:dyDescent="0.25">
      <c r="A192" s="67" t="s">
        <v>254</v>
      </c>
      <c r="B192" s="68">
        <v>19.440000000000001</v>
      </c>
      <c r="C192" s="69"/>
      <c r="D192" s="69"/>
      <c r="E192" s="69"/>
    </row>
    <row r="193" spans="1:5" ht="15" customHeight="1" x14ac:dyDescent="0.25">
      <c r="A193" s="67" t="s">
        <v>255</v>
      </c>
      <c r="B193" s="68">
        <v>19.98</v>
      </c>
      <c r="C193" s="69"/>
      <c r="D193" s="69"/>
      <c r="E193" s="69"/>
    </row>
    <row r="194" spans="1:5" ht="15" customHeight="1" x14ac:dyDescent="0.25">
      <c r="A194" s="67" t="s">
        <v>256</v>
      </c>
      <c r="B194" s="68">
        <v>19.850000000000001</v>
      </c>
      <c r="C194" s="69"/>
      <c r="D194" s="69"/>
      <c r="E194" s="69"/>
    </row>
    <row r="195" spans="1:5" ht="15" customHeight="1" x14ac:dyDescent="0.25">
      <c r="A195" s="67" t="s">
        <v>257</v>
      </c>
      <c r="B195" s="68">
        <v>19.010000000000002</v>
      </c>
      <c r="C195" s="69"/>
      <c r="D195" s="69"/>
      <c r="E195" s="69"/>
    </row>
    <row r="196" spans="1:5" ht="15" customHeight="1" x14ac:dyDescent="0.25">
      <c r="A196" s="67" t="s">
        <v>258</v>
      </c>
      <c r="B196" s="68">
        <v>19.100000000000001</v>
      </c>
      <c r="C196" s="69"/>
      <c r="D196" s="69"/>
      <c r="E196" s="69"/>
    </row>
    <row r="197" spans="1:5" ht="15" customHeight="1" x14ac:dyDescent="0.25">
      <c r="A197" s="67" t="s">
        <v>259</v>
      </c>
      <c r="B197" s="68">
        <v>19.48</v>
      </c>
      <c r="C197" s="69"/>
      <c r="D197" s="69"/>
      <c r="E197" s="69"/>
    </row>
    <row r="198" spans="1:5" ht="15" customHeight="1" x14ac:dyDescent="0.25">
      <c r="A198" s="67" t="s">
        <v>260</v>
      </c>
      <c r="B198" s="68">
        <v>20.86</v>
      </c>
      <c r="C198" s="69"/>
      <c r="D198" s="69"/>
      <c r="E198" s="69"/>
    </row>
    <row r="199" spans="1:5" ht="15" customHeight="1" x14ac:dyDescent="0.25">
      <c r="A199" s="67" t="s">
        <v>261</v>
      </c>
      <c r="B199" s="68">
        <v>19.75</v>
      </c>
      <c r="C199" s="69"/>
      <c r="D199" s="69"/>
      <c r="E199" s="69"/>
    </row>
    <row r="200" spans="1:5" ht="15" customHeight="1" x14ac:dyDescent="0.25">
      <c r="A200" s="67" t="s">
        <v>262</v>
      </c>
      <c r="B200" s="68">
        <v>22</v>
      </c>
      <c r="C200" s="69"/>
      <c r="D200" s="69"/>
      <c r="E200" s="69"/>
    </row>
    <row r="201" spans="1:5" ht="15" customHeight="1" x14ac:dyDescent="0.25">
      <c r="A201" s="67" t="s">
        <v>263</v>
      </c>
      <c r="B201" s="68">
        <v>20.07</v>
      </c>
      <c r="C201" s="69"/>
      <c r="D201" s="69"/>
      <c r="E201" s="69"/>
    </row>
    <row r="202" spans="1:5" ht="15" customHeight="1" x14ac:dyDescent="0.25">
      <c r="A202" s="67" t="s">
        <v>264</v>
      </c>
      <c r="B202" s="68">
        <v>19.98</v>
      </c>
      <c r="C202" s="69"/>
      <c r="D202" s="69"/>
      <c r="E202" s="69"/>
    </row>
    <row r="203" spans="1:5" ht="15" customHeight="1" x14ac:dyDescent="0.25">
      <c r="A203" s="67" t="s">
        <v>265</v>
      </c>
      <c r="B203" s="68">
        <v>19.739999999999998</v>
      </c>
      <c r="C203" s="69"/>
      <c r="D203" s="69"/>
      <c r="E203" s="69"/>
    </row>
    <row r="204" spans="1:5" ht="15" customHeight="1" x14ac:dyDescent="0.25">
      <c r="A204" s="67" t="s">
        <v>266</v>
      </c>
      <c r="B204" s="68">
        <v>19.13</v>
      </c>
      <c r="C204" s="69"/>
      <c r="D204" s="69"/>
      <c r="E204" s="69"/>
    </row>
    <row r="205" spans="1:5" ht="15" customHeight="1" x14ac:dyDescent="0.25">
      <c r="A205" s="67" t="s">
        <v>267</v>
      </c>
      <c r="B205" s="68">
        <v>22.69</v>
      </c>
      <c r="C205" s="69"/>
      <c r="D205" s="69"/>
      <c r="E205" s="69"/>
    </row>
    <row r="206" spans="1:5" ht="15" customHeight="1" x14ac:dyDescent="0.25">
      <c r="A206" s="67" t="s">
        <v>268</v>
      </c>
      <c r="B206" s="68">
        <v>21.08</v>
      </c>
      <c r="C206" s="69"/>
      <c r="D206" s="69"/>
      <c r="E206" s="69"/>
    </row>
    <row r="207" spans="1:5" ht="15" customHeight="1" x14ac:dyDescent="0.25">
      <c r="A207" s="67" t="s">
        <v>269</v>
      </c>
      <c r="B207" s="68">
        <v>22.56</v>
      </c>
      <c r="C207" s="69"/>
      <c r="D207" s="69"/>
      <c r="E207" s="69"/>
    </row>
    <row r="208" spans="1:5" ht="15" customHeight="1" x14ac:dyDescent="0.25">
      <c r="A208" s="67" t="s">
        <v>270</v>
      </c>
      <c r="B208" s="68">
        <v>18.72</v>
      </c>
      <c r="C208" s="69"/>
      <c r="D208" s="69"/>
      <c r="E208" s="69"/>
    </row>
    <row r="209" spans="1:5" ht="15" customHeight="1" x14ac:dyDescent="0.25">
      <c r="A209" s="67" t="s">
        <v>271</v>
      </c>
      <c r="B209" s="68">
        <v>22.42</v>
      </c>
      <c r="C209" s="69"/>
      <c r="D209" s="69"/>
      <c r="E209" s="69"/>
    </row>
    <row r="210" spans="1:5" ht="15" customHeight="1" x14ac:dyDescent="0.25">
      <c r="A210" s="67" t="s">
        <v>272</v>
      </c>
      <c r="B210" s="68">
        <v>21.04</v>
      </c>
      <c r="C210" s="69"/>
      <c r="D210" s="69"/>
      <c r="E210" s="69"/>
    </row>
    <row r="211" spans="1:5" ht="15" customHeight="1" x14ac:dyDescent="0.25">
      <c r="A211" s="67" t="s">
        <v>273</v>
      </c>
      <c r="B211" s="68">
        <v>20.25</v>
      </c>
      <c r="C211" s="69"/>
      <c r="D211" s="69"/>
      <c r="E211" s="69"/>
    </row>
    <row r="212" spans="1:5" ht="15" customHeight="1" x14ac:dyDescent="0.25">
      <c r="A212" s="67" t="s">
        <v>274</v>
      </c>
      <c r="B212" s="68">
        <v>16.03</v>
      </c>
      <c r="C212" s="69"/>
      <c r="D212" s="69"/>
      <c r="E212" s="69"/>
    </row>
    <row r="213" spans="1:5" ht="15" customHeight="1" x14ac:dyDescent="0.25">
      <c r="A213" s="67" t="s">
        <v>275</v>
      </c>
      <c r="B213" s="68">
        <v>16.350000000000001</v>
      </c>
      <c r="C213" s="69"/>
      <c r="D213" s="69"/>
      <c r="E213" s="69"/>
    </row>
    <row r="214" spans="1:5" ht="15" customHeight="1" x14ac:dyDescent="0.25">
      <c r="A214" s="67" t="s">
        <v>276</v>
      </c>
      <c r="B214" s="68">
        <v>17.87</v>
      </c>
      <c r="C214" s="69"/>
      <c r="D214" s="69"/>
      <c r="E214" s="69"/>
    </row>
    <row r="215" spans="1:5" ht="15" customHeight="1" x14ac:dyDescent="0.25">
      <c r="A215" s="67" t="s">
        <v>277</v>
      </c>
      <c r="B215" s="68">
        <v>17.690000000000001</v>
      </c>
      <c r="C215" s="69"/>
      <c r="D215" s="69"/>
      <c r="E215" s="69"/>
    </row>
    <row r="216" spans="1:5" ht="15" customHeight="1" x14ac:dyDescent="0.25">
      <c r="A216" s="67" t="s">
        <v>278</v>
      </c>
      <c r="B216" s="68">
        <v>19.78</v>
      </c>
      <c r="C216" s="69"/>
      <c r="D216" s="69"/>
      <c r="E216" s="69"/>
    </row>
    <row r="217" spans="1:5" ht="15" customHeight="1" x14ac:dyDescent="0.25">
      <c r="A217" s="67" t="s">
        <v>279</v>
      </c>
      <c r="B217" s="68">
        <v>19.170000000000002</v>
      </c>
      <c r="C217" s="69"/>
      <c r="D217" s="69"/>
      <c r="E217" s="69"/>
    </row>
    <row r="218" spans="1:5" ht="15" customHeight="1" x14ac:dyDescent="0.25">
      <c r="A218" s="67" t="s">
        <v>280</v>
      </c>
      <c r="B218" s="68">
        <v>19.420000000000002</v>
      </c>
      <c r="C218" s="69"/>
      <c r="D218" s="69"/>
      <c r="E218" s="69"/>
    </row>
    <row r="219" spans="1:5" ht="15" customHeight="1" x14ac:dyDescent="0.25">
      <c r="A219" s="67" t="s">
        <v>281</v>
      </c>
      <c r="B219" s="68">
        <v>19.98</v>
      </c>
      <c r="C219" s="69"/>
      <c r="D219" s="69"/>
      <c r="E219" s="69"/>
    </row>
    <row r="220" spans="1:5" ht="15" customHeight="1" x14ac:dyDescent="0.25">
      <c r="A220" s="67" t="s">
        <v>282</v>
      </c>
      <c r="B220" s="68">
        <v>20.86</v>
      </c>
      <c r="C220" s="69"/>
      <c r="D220" s="69"/>
      <c r="E220" s="69"/>
    </row>
    <row r="221" spans="1:5" ht="15" customHeight="1" x14ac:dyDescent="0.25">
      <c r="A221" s="67" t="s">
        <v>283</v>
      </c>
      <c r="B221" s="68">
        <v>19.260000000000002</v>
      </c>
      <c r="C221" s="69"/>
      <c r="D221" s="69"/>
      <c r="E221" s="69"/>
    </row>
    <row r="222" spans="1:5" ht="15" customHeight="1" x14ac:dyDescent="0.25">
      <c r="A222" s="67" t="s">
        <v>284</v>
      </c>
      <c r="B222" s="68">
        <v>20.9</v>
      </c>
      <c r="C222" s="69"/>
      <c r="D222" s="69"/>
      <c r="E222" s="69"/>
    </row>
    <row r="223" spans="1:5" ht="15" customHeight="1" x14ac:dyDescent="0.25">
      <c r="A223" s="67" t="s">
        <v>285</v>
      </c>
      <c r="B223" s="68">
        <v>20.47</v>
      </c>
      <c r="C223" s="69"/>
      <c r="D223" s="69"/>
      <c r="E223" s="69"/>
    </row>
    <row r="224" spans="1:5" ht="15" customHeight="1" x14ac:dyDescent="0.25">
      <c r="A224" s="67" t="s">
        <v>286</v>
      </c>
      <c r="B224" s="68">
        <v>20.149999999999999</v>
      </c>
      <c r="C224" s="69"/>
      <c r="D224" s="69"/>
      <c r="E224" s="69"/>
    </row>
    <row r="225" spans="1:5" ht="15" customHeight="1" x14ac:dyDescent="0.25">
      <c r="A225" s="67" t="s">
        <v>287</v>
      </c>
      <c r="B225" s="68">
        <v>21.3</v>
      </c>
      <c r="C225" s="69"/>
      <c r="D225" s="69"/>
      <c r="E225" s="69"/>
    </row>
    <row r="226" spans="1:5" ht="15" customHeight="1" x14ac:dyDescent="0.25">
      <c r="A226" s="67" t="s">
        <v>288</v>
      </c>
      <c r="B226" s="68">
        <v>20.190000000000001</v>
      </c>
      <c r="C226" s="69"/>
      <c r="D226" s="69"/>
      <c r="E226" s="69"/>
    </row>
    <row r="227" spans="1:5" ht="15" customHeight="1" x14ac:dyDescent="0.25">
      <c r="A227" s="67" t="s">
        <v>289</v>
      </c>
      <c r="B227" s="68">
        <v>20.079999999999998</v>
      </c>
      <c r="C227" s="69"/>
      <c r="D227" s="69"/>
      <c r="E227" s="69"/>
    </row>
    <row r="228" spans="1:5" ht="15" customHeight="1" x14ac:dyDescent="0.25">
      <c r="A228" s="67" t="s">
        <v>290</v>
      </c>
      <c r="B228" s="68">
        <v>22.27</v>
      </c>
      <c r="C228" s="69"/>
      <c r="D228" s="69"/>
      <c r="E228" s="69"/>
    </row>
    <row r="229" spans="1:5" ht="15" customHeight="1" x14ac:dyDescent="0.25">
      <c r="A229" s="67" t="s">
        <v>291</v>
      </c>
      <c r="B229" s="68">
        <v>22.11</v>
      </c>
      <c r="C229" s="69"/>
      <c r="D229" s="69"/>
      <c r="E229" s="69"/>
    </row>
    <row r="230" spans="1:5" ht="15" customHeight="1" x14ac:dyDescent="0.25">
      <c r="A230" s="67" t="s">
        <v>292</v>
      </c>
      <c r="B230" s="68">
        <v>20.74</v>
      </c>
      <c r="C230" s="69"/>
      <c r="D230" s="69"/>
      <c r="E230" s="69"/>
    </row>
    <row r="231" spans="1:5" ht="15" customHeight="1" x14ac:dyDescent="0.25">
      <c r="A231" s="67" t="s">
        <v>293</v>
      </c>
      <c r="B231" s="68">
        <v>21.89</v>
      </c>
      <c r="C231" s="69"/>
      <c r="D231" s="69"/>
      <c r="E231" s="69"/>
    </row>
    <row r="232" spans="1:5" ht="15" customHeight="1" x14ac:dyDescent="0.25">
      <c r="A232" s="67" t="s">
        <v>294</v>
      </c>
      <c r="B232" s="68">
        <v>21.14</v>
      </c>
      <c r="C232" s="69"/>
      <c r="D232" s="69"/>
      <c r="E232" s="69"/>
    </row>
    <row r="233" spans="1:5" ht="15" customHeight="1" x14ac:dyDescent="0.25">
      <c r="A233" s="67" t="s">
        <v>295</v>
      </c>
      <c r="B233" s="68">
        <v>18.28</v>
      </c>
      <c r="C233" s="69"/>
      <c r="D233" s="69"/>
      <c r="E233" s="69"/>
    </row>
    <row r="234" spans="1:5" ht="15" customHeight="1" x14ac:dyDescent="0.25">
      <c r="A234" s="67" t="s">
        <v>296</v>
      </c>
      <c r="B234" s="68">
        <v>18.09</v>
      </c>
      <c r="C234" s="69"/>
      <c r="D234" s="69"/>
      <c r="E234" s="69"/>
    </row>
    <row r="235" spans="1:5" ht="15" customHeight="1" x14ac:dyDescent="0.25">
      <c r="A235" s="67" t="s">
        <v>297</v>
      </c>
      <c r="B235" s="68">
        <v>20.399999999999999</v>
      </c>
      <c r="C235" s="69"/>
      <c r="D235" s="69"/>
      <c r="E235" s="69"/>
    </row>
    <row r="236" spans="1:5" ht="15" customHeight="1" x14ac:dyDescent="0.25">
      <c r="A236" s="67" t="s">
        <v>298</v>
      </c>
      <c r="B236" s="68">
        <v>19.27</v>
      </c>
      <c r="C236" s="69"/>
      <c r="D236" s="69"/>
      <c r="E236" s="69"/>
    </row>
    <row r="237" spans="1:5" ht="15" customHeight="1" x14ac:dyDescent="0.25">
      <c r="A237" s="67" t="s">
        <v>299</v>
      </c>
      <c r="B237" s="68">
        <v>16.989999999999998</v>
      </c>
      <c r="C237" s="69"/>
      <c r="D237" s="69"/>
      <c r="E237" s="69"/>
    </row>
    <row r="238" spans="1:5" ht="15" customHeight="1" x14ac:dyDescent="0.25">
      <c r="A238" s="67" t="s">
        <v>300</v>
      </c>
      <c r="B238" s="68">
        <v>18.22</v>
      </c>
      <c r="C238" s="69"/>
      <c r="D238" s="69"/>
      <c r="E238" s="69"/>
    </row>
    <row r="239" spans="1:5" ht="15" customHeight="1" x14ac:dyDescent="0.25">
      <c r="A239" s="67" t="s">
        <v>301</v>
      </c>
      <c r="B239" s="68">
        <v>15.94</v>
      </c>
      <c r="C239" s="69"/>
      <c r="D239" s="69"/>
      <c r="E239" s="69"/>
    </row>
    <row r="240" spans="1:5" ht="15" customHeight="1" x14ac:dyDescent="0.25">
      <c r="A240" s="67" t="s">
        <v>302</v>
      </c>
      <c r="B240" s="68">
        <v>19.89</v>
      </c>
      <c r="C240" s="69"/>
      <c r="D240" s="69"/>
      <c r="E240" s="69"/>
    </row>
    <row r="241" spans="1:5" ht="15" customHeight="1" x14ac:dyDescent="0.25">
      <c r="A241" s="67" t="s">
        <v>303</v>
      </c>
      <c r="B241" s="68">
        <v>19.98</v>
      </c>
      <c r="C241" s="69"/>
      <c r="D241" s="69"/>
      <c r="E241" s="69"/>
    </row>
    <row r="242" spans="1:5" ht="15" customHeight="1" x14ac:dyDescent="0.25">
      <c r="A242" s="67" t="s">
        <v>304</v>
      </c>
      <c r="B242" s="68">
        <v>19.11</v>
      </c>
      <c r="C242" s="69"/>
      <c r="D242" s="69"/>
      <c r="E242" s="69"/>
    </row>
    <row r="243" spans="1:5" ht="15" customHeight="1" x14ac:dyDescent="0.25">
      <c r="A243" s="67" t="s">
        <v>305</v>
      </c>
      <c r="B243" s="68">
        <v>19.47</v>
      </c>
      <c r="C243" s="69"/>
      <c r="D243" s="69"/>
      <c r="E243" s="69"/>
    </row>
    <row r="244" spans="1:5" ht="15" customHeight="1" x14ac:dyDescent="0.25">
      <c r="A244" s="67" t="s">
        <v>306</v>
      </c>
      <c r="B244" s="68">
        <v>19.45</v>
      </c>
      <c r="C244" s="69"/>
      <c r="D244" s="69"/>
      <c r="E244" s="69"/>
    </row>
    <row r="245" spans="1:5" ht="15" customHeight="1" x14ac:dyDescent="0.25">
      <c r="A245" s="67" t="s">
        <v>307</v>
      </c>
      <c r="B245" s="68">
        <v>20.78</v>
      </c>
      <c r="C245" s="69"/>
      <c r="D245" s="69"/>
      <c r="E245" s="69"/>
    </row>
    <row r="246" spans="1:5" ht="15" customHeight="1" x14ac:dyDescent="0.25">
      <c r="A246" s="67" t="s">
        <v>308</v>
      </c>
      <c r="B246" s="68">
        <v>20.010000000000002</v>
      </c>
      <c r="C246" s="69"/>
      <c r="D246" s="69"/>
      <c r="E246" s="69"/>
    </row>
    <row r="247" spans="1:5" ht="15" customHeight="1" x14ac:dyDescent="0.25">
      <c r="A247" s="67" t="s">
        <v>309</v>
      </c>
      <c r="B247" s="68">
        <v>20.85</v>
      </c>
      <c r="C247" s="69"/>
      <c r="D247" s="69"/>
      <c r="E247" s="69"/>
    </row>
    <row r="248" spans="1:5" ht="15" customHeight="1" x14ac:dyDescent="0.25">
      <c r="A248" s="67" t="s">
        <v>310</v>
      </c>
      <c r="B248" s="68">
        <v>20.2</v>
      </c>
      <c r="C248" s="69"/>
      <c r="D248" s="69"/>
      <c r="E248" s="69"/>
    </row>
    <row r="249" spans="1:5" ht="15" customHeight="1" x14ac:dyDescent="0.25">
      <c r="A249" s="67" t="s">
        <v>311</v>
      </c>
      <c r="B249" s="68">
        <v>22.84</v>
      </c>
      <c r="C249" s="69"/>
      <c r="D249" s="69"/>
      <c r="E249" s="69"/>
    </row>
    <row r="250" spans="1:5" ht="15" customHeight="1" x14ac:dyDescent="0.25">
      <c r="A250" s="67" t="s">
        <v>312</v>
      </c>
      <c r="B250" s="68">
        <v>20.77</v>
      </c>
      <c r="C250" s="69"/>
      <c r="D250" s="69"/>
      <c r="E250" s="69"/>
    </row>
    <row r="251" spans="1:5" ht="15" customHeight="1" x14ac:dyDescent="0.25">
      <c r="A251" s="67" t="s">
        <v>313</v>
      </c>
      <c r="B251" s="68">
        <v>22.9</v>
      </c>
      <c r="C251" s="69"/>
      <c r="D251" s="69"/>
      <c r="E251" s="69"/>
    </row>
    <row r="252" spans="1:5" ht="15" customHeight="1" x14ac:dyDescent="0.25">
      <c r="A252" s="67" t="s">
        <v>314</v>
      </c>
      <c r="B252" s="68">
        <v>18.079999999999998</v>
      </c>
      <c r="C252" s="69"/>
      <c r="D252" s="69"/>
      <c r="E252" s="69"/>
    </row>
    <row r="253" spans="1:5" ht="15" customHeight="1" x14ac:dyDescent="0.25">
      <c r="A253" s="67" t="s">
        <v>315</v>
      </c>
      <c r="B253" s="68">
        <v>21.52</v>
      </c>
      <c r="C253" s="69"/>
      <c r="D253" s="69"/>
      <c r="E253" s="69"/>
    </row>
    <row r="254" spans="1:5" ht="15" customHeight="1" x14ac:dyDescent="0.25">
      <c r="A254" s="67" t="s">
        <v>316</v>
      </c>
      <c r="B254" s="68">
        <v>20.350000000000001</v>
      </c>
      <c r="C254" s="69"/>
      <c r="D254" s="69"/>
      <c r="E254" s="69"/>
    </row>
    <row r="255" spans="1:5" ht="15" customHeight="1" x14ac:dyDescent="0.25">
      <c r="A255" s="67" t="s">
        <v>317</v>
      </c>
      <c r="B255" s="68">
        <v>22.08</v>
      </c>
      <c r="C255" s="69"/>
      <c r="D255" s="69"/>
      <c r="E255" s="69"/>
    </row>
    <row r="256" spans="1:5" ht="15" customHeight="1" x14ac:dyDescent="0.25">
      <c r="A256" s="67" t="s">
        <v>318</v>
      </c>
      <c r="B256" s="68">
        <v>20.87</v>
      </c>
      <c r="C256" s="69"/>
      <c r="D256" s="69"/>
      <c r="E256" s="69"/>
    </row>
    <row r="257" spans="1:5" ht="15" customHeight="1" x14ac:dyDescent="0.25">
      <c r="A257" s="67" t="s">
        <v>319</v>
      </c>
      <c r="B257" s="68">
        <v>20.23</v>
      </c>
      <c r="C257" s="69"/>
      <c r="D257" s="69"/>
      <c r="E257" s="69"/>
    </row>
    <row r="258" spans="1:5" ht="15" customHeight="1" x14ac:dyDescent="0.25">
      <c r="A258" s="67" t="s">
        <v>320</v>
      </c>
      <c r="B258" s="68">
        <v>20.63</v>
      </c>
      <c r="C258" s="69"/>
      <c r="D258" s="69"/>
      <c r="E258" s="69"/>
    </row>
    <row r="259" spans="1:5" ht="15" customHeight="1" x14ac:dyDescent="0.25">
      <c r="A259" s="67" t="s">
        <v>321</v>
      </c>
      <c r="B259" s="68">
        <v>20.71</v>
      </c>
      <c r="C259" s="69"/>
      <c r="D259" s="69"/>
      <c r="E259" s="69"/>
    </row>
    <row r="260" spans="1:5" ht="15" customHeight="1" x14ac:dyDescent="0.25">
      <c r="A260" s="67" t="s">
        <v>322</v>
      </c>
      <c r="B260" s="68">
        <v>16.489999999999998</v>
      </c>
      <c r="C260" s="69"/>
      <c r="D260" s="69"/>
      <c r="E260" s="69"/>
    </row>
    <row r="261" spans="1:5" ht="15" customHeight="1" x14ac:dyDescent="0.25">
      <c r="A261" s="67" t="s">
        <v>323</v>
      </c>
      <c r="B261" s="68">
        <v>16.8</v>
      </c>
      <c r="C261" s="69"/>
      <c r="D261" s="69"/>
      <c r="E261" s="69"/>
    </row>
    <row r="262" spans="1:5" ht="15" customHeight="1" x14ac:dyDescent="0.25">
      <c r="A262" s="67" t="s">
        <v>324</v>
      </c>
      <c r="B262" s="68">
        <v>15.61</v>
      </c>
      <c r="C262" s="69"/>
      <c r="D262" s="69"/>
      <c r="E262" s="69"/>
    </row>
    <row r="263" spans="1:5" ht="15" customHeight="1" x14ac:dyDescent="0.25">
      <c r="A263" s="67" t="s">
        <v>325</v>
      </c>
      <c r="B263" s="68">
        <v>19.05</v>
      </c>
      <c r="C263" s="69"/>
      <c r="D263" s="69"/>
      <c r="E263" s="69"/>
    </row>
    <row r="264" spans="1:5" ht="15" customHeight="1" x14ac:dyDescent="0.25">
      <c r="A264" s="67" t="s">
        <v>326</v>
      </c>
      <c r="B264" s="68">
        <v>19.53</v>
      </c>
      <c r="C264" s="69"/>
      <c r="D264" s="69"/>
      <c r="E264" s="69"/>
    </row>
    <row r="265" spans="1:5" ht="15" customHeight="1" x14ac:dyDescent="0.25">
      <c r="A265" s="67" t="s">
        <v>327</v>
      </c>
      <c r="B265" s="68">
        <v>19.809999999999999</v>
      </c>
      <c r="C265" s="69"/>
      <c r="D265" s="69"/>
      <c r="E265" s="69"/>
    </row>
    <row r="266" spans="1:5" ht="15" customHeight="1" x14ac:dyDescent="0.25">
      <c r="A266" s="67" t="s">
        <v>328</v>
      </c>
      <c r="B266" s="68">
        <v>19.78</v>
      </c>
      <c r="C266" s="69"/>
      <c r="D266" s="69"/>
      <c r="E266" s="69"/>
    </row>
    <row r="267" spans="1:5" ht="15" customHeight="1" x14ac:dyDescent="0.25">
      <c r="A267" s="67" t="s">
        <v>329</v>
      </c>
      <c r="B267" s="68">
        <v>19.41</v>
      </c>
      <c r="C267" s="69"/>
      <c r="D267" s="69"/>
      <c r="E267" s="69"/>
    </row>
    <row r="268" spans="1:5" ht="15" customHeight="1" x14ac:dyDescent="0.25">
      <c r="A268" s="67" t="s">
        <v>330</v>
      </c>
      <c r="B268" s="68">
        <v>20.09</v>
      </c>
      <c r="C268" s="69"/>
      <c r="D268" s="69"/>
      <c r="E268" s="69"/>
    </row>
    <row r="269" spans="1:5" ht="15" customHeight="1" x14ac:dyDescent="0.25">
      <c r="A269" s="67" t="s">
        <v>331</v>
      </c>
      <c r="B269" s="68">
        <v>20.02</v>
      </c>
      <c r="C269" s="69"/>
      <c r="D269" s="69"/>
      <c r="E269" s="69"/>
    </row>
    <row r="270" spans="1:5" ht="15" customHeight="1" x14ac:dyDescent="0.25">
      <c r="A270" s="67" t="s">
        <v>332</v>
      </c>
      <c r="B270" s="68">
        <v>21.97</v>
      </c>
      <c r="C270" s="69"/>
      <c r="D270" s="69"/>
      <c r="E270" s="69"/>
    </row>
    <row r="271" spans="1:5" ht="15" customHeight="1" x14ac:dyDescent="0.25">
      <c r="A271" s="67" t="s">
        <v>333</v>
      </c>
      <c r="B271" s="68">
        <v>19.55</v>
      </c>
      <c r="C271" s="69"/>
      <c r="D271" s="69"/>
      <c r="E271" s="69"/>
    </row>
    <row r="272" spans="1:5" ht="15" customHeight="1" x14ac:dyDescent="0.25">
      <c r="A272" s="67" t="s">
        <v>334</v>
      </c>
      <c r="B272" s="68">
        <v>22.06</v>
      </c>
      <c r="C272" s="69"/>
      <c r="D272" s="69"/>
      <c r="E272" s="69"/>
    </row>
    <row r="273" spans="1:5" ht="15" customHeight="1" x14ac:dyDescent="0.25">
      <c r="A273" s="67" t="s">
        <v>335</v>
      </c>
      <c r="B273" s="68">
        <v>19.73</v>
      </c>
      <c r="C273" s="69"/>
      <c r="D273" s="69"/>
      <c r="E273" s="69"/>
    </row>
    <row r="274" spans="1:5" ht="15" customHeight="1" x14ac:dyDescent="0.25">
      <c r="A274" s="67" t="s">
        <v>336</v>
      </c>
      <c r="B274" s="68">
        <v>22.61</v>
      </c>
      <c r="C274" s="69"/>
      <c r="D274" s="69"/>
      <c r="E274" s="69"/>
    </row>
    <row r="275" spans="1:5" ht="15" customHeight="1" x14ac:dyDescent="0.25">
      <c r="A275" s="67" t="s">
        <v>337</v>
      </c>
      <c r="B275" s="68">
        <v>18.45</v>
      </c>
      <c r="C275" s="69"/>
      <c r="D275" s="69"/>
      <c r="E275" s="69"/>
    </row>
    <row r="276" spans="1:5" ht="15" customHeight="1" x14ac:dyDescent="0.25">
      <c r="A276" s="67" t="s">
        <v>338</v>
      </c>
      <c r="B276" s="68">
        <v>21.96</v>
      </c>
      <c r="C276" s="69"/>
      <c r="D276" s="69"/>
      <c r="E276" s="69"/>
    </row>
    <row r="277" spans="1:5" ht="15" customHeight="1" x14ac:dyDescent="0.25">
      <c r="A277" s="67" t="s">
        <v>339</v>
      </c>
      <c r="B277" s="68">
        <v>19.75</v>
      </c>
      <c r="C277" s="69"/>
      <c r="D277" s="69"/>
      <c r="E277" s="69"/>
    </row>
    <row r="278" spans="1:5" ht="15" customHeight="1" x14ac:dyDescent="0.25">
      <c r="A278" s="67" t="s">
        <v>340</v>
      </c>
      <c r="B278" s="68">
        <v>21.91</v>
      </c>
      <c r="C278" s="69"/>
      <c r="D278" s="69"/>
      <c r="E278" s="69"/>
    </row>
    <row r="279" spans="1:5" ht="15" customHeight="1" x14ac:dyDescent="0.25">
      <c r="A279" s="67" t="s">
        <v>341</v>
      </c>
      <c r="B279" s="68">
        <v>19.149999999999999</v>
      </c>
      <c r="C279" s="69"/>
      <c r="D279" s="69"/>
      <c r="E279" s="69"/>
    </row>
    <row r="280" spans="1:5" ht="15" customHeight="1" x14ac:dyDescent="0.25">
      <c r="A280" s="67" t="s">
        <v>342</v>
      </c>
      <c r="B280" s="68">
        <v>19.79</v>
      </c>
      <c r="C280" s="69"/>
      <c r="D280" s="69"/>
      <c r="E280" s="69"/>
    </row>
    <row r="281" spans="1:5" ht="15" customHeight="1" x14ac:dyDescent="0.25">
      <c r="A281" s="67" t="s">
        <v>343</v>
      </c>
      <c r="B281" s="68">
        <v>20.059999999999999</v>
      </c>
      <c r="C281" s="69"/>
      <c r="D281" s="69"/>
      <c r="E281" s="69"/>
    </row>
    <row r="282" spans="1:5" ht="15" customHeight="1" x14ac:dyDescent="0.25">
      <c r="A282" s="67" t="s">
        <v>344</v>
      </c>
      <c r="B282" s="68">
        <v>19.62</v>
      </c>
      <c r="C282" s="69"/>
      <c r="D282" s="69"/>
      <c r="E282" s="69"/>
    </row>
    <row r="283" spans="1:5" ht="15" customHeight="1" x14ac:dyDescent="0.25">
      <c r="A283" s="67" t="s">
        <v>345</v>
      </c>
      <c r="B283" s="68">
        <v>21.36</v>
      </c>
      <c r="C283" s="69"/>
      <c r="D283" s="69"/>
      <c r="E283" s="69"/>
    </row>
    <row r="284" spans="1:5" ht="15" customHeight="1" x14ac:dyDescent="0.25">
      <c r="A284" s="67" t="s">
        <v>346</v>
      </c>
      <c r="B284" s="68">
        <v>18.09</v>
      </c>
      <c r="C284" s="69"/>
      <c r="D284" s="69"/>
      <c r="E284" s="69"/>
    </row>
    <row r="285" spans="1:5" ht="15" customHeight="1" x14ac:dyDescent="0.25">
      <c r="A285" s="67" t="s">
        <v>347</v>
      </c>
      <c r="B285" s="68">
        <v>18.440000000000001</v>
      </c>
      <c r="C285" s="69"/>
      <c r="D285" s="69"/>
      <c r="E285" s="69"/>
    </row>
    <row r="286" spans="1:5" ht="15" customHeight="1" x14ac:dyDescent="0.25">
      <c r="A286" s="67" t="s">
        <v>348</v>
      </c>
      <c r="B286" s="68">
        <v>18.920000000000002</v>
      </c>
      <c r="C286" s="69"/>
      <c r="D286" s="69"/>
      <c r="E286" s="69"/>
    </row>
    <row r="287" spans="1:5" ht="15" customHeight="1" x14ac:dyDescent="0.25">
      <c r="A287" s="67" t="s">
        <v>349</v>
      </c>
      <c r="B287" s="68">
        <v>17.190000000000001</v>
      </c>
      <c r="C287" s="69"/>
      <c r="D287" s="69"/>
      <c r="E287" s="69"/>
    </row>
    <row r="288" spans="1:5" ht="15" customHeight="1" x14ac:dyDescent="0.25">
      <c r="A288" s="67" t="s">
        <v>350</v>
      </c>
      <c r="B288" s="68">
        <v>19.489999999999998</v>
      </c>
      <c r="C288" s="69"/>
      <c r="D288" s="69"/>
      <c r="E288" s="69"/>
    </row>
    <row r="289" spans="1:5" ht="15" customHeight="1" x14ac:dyDescent="0.25">
      <c r="A289" s="67" t="s">
        <v>351</v>
      </c>
      <c r="B289" s="68">
        <v>19.350000000000001</v>
      </c>
      <c r="C289" s="69"/>
      <c r="D289" s="69"/>
      <c r="E289" s="69"/>
    </row>
    <row r="290" spans="1:5" ht="15" customHeight="1" x14ac:dyDescent="0.25">
      <c r="A290" s="67" t="s">
        <v>352</v>
      </c>
      <c r="B290" s="68">
        <v>19.63</v>
      </c>
      <c r="C290" s="69"/>
      <c r="D290" s="69"/>
      <c r="E290" s="69"/>
    </row>
    <row r="291" spans="1:5" ht="15" customHeight="1" x14ac:dyDescent="0.25">
      <c r="A291" s="67" t="s">
        <v>353</v>
      </c>
      <c r="B291" s="68">
        <v>19.07</v>
      </c>
      <c r="C291" s="69"/>
      <c r="D291" s="69"/>
      <c r="E291" s="69"/>
    </row>
    <row r="292" spans="1:5" ht="15" customHeight="1" x14ac:dyDescent="0.25">
      <c r="A292" s="67" t="s">
        <v>354</v>
      </c>
      <c r="B292" s="68">
        <v>20.22</v>
      </c>
      <c r="C292" s="69"/>
      <c r="D292" s="69"/>
      <c r="E292" s="69"/>
    </row>
    <row r="293" spans="1:5" ht="15" customHeight="1" x14ac:dyDescent="0.25">
      <c r="A293" s="67" t="s">
        <v>355</v>
      </c>
      <c r="B293" s="68">
        <v>21.9</v>
      </c>
      <c r="C293" s="69"/>
      <c r="D293" s="69"/>
      <c r="E293" s="69"/>
    </row>
    <row r="294" spans="1:5" ht="15" customHeight="1" x14ac:dyDescent="0.25">
      <c r="A294" s="67" t="s">
        <v>356</v>
      </c>
      <c r="B294" s="68">
        <v>19.8</v>
      </c>
      <c r="C294" s="69"/>
      <c r="D294" s="69"/>
      <c r="E294" s="69"/>
    </row>
    <row r="295" spans="1:5" ht="15" customHeight="1" x14ac:dyDescent="0.25">
      <c r="A295" s="67" t="s">
        <v>357</v>
      </c>
      <c r="B295" s="68">
        <v>19.559999999999999</v>
      </c>
      <c r="C295" s="69"/>
      <c r="D295" s="69"/>
      <c r="E295" s="69"/>
    </row>
    <row r="296" spans="1:5" ht="15" customHeight="1" x14ac:dyDescent="0.25">
      <c r="A296" s="67" t="s">
        <v>358</v>
      </c>
      <c r="B296" s="68">
        <v>20.57</v>
      </c>
      <c r="C296" s="69"/>
      <c r="D296" s="69"/>
      <c r="E296" s="69"/>
    </row>
    <row r="297" spans="1:5" ht="15" customHeight="1" x14ac:dyDescent="0.25">
      <c r="A297" s="67" t="s">
        <v>359</v>
      </c>
      <c r="B297" s="68">
        <v>20.059999999999999</v>
      </c>
      <c r="C297" s="69"/>
      <c r="D297" s="69"/>
      <c r="E297" s="69"/>
    </row>
    <row r="298" spans="1:5" ht="15" customHeight="1" x14ac:dyDescent="0.25">
      <c r="A298" s="67" t="s">
        <v>360</v>
      </c>
      <c r="B298" s="68">
        <v>22.3</v>
      </c>
      <c r="C298" s="69"/>
      <c r="D298" s="69"/>
      <c r="E298" s="69"/>
    </row>
    <row r="299" spans="1:5" ht="15" customHeight="1" x14ac:dyDescent="0.25">
      <c r="A299" s="67" t="s">
        <v>361</v>
      </c>
      <c r="B299" s="68">
        <v>20.059999999999999</v>
      </c>
      <c r="C299" s="69"/>
      <c r="D299" s="69"/>
      <c r="E299" s="69"/>
    </row>
    <row r="300" spans="1:5" ht="15" customHeight="1" x14ac:dyDescent="0.25">
      <c r="A300" s="67" t="s">
        <v>362</v>
      </c>
      <c r="B300" s="68">
        <v>19.18</v>
      </c>
      <c r="C300" s="69"/>
      <c r="D300" s="69"/>
      <c r="E300" s="69"/>
    </row>
    <row r="301" spans="1:5" ht="15" customHeight="1" x14ac:dyDescent="0.25">
      <c r="A301" s="67" t="s">
        <v>363</v>
      </c>
      <c r="B301" s="68">
        <v>21.57</v>
      </c>
      <c r="C301" s="69"/>
      <c r="D301" s="69"/>
      <c r="E301" s="69"/>
    </row>
    <row r="302" spans="1:5" ht="15" customHeight="1" x14ac:dyDescent="0.25">
      <c r="A302" s="67" t="s">
        <v>364</v>
      </c>
      <c r="B302" s="68">
        <v>19.239999999999998</v>
      </c>
      <c r="C302" s="69"/>
      <c r="D302" s="69"/>
      <c r="E302" s="69"/>
    </row>
    <row r="303" spans="1:5" ht="15" customHeight="1" x14ac:dyDescent="0.25">
      <c r="A303" s="67" t="s">
        <v>365</v>
      </c>
      <c r="B303" s="68">
        <v>22.17</v>
      </c>
      <c r="C303" s="69"/>
      <c r="D303" s="69"/>
      <c r="E303" s="69"/>
    </row>
    <row r="304" spans="1:5" ht="15" customHeight="1" x14ac:dyDescent="0.25">
      <c r="A304" s="67" t="s">
        <v>366</v>
      </c>
      <c r="B304" s="68">
        <v>22.46</v>
      </c>
      <c r="C304" s="69"/>
      <c r="D304" s="69"/>
      <c r="E304" s="69"/>
    </row>
    <row r="305" spans="1:5" ht="15" customHeight="1" x14ac:dyDescent="0.25">
      <c r="A305" s="67" t="s">
        <v>367</v>
      </c>
      <c r="B305" s="68">
        <v>18.510000000000002</v>
      </c>
      <c r="C305" s="69"/>
      <c r="D305" s="69"/>
      <c r="E305" s="69"/>
    </row>
    <row r="306" spans="1:5" ht="15" customHeight="1" x14ac:dyDescent="0.25">
      <c r="A306" s="67" t="s">
        <v>368</v>
      </c>
      <c r="B306" s="68">
        <v>18.39</v>
      </c>
      <c r="C306" s="69"/>
      <c r="D306" s="69"/>
      <c r="E306" s="69"/>
    </row>
    <row r="307" spans="1:5" ht="15" customHeight="1" x14ac:dyDescent="0.25">
      <c r="A307" s="67" t="s">
        <v>369</v>
      </c>
      <c r="B307" s="68">
        <v>22.54</v>
      </c>
      <c r="C307" s="69"/>
      <c r="D307" s="69"/>
      <c r="E307" s="69"/>
    </row>
    <row r="308" spans="1:5" ht="15" customHeight="1" x14ac:dyDescent="0.25">
      <c r="A308" s="67" t="s">
        <v>370</v>
      </c>
      <c r="B308" s="68">
        <v>17.61</v>
      </c>
      <c r="C308" s="69"/>
      <c r="D308" s="69"/>
      <c r="E308" s="69"/>
    </row>
    <row r="309" spans="1:5" ht="15" customHeight="1" x14ac:dyDescent="0.25">
      <c r="A309" s="67" t="s">
        <v>371</v>
      </c>
      <c r="B309" s="68">
        <v>18.21</v>
      </c>
      <c r="C309" s="69"/>
      <c r="D309" s="69"/>
      <c r="E309" s="69"/>
    </row>
    <row r="310" spans="1:5" ht="15" customHeight="1" x14ac:dyDescent="0.25">
      <c r="A310" s="67" t="s">
        <v>372</v>
      </c>
      <c r="B310" s="68">
        <v>16.39</v>
      </c>
      <c r="C310" s="69"/>
      <c r="D310" s="69"/>
      <c r="E310" s="69"/>
    </row>
    <row r="311" spans="1:5" ht="15" customHeight="1" x14ac:dyDescent="0.25">
      <c r="A311" s="67" t="s">
        <v>373</v>
      </c>
      <c r="B311" s="68">
        <v>16.809999999999999</v>
      </c>
      <c r="C311" s="69"/>
      <c r="D311" s="69"/>
      <c r="E311" s="69"/>
    </row>
    <row r="312" spans="1:5" ht="15" customHeight="1" x14ac:dyDescent="0.25">
      <c r="A312" s="67" t="s">
        <v>374</v>
      </c>
      <c r="B312" s="68">
        <v>19.38</v>
      </c>
      <c r="C312" s="69"/>
      <c r="D312" s="69"/>
      <c r="E312" s="69"/>
    </row>
    <row r="313" spans="1:5" ht="15" customHeight="1" x14ac:dyDescent="0.25">
      <c r="A313" s="67" t="s">
        <v>375</v>
      </c>
      <c r="B313" s="68">
        <v>19.57</v>
      </c>
      <c r="C313" s="69"/>
      <c r="D313" s="69"/>
      <c r="E313" s="69"/>
    </row>
    <row r="314" spans="1:5" ht="15" customHeight="1" x14ac:dyDescent="0.25">
      <c r="A314" s="67" t="s">
        <v>376</v>
      </c>
      <c r="B314" s="68">
        <v>19.670000000000002</v>
      </c>
      <c r="C314" s="69"/>
      <c r="D314" s="69"/>
      <c r="E314" s="69"/>
    </row>
    <row r="315" spans="1:5" ht="15" customHeight="1" x14ac:dyDescent="0.25">
      <c r="A315" s="67" t="s">
        <v>377</v>
      </c>
      <c r="B315" s="68">
        <v>19.16</v>
      </c>
      <c r="C315" s="69"/>
      <c r="D315" s="69"/>
      <c r="E315" s="69"/>
    </row>
    <row r="316" spans="1:5" ht="15" customHeight="1" x14ac:dyDescent="0.25">
      <c r="A316" s="67" t="s">
        <v>378</v>
      </c>
      <c r="B316" s="68">
        <v>21.12</v>
      </c>
      <c r="C316" s="69"/>
      <c r="D316" s="69"/>
      <c r="E316" s="69"/>
    </row>
    <row r="317" spans="1:5" ht="15" customHeight="1" x14ac:dyDescent="0.25">
      <c r="A317" s="67" t="s">
        <v>379</v>
      </c>
      <c r="B317" s="68">
        <v>20.02</v>
      </c>
      <c r="C317" s="69"/>
      <c r="D317" s="69"/>
      <c r="E317" s="69"/>
    </row>
    <row r="318" spans="1:5" ht="15" customHeight="1" x14ac:dyDescent="0.25">
      <c r="A318" s="67" t="s">
        <v>380</v>
      </c>
      <c r="B318" s="68">
        <v>21.49</v>
      </c>
      <c r="C318" s="69"/>
      <c r="D318" s="69"/>
      <c r="E318" s="69"/>
    </row>
    <row r="319" spans="1:5" ht="15" customHeight="1" x14ac:dyDescent="0.25">
      <c r="A319" s="67" t="s">
        <v>381</v>
      </c>
      <c r="B319" s="68">
        <v>20.51</v>
      </c>
      <c r="C319" s="69"/>
      <c r="D319" s="69"/>
      <c r="E319" s="69"/>
    </row>
    <row r="320" spans="1:5" ht="15" customHeight="1" x14ac:dyDescent="0.25">
      <c r="A320" s="67" t="s">
        <v>382</v>
      </c>
      <c r="B320" s="68">
        <v>19.63</v>
      </c>
      <c r="C320" s="69"/>
      <c r="D320" s="69"/>
      <c r="E320" s="69"/>
    </row>
    <row r="321" spans="1:5" ht="15" customHeight="1" x14ac:dyDescent="0.25">
      <c r="A321" s="67" t="s">
        <v>383</v>
      </c>
      <c r="B321" s="68">
        <v>22.91</v>
      </c>
      <c r="C321" s="69"/>
      <c r="D321" s="69"/>
      <c r="E321" s="69"/>
    </row>
    <row r="322" spans="1:5" ht="15" customHeight="1" x14ac:dyDescent="0.25">
      <c r="A322" s="67" t="s">
        <v>384</v>
      </c>
      <c r="B322" s="68">
        <v>18.64</v>
      </c>
      <c r="C322" s="69"/>
      <c r="D322" s="69"/>
      <c r="E322" s="69"/>
    </row>
    <row r="323" spans="1:5" ht="15" customHeight="1" x14ac:dyDescent="0.25">
      <c r="A323" s="67" t="s">
        <v>385</v>
      </c>
      <c r="B323" s="68">
        <v>22.72</v>
      </c>
      <c r="C323" s="69"/>
      <c r="D323" s="69"/>
      <c r="E323" s="69"/>
    </row>
    <row r="324" spans="1:5" ht="15" customHeight="1" x14ac:dyDescent="0.25">
      <c r="A324" s="67" t="s">
        <v>386</v>
      </c>
      <c r="B324" s="68">
        <v>18.420000000000002</v>
      </c>
      <c r="C324" s="69"/>
      <c r="D324" s="69"/>
      <c r="E324" s="69"/>
    </row>
    <row r="325" spans="1:5" ht="15" customHeight="1" x14ac:dyDescent="0.25">
      <c r="A325" s="67" t="s">
        <v>387</v>
      </c>
      <c r="B325" s="68">
        <v>20.22</v>
      </c>
      <c r="C325" s="69"/>
      <c r="D325" s="69"/>
      <c r="E325" s="69"/>
    </row>
    <row r="326" spans="1:5" ht="15" customHeight="1" x14ac:dyDescent="0.25">
      <c r="A326" s="67" t="s">
        <v>388</v>
      </c>
      <c r="B326" s="68">
        <v>21.48</v>
      </c>
      <c r="C326" s="69"/>
      <c r="D326" s="69"/>
      <c r="E326" s="69"/>
    </row>
    <row r="327" spans="1:5" ht="15" customHeight="1" x14ac:dyDescent="0.25">
      <c r="A327" s="67" t="s">
        <v>389</v>
      </c>
      <c r="B327" s="68">
        <v>22.72</v>
      </c>
      <c r="C327" s="69"/>
      <c r="D327" s="69"/>
      <c r="E327" s="69"/>
    </row>
    <row r="328" spans="1:5" ht="15" customHeight="1" x14ac:dyDescent="0.25">
      <c r="A328" s="67" t="s">
        <v>390</v>
      </c>
      <c r="B328" s="68">
        <v>19.989999999999998</v>
      </c>
      <c r="C328" s="69"/>
      <c r="D328" s="69"/>
      <c r="E328" s="69"/>
    </row>
    <row r="329" spans="1:5" ht="15" customHeight="1" x14ac:dyDescent="0.25">
      <c r="A329" s="67" t="s">
        <v>391</v>
      </c>
      <c r="B329" s="68">
        <v>20.53</v>
      </c>
      <c r="C329" s="69"/>
      <c r="D329" s="69"/>
      <c r="E329" s="69"/>
    </row>
    <row r="330" spans="1:5" ht="15" customHeight="1" x14ac:dyDescent="0.25">
      <c r="A330" s="67" t="s">
        <v>392</v>
      </c>
      <c r="B330" s="68">
        <v>20.77</v>
      </c>
      <c r="C330" s="69"/>
      <c r="D330" s="69"/>
      <c r="E330" s="69"/>
    </row>
    <row r="331" spans="1:5" ht="15" customHeight="1" x14ac:dyDescent="0.25">
      <c r="A331" s="67" t="s">
        <v>393</v>
      </c>
      <c r="B331" s="68">
        <v>19.16</v>
      </c>
      <c r="C331" s="69"/>
      <c r="D331" s="69"/>
      <c r="E331" s="69"/>
    </row>
    <row r="332" spans="1:5" ht="15" customHeight="1" x14ac:dyDescent="0.25">
      <c r="A332" s="67" t="s">
        <v>394</v>
      </c>
      <c r="B332" s="68">
        <v>16.420000000000002</v>
      </c>
      <c r="C332" s="69"/>
      <c r="D332" s="69"/>
      <c r="E332" s="69"/>
    </row>
    <row r="333" spans="1:5" ht="15" customHeight="1" x14ac:dyDescent="0.25">
      <c r="A333" s="67" t="s">
        <v>395</v>
      </c>
      <c r="B333" s="68">
        <v>19.37</v>
      </c>
      <c r="C333" s="69"/>
      <c r="D333" s="69"/>
      <c r="E333" s="69"/>
    </row>
    <row r="334" spans="1:5" ht="15" customHeight="1" x14ac:dyDescent="0.25">
      <c r="A334" s="67" t="s">
        <v>396</v>
      </c>
      <c r="B334" s="68">
        <v>19.399999999999999</v>
      </c>
      <c r="C334" s="69"/>
      <c r="D334" s="69"/>
      <c r="E334" s="69"/>
    </row>
    <row r="335" spans="1:5" ht="15" customHeight="1" x14ac:dyDescent="0.25">
      <c r="A335" s="67" t="s">
        <v>397</v>
      </c>
      <c r="B335" s="68">
        <v>15.26</v>
      </c>
      <c r="C335" s="69"/>
      <c r="D335" s="69"/>
      <c r="E335" s="69"/>
    </row>
    <row r="336" spans="1:5" ht="15" customHeight="1" x14ac:dyDescent="0.25">
      <c r="A336" s="67" t="s">
        <v>398</v>
      </c>
      <c r="B336" s="68">
        <v>19.2</v>
      </c>
      <c r="C336" s="69"/>
      <c r="D336" s="69"/>
      <c r="E336" s="69"/>
    </row>
    <row r="337" spans="1:5" ht="15" customHeight="1" x14ac:dyDescent="0.25">
      <c r="A337" s="67" t="s">
        <v>399</v>
      </c>
      <c r="B337" s="68">
        <v>19.149999999999999</v>
      </c>
      <c r="C337" s="69"/>
      <c r="D337" s="69"/>
      <c r="E337" s="69"/>
    </row>
    <row r="338" spans="1:5" ht="15" customHeight="1" x14ac:dyDescent="0.25">
      <c r="A338" s="67" t="s">
        <v>400</v>
      </c>
      <c r="B338" s="68">
        <v>19.010000000000002</v>
      </c>
      <c r="C338" s="69"/>
      <c r="D338" s="69"/>
      <c r="E338" s="69"/>
    </row>
    <row r="339" spans="1:5" ht="15" customHeight="1" x14ac:dyDescent="0.25">
      <c r="A339" s="67" t="s">
        <v>401</v>
      </c>
      <c r="B339" s="68">
        <v>19.18</v>
      </c>
      <c r="C339" s="69"/>
      <c r="D339" s="69"/>
      <c r="E339" s="69"/>
    </row>
    <row r="340" spans="1:5" ht="15" customHeight="1" x14ac:dyDescent="0.25">
      <c r="A340" s="67" t="s">
        <v>402</v>
      </c>
      <c r="B340" s="68">
        <v>21.98</v>
      </c>
      <c r="C340" s="69"/>
      <c r="D340" s="69"/>
      <c r="E340" s="69"/>
    </row>
    <row r="341" spans="1:5" ht="15" customHeight="1" x14ac:dyDescent="0.25">
      <c r="A341" s="67" t="s">
        <v>403</v>
      </c>
      <c r="B341" s="68">
        <v>21.88</v>
      </c>
      <c r="C341" s="69"/>
      <c r="D341" s="69"/>
      <c r="E341" s="69"/>
    </row>
    <row r="342" spans="1:5" ht="15" customHeight="1" x14ac:dyDescent="0.25">
      <c r="A342" s="67" t="s">
        <v>404</v>
      </c>
      <c r="B342" s="68">
        <v>20.04</v>
      </c>
      <c r="C342" s="69"/>
      <c r="D342" s="69"/>
      <c r="E342" s="69"/>
    </row>
    <row r="343" spans="1:5" ht="15" customHeight="1" x14ac:dyDescent="0.25">
      <c r="A343" s="67" t="s">
        <v>405</v>
      </c>
      <c r="B343" s="68">
        <v>19.190000000000001</v>
      </c>
      <c r="C343" s="69"/>
      <c r="D343" s="69"/>
      <c r="E343" s="69"/>
    </row>
    <row r="344" spans="1:5" ht="15" customHeight="1" x14ac:dyDescent="0.25">
      <c r="A344" s="67" t="s">
        <v>406</v>
      </c>
      <c r="B344" s="68">
        <v>20.93</v>
      </c>
      <c r="C344" s="69"/>
      <c r="D344" s="69"/>
      <c r="E344" s="69"/>
    </row>
    <row r="345" spans="1:5" ht="15" customHeight="1" x14ac:dyDescent="0.25">
      <c r="A345" s="67" t="s">
        <v>407</v>
      </c>
      <c r="B345" s="68">
        <v>20.93</v>
      </c>
      <c r="C345" s="69"/>
      <c r="D345" s="69"/>
      <c r="E345" s="69"/>
    </row>
    <row r="346" spans="1:5" ht="15" customHeight="1" x14ac:dyDescent="0.25">
      <c r="A346" s="67" t="s">
        <v>408</v>
      </c>
      <c r="B346" s="68">
        <v>19.46</v>
      </c>
      <c r="C346" s="69"/>
      <c r="D346" s="69"/>
      <c r="E346" s="69"/>
    </row>
    <row r="347" spans="1:5" ht="15" customHeight="1" x14ac:dyDescent="0.25">
      <c r="A347" s="67" t="s">
        <v>409</v>
      </c>
      <c r="B347" s="68">
        <v>20.88</v>
      </c>
      <c r="C347" s="69"/>
      <c r="D347" s="69"/>
      <c r="E347" s="69"/>
    </row>
    <row r="348" spans="1:5" ht="15" customHeight="1" x14ac:dyDescent="0.25">
      <c r="A348" s="67" t="s">
        <v>410</v>
      </c>
      <c r="B348" s="68">
        <v>19.46</v>
      </c>
      <c r="C348" s="69"/>
      <c r="D348" s="69"/>
      <c r="E348" s="69"/>
    </row>
    <row r="349" spans="1:5" ht="15" customHeight="1" x14ac:dyDescent="0.25">
      <c r="A349" s="67" t="s">
        <v>411</v>
      </c>
      <c r="B349" s="68">
        <v>21.53</v>
      </c>
      <c r="C349" s="69"/>
      <c r="D349" s="69"/>
      <c r="E349" s="69"/>
    </row>
    <row r="350" spans="1:5" ht="15" customHeight="1" x14ac:dyDescent="0.25">
      <c r="A350" s="67" t="s">
        <v>412</v>
      </c>
      <c r="B350" s="68">
        <v>20.23</v>
      </c>
      <c r="C350" s="69"/>
      <c r="D350" s="69"/>
      <c r="E350" s="69"/>
    </row>
    <row r="351" spans="1:5" ht="15" customHeight="1" x14ac:dyDescent="0.25">
      <c r="A351" s="67" t="s">
        <v>413</v>
      </c>
      <c r="B351" s="68">
        <v>20.6</v>
      </c>
      <c r="C351" s="69"/>
      <c r="D351" s="69"/>
      <c r="E351" s="69"/>
    </row>
    <row r="352" spans="1:5" ht="15" customHeight="1" x14ac:dyDescent="0.25">
      <c r="A352" s="67" t="s">
        <v>414</v>
      </c>
      <c r="B352" s="68">
        <v>21.59</v>
      </c>
      <c r="C352" s="69"/>
      <c r="D352" s="69"/>
      <c r="E352" s="69"/>
    </row>
    <row r="353" spans="1:5" ht="15" customHeight="1" x14ac:dyDescent="0.25">
      <c r="A353" s="67" t="s">
        <v>415</v>
      </c>
      <c r="B353" s="68">
        <v>21.56</v>
      </c>
      <c r="C353" s="69"/>
      <c r="D353" s="69"/>
      <c r="E353" s="69"/>
    </row>
    <row r="354" spans="1:5" ht="15" customHeight="1" x14ac:dyDescent="0.25">
      <c r="A354" s="67" t="s">
        <v>416</v>
      </c>
      <c r="B354" s="68">
        <v>19.239999999999998</v>
      </c>
      <c r="C354" s="69"/>
      <c r="D354" s="69"/>
      <c r="E354" s="69"/>
    </row>
    <row r="355" spans="1:5" ht="15" customHeight="1" x14ac:dyDescent="0.25">
      <c r="A355" s="67" t="s">
        <v>417</v>
      </c>
      <c r="B355" s="68">
        <v>21.37</v>
      </c>
      <c r="C355" s="69"/>
      <c r="D355" s="69"/>
      <c r="E355" s="69"/>
    </row>
    <row r="356" spans="1:5" ht="15" customHeight="1" x14ac:dyDescent="0.25">
      <c r="A356" s="67" t="s">
        <v>418</v>
      </c>
      <c r="B356" s="68">
        <v>18.09</v>
      </c>
      <c r="C356" s="69"/>
      <c r="D356" s="69"/>
      <c r="E356" s="69"/>
    </row>
    <row r="357" spans="1:5" ht="15" customHeight="1" x14ac:dyDescent="0.25">
      <c r="A357" s="67" t="s">
        <v>419</v>
      </c>
      <c r="B357" s="68">
        <v>17.47</v>
      </c>
      <c r="C357" s="69"/>
      <c r="D357" s="69"/>
      <c r="E357" s="69"/>
    </row>
    <row r="358" spans="1:5" ht="15" customHeight="1" x14ac:dyDescent="0.25">
      <c r="A358" s="67" t="s">
        <v>420</v>
      </c>
      <c r="B358" s="68">
        <v>17.7</v>
      </c>
      <c r="C358" s="69"/>
      <c r="D358" s="69"/>
      <c r="E358" s="69"/>
    </row>
    <row r="359" spans="1:5" ht="15" customHeight="1" x14ac:dyDescent="0.25">
      <c r="A359" s="67" t="s">
        <v>421</v>
      </c>
      <c r="B359" s="68">
        <v>18.39</v>
      </c>
      <c r="C359" s="69"/>
      <c r="D359" s="69"/>
      <c r="E359" s="69"/>
    </row>
    <row r="360" spans="1:5" ht="15" customHeight="1" x14ac:dyDescent="0.25">
      <c r="A360" s="67" t="s">
        <v>422</v>
      </c>
      <c r="B360" s="68">
        <v>19.47</v>
      </c>
      <c r="C360" s="69"/>
      <c r="D360" s="69"/>
      <c r="E360" s="69"/>
    </row>
    <row r="361" spans="1:5" ht="15" customHeight="1" x14ac:dyDescent="0.25">
      <c r="A361" s="67" t="s">
        <v>423</v>
      </c>
      <c r="B361" s="68">
        <v>19.03</v>
      </c>
      <c r="C361" s="69"/>
      <c r="D361" s="69"/>
      <c r="E361" s="69"/>
    </row>
    <row r="362" spans="1:5" ht="15" customHeight="1" x14ac:dyDescent="0.25">
      <c r="A362" s="67" t="s">
        <v>424</v>
      </c>
      <c r="B362" s="68">
        <v>19.18</v>
      </c>
      <c r="C362" s="69"/>
      <c r="D362" s="69"/>
      <c r="E362" s="69"/>
    </row>
    <row r="363" spans="1:5" ht="15" customHeight="1" x14ac:dyDescent="0.25">
      <c r="A363" s="67" t="s">
        <v>425</v>
      </c>
      <c r="B363" s="68">
        <v>19.77</v>
      </c>
      <c r="C363" s="69"/>
      <c r="D363" s="69"/>
      <c r="E363" s="69"/>
    </row>
    <row r="364" spans="1:5" ht="15" customHeight="1" x14ac:dyDescent="0.25">
      <c r="A364" s="67" t="s">
        <v>426</v>
      </c>
      <c r="B364" s="68">
        <v>21.03</v>
      </c>
      <c r="C364" s="69"/>
      <c r="D364" s="69"/>
      <c r="E364" s="69"/>
    </row>
    <row r="365" spans="1:5" ht="15" customHeight="1" x14ac:dyDescent="0.25">
      <c r="A365" s="67" t="s">
        <v>427</v>
      </c>
      <c r="B365" s="68">
        <v>21.81</v>
      </c>
      <c r="C365" s="69"/>
      <c r="D365" s="69"/>
      <c r="E365" s="69"/>
    </row>
    <row r="366" spans="1:5" ht="15" customHeight="1" x14ac:dyDescent="0.25">
      <c r="A366" s="67" t="s">
        <v>428</v>
      </c>
      <c r="B366" s="68">
        <v>19.329999999999998</v>
      </c>
      <c r="C366" s="69"/>
      <c r="D366" s="69"/>
      <c r="E366" s="69"/>
    </row>
    <row r="367" spans="1:5" ht="15" customHeight="1" x14ac:dyDescent="0.25">
      <c r="A367" s="67" t="s">
        <v>429</v>
      </c>
      <c r="B367" s="68">
        <v>20.329999999999998</v>
      </c>
      <c r="C367" s="69"/>
      <c r="D367" s="69"/>
      <c r="E367" s="69"/>
    </row>
    <row r="368" spans="1:5" ht="15" customHeight="1" x14ac:dyDescent="0.25">
      <c r="A368" s="67" t="s">
        <v>430</v>
      </c>
      <c r="B368" s="68">
        <v>21.78</v>
      </c>
      <c r="C368" s="69"/>
      <c r="D368" s="69"/>
      <c r="E368" s="69"/>
    </row>
    <row r="369" spans="1:5" ht="15" customHeight="1" x14ac:dyDescent="0.25">
      <c r="A369" s="67" t="s">
        <v>431</v>
      </c>
      <c r="B369" s="68">
        <v>21.39</v>
      </c>
      <c r="C369" s="69"/>
      <c r="D369" s="69"/>
      <c r="E369" s="69"/>
    </row>
    <row r="370" spans="1:5" ht="15" customHeight="1" x14ac:dyDescent="0.25">
      <c r="A370" s="67" t="s">
        <v>432</v>
      </c>
      <c r="B370" s="68">
        <v>18.53</v>
      </c>
      <c r="C370" s="69"/>
      <c r="D370" s="69"/>
      <c r="E370" s="69"/>
    </row>
    <row r="371" spans="1:5" ht="15" customHeight="1" x14ac:dyDescent="0.25">
      <c r="A371" s="67" t="s">
        <v>433</v>
      </c>
      <c r="B371" s="68">
        <v>18.05</v>
      </c>
      <c r="C371" s="69"/>
      <c r="D371" s="69"/>
      <c r="E371" s="69"/>
    </row>
    <row r="372" spans="1:5" ht="15" customHeight="1" x14ac:dyDescent="0.25">
      <c r="A372" s="67" t="s">
        <v>434</v>
      </c>
      <c r="B372" s="68">
        <v>21.06</v>
      </c>
      <c r="C372" s="69"/>
      <c r="D372" s="69"/>
      <c r="E372" s="69"/>
    </row>
    <row r="373" spans="1:5" ht="15" customHeight="1" x14ac:dyDescent="0.25">
      <c r="A373" s="67" t="s">
        <v>435</v>
      </c>
      <c r="B373" s="68">
        <v>22.81</v>
      </c>
      <c r="C373" s="69"/>
      <c r="D373" s="69"/>
      <c r="E373" s="69"/>
    </row>
    <row r="374" spans="1:5" ht="15" customHeight="1" x14ac:dyDescent="0.25">
      <c r="A374" s="67" t="s">
        <v>436</v>
      </c>
      <c r="B374" s="68">
        <v>18.14</v>
      </c>
      <c r="C374" s="69"/>
      <c r="D374" s="69"/>
      <c r="E374" s="69"/>
    </row>
    <row r="375" spans="1:5" ht="15" customHeight="1" x14ac:dyDescent="0.25">
      <c r="A375" s="67" t="s">
        <v>437</v>
      </c>
      <c r="B375" s="68">
        <v>22.21</v>
      </c>
      <c r="C375" s="69"/>
      <c r="D375" s="69"/>
      <c r="E375" s="69"/>
    </row>
    <row r="376" spans="1:5" ht="15" customHeight="1" x14ac:dyDescent="0.25">
      <c r="A376" s="67" t="s">
        <v>438</v>
      </c>
      <c r="B376" s="68">
        <v>22.52</v>
      </c>
      <c r="C376" s="69"/>
      <c r="D376" s="69"/>
      <c r="E376" s="69"/>
    </row>
    <row r="377" spans="1:5" ht="15" customHeight="1" x14ac:dyDescent="0.25">
      <c r="A377" s="67" t="s">
        <v>439</v>
      </c>
      <c r="B377" s="68">
        <v>20.71</v>
      </c>
      <c r="C377" s="69"/>
      <c r="D377" s="69"/>
      <c r="E377" s="69"/>
    </row>
    <row r="378" spans="1:5" ht="15" customHeight="1" x14ac:dyDescent="0.25">
      <c r="A378" s="67" t="s">
        <v>440</v>
      </c>
      <c r="B378" s="68">
        <v>19.3</v>
      </c>
      <c r="C378" s="69"/>
      <c r="D378" s="69"/>
      <c r="E378" s="69"/>
    </row>
    <row r="379" spans="1:5" ht="15" customHeight="1" x14ac:dyDescent="0.25">
      <c r="A379" s="67" t="s">
        <v>441</v>
      </c>
      <c r="B379" s="68">
        <v>22.05</v>
      </c>
      <c r="C379" s="69"/>
      <c r="D379" s="69"/>
      <c r="E379" s="69"/>
    </row>
    <row r="380" spans="1:5" ht="15" customHeight="1" x14ac:dyDescent="0.25">
      <c r="A380" s="67" t="s">
        <v>442</v>
      </c>
      <c r="B380" s="68">
        <v>15.67</v>
      </c>
      <c r="C380" s="69"/>
      <c r="D380" s="69"/>
      <c r="E380" s="69"/>
    </row>
    <row r="381" spans="1:5" ht="15" customHeight="1" x14ac:dyDescent="0.25">
      <c r="A381" s="67" t="s">
        <v>443</v>
      </c>
      <c r="B381" s="68">
        <v>18.88</v>
      </c>
      <c r="C381" s="69"/>
      <c r="D381" s="69"/>
      <c r="E381" s="69"/>
    </row>
    <row r="382" spans="1:5" ht="15" customHeight="1" x14ac:dyDescent="0.25">
      <c r="A382" s="67" t="s">
        <v>444</v>
      </c>
      <c r="B382" s="68">
        <v>16.64</v>
      </c>
      <c r="C382" s="69"/>
      <c r="D382" s="69"/>
      <c r="E382" s="69"/>
    </row>
    <row r="383" spans="1:5" ht="15" customHeight="1" x14ac:dyDescent="0.25">
      <c r="A383" s="67" t="s">
        <v>445</v>
      </c>
      <c r="B383" s="68">
        <v>18.48</v>
      </c>
      <c r="C383" s="69"/>
      <c r="D383" s="69"/>
      <c r="E383" s="69"/>
    </row>
    <row r="384" spans="1:5" ht="15" customHeight="1" x14ac:dyDescent="0.25">
      <c r="A384" s="67" t="s">
        <v>446</v>
      </c>
      <c r="B384" s="68">
        <v>19.93</v>
      </c>
      <c r="C384" s="69"/>
      <c r="D384" s="69"/>
      <c r="E384" s="69"/>
    </row>
    <row r="385" spans="1:5" ht="15" customHeight="1" x14ac:dyDescent="0.25">
      <c r="A385" s="67" t="s">
        <v>447</v>
      </c>
      <c r="B385" s="68">
        <v>19.64</v>
      </c>
      <c r="C385" s="69"/>
      <c r="D385" s="69"/>
      <c r="E385" s="69"/>
    </row>
    <row r="386" spans="1:5" ht="15" customHeight="1" x14ac:dyDescent="0.25">
      <c r="A386" s="67" t="s">
        <v>448</v>
      </c>
      <c r="B386" s="68">
        <v>19.559999999999999</v>
      </c>
      <c r="C386" s="69"/>
      <c r="D386" s="69"/>
      <c r="E386" s="69"/>
    </row>
    <row r="387" spans="1:5" ht="15" customHeight="1" x14ac:dyDescent="0.25">
      <c r="A387" s="67" t="s">
        <v>449</v>
      </c>
      <c r="B387" s="68">
        <v>19.28</v>
      </c>
      <c r="C387" s="69"/>
      <c r="D387" s="69"/>
      <c r="E387" s="69"/>
    </row>
  </sheetData>
  <mergeCells count="5">
    <mergeCell ref="G9:G14"/>
    <mergeCell ref="G5:G6"/>
    <mergeCell ref="A2:A3"/>
    <mergeCell ref="B2:E2"/>
    <mergeCell ref="B1:E1"/>
  </mergeCells>
  <phoneticPr fontId="3" type="noConversion"/>
  <dataValidations count="2">
    <dataValidation type="list" allowBlank="1" showInputMessage="1" showErrorMessage="1" sqref="H15">
      <formula1>$H$9:$H$14</formula1>
    </dataValidation>
    <dataValidation type="list" allowBlank="1" showInputMessage="1" showErrorMessage="1" sqref="H7">
      <formula1>$H$5:$H$6</formula1>
    </dataValidation>
  </dataValidations>
  <pageMargins left="0.75" right="0.75" top="1" bottom="1" header="0.5" footer="0.5"/>
  <pageSetup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'Arrays &amp; Content'!$G$2:$G$9</xm:f>
          </x14:formula1>
          <xm:sqref>B1:E1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H125"/>
  <sheetViews>
    <sheetView zoomScale="89" zoomScaleNormal="100" workbookViewId="0">
      <pane xSplit="2" ySplit="1" topLeftCell="C8" activePane="bottomRight" state="frozen"/>
      <selection pane="topRight" activeCell="C1" sqref="C1"/>
      <selection pane="bottomLeft" activeCell="A2" sqref="A2"/>
      <selection pane="bottomRight" activeCell="C1" sqref="C1"/>
    </sheetView>
  </sheetViews>
  <sheetFormatPr defaultColWidth="9.109375" defaultRowHeight="13.2" x14ac:dyDescent="0.25"/>
  <cols>
    <col min="1" max="1" width="8.6640625" style="64" customWidth="1"/>
    <col min="2" max="2" width="20.6640625" style="58" customWidth="1"/>
    <col min="3" max="10" width="12.6640625" style="65" customWidth="1"/>
    <col min="11" max="34" width="12.6640625" style="58" customWidth="1"/>
    <col min="35" max="35" width="5.6640625" style="58" customWidth="1"/>
    <col min="36" max="16384" width="9.109375" style="58"/>
  </cols>
  <sheetData>
    <row r="1" spans="1:34" ht="15" customHeight="1" x14ac:dyDescent="0.25">
      <c r="A1" s="57"/>
      <c r="B1" s="47" t="s">
        <v>125</v>
      </c>
      <c r="C1" s="46" t="s">
        <v>853</v>
      </c>
      <c r="D1" s="46" t="s">
        <v>854</v>
      </c>
      <c r="E1" s="46" t="s">
        <v>855</v>
      </c>
      <c r="F1" s="46" t="s">
        <v>856</v>
      </c>
      <c r="G1" s="46" t="s">
        <v>857</v>
      </c>
      <c r="H1" s="46" t="s">
        <v>858</v>
      </c>
      <c r="I1" s="46" t="s">
        <v>859</v>
      </c>
      <c r="J1" s="46" t="s">
        <v>860</v>
      </c>
      <c r="K1" s="46" t="s">
        <v>861</v>
      </c>
      <c r="L1" s="46" t="s">
        <v>862</v>
      </c>
      <c r="M1" s="46" t="s">
        <v>863</v>
      </c>
      <c r="N1" s="46" t="s">
        <v>864</v>
      </c>
      <c r="O1" s="46" t="s">
        <v>865</v>
      </c>
      <c r="P1" s="46" t="s">
        <v>866</v>
      </c>
      <c r="Q1" s="46" t="s">
        <v>867</v>
      </c>
      <c r="R1" s="46" t="s">
        <v>868</v>
      </c>
      <c r="S1" s="46" t="s">
        <v>869</v>
      </c>
      <c r="T1" s="46" t="s">
        <v>870</v>
      </c>
      <c r="U1" s="46" t="s">
        <v>871</v>
      </c>
      <c r="V1" s="46" t="s">
        <v>872</v>
      </c>
      <c r="W1" s="46" t="s">
        <v>873</v>
      </c>
      <c r="X1" s="46" t="s">
        <v>874</v>
      </c>
      <c r="Y1" s="46" t="s">
        <v>875</v>
      </c>
      <c r="Z1" s="46" t="s">
        <v>876</v>
      </c>
      <c r="AA1" s="46" t="s">
        <v>877</v>
      </c>
      <c r="AB1" s="46" t="s">
        <v>878</v>
      </c>
      <c r="AC1" s="46" t="s">
        <v>879</v>
      </c>
      <c r="AD1" s="46" t="s">
        <v>880</v>
      </c>
      <c r="AE1" s="46" t="s">
        <v>881</v>
      </c>
      <c r="AF1" s="46" t="s">
        <v>882</v>
      </c>
      <c r="AG1" s="46" t="s">
        <v>883</v>
      </c>
      <c r="AH1" s="46" t="s">
        <v>884</v>
      </c>
    </row>
    <row r="2" spans="1:34" ht="15" customHeight="1" x14ac:dyDescent="0.25">
      <c r="A2" s="59" t="s">
        <v>450</v>
      </c>
      <c r="B2" s="47" t="s">
        <v>127</v>
      </c>
      <c r="C2" s="182" t="s">
        <v>842</v>
      </c>
      <c r="D2" s="183"/>
      <c r="E2" s="183"/>
      <c r="F2" s="183"/>
      <c r="G2" s="183"/>
      <c r="H2" s="183"/>
      <c r="I2" s="183"/>
      <c r="J2" s="183"/>
      <c r="K2" s="182" t="s">
        <v>842</v>
      </c>
      <c r="L2" s="183"/>
      <c r="M2" s="183"/>
      <c r="N2" s="183"/>
      <c r="O2" s="183"/>
      <c r="P2" s="183"/>
      <c r="Q2" s="183"/>
      <c r="R2" s="183"/>
      <c r="S2" s="182" t="s">
        <v>842</v>
      </c>
      <c r="T2" s="183"/>
      <c r="U2" s="183"/>
      <c r="V2" s="183"/>
      <c r="W2" s="183"/>
      <c r="X2" s="183"/>
      <c r="Y2" s="183"/>
      <c r="Z2" s="183"/>
      <c r="AA2" s="182" t="s">
        <v>842</v>
      </c>
      <c r="AB2" s="183"/>
      <c r="AC2" s="183"/>
      <c r="AD2" s="183"/>
      <c r="AE2" s="183"/>
      <c r="AF2" s="183"/>
      <c r="AG2" s="183"/>
      <c r="AH2" s="183"/>
    </row>
    <row r="3" spans="1:34" ht="15" customHeight="1" x14ac:dyDescent="0.25">
      <c r="A3" s="56">
        <v>1</v>
      </c>
      <c r="B3" s="47" t="str">
        <f>Calculations!B3</f>
        <v>cel-miR-39-3p</v>
      </c>
      <c r="C3" s="60">
        <f>AVERAGE(Calculations!J3,Calculations!J17,Calculations!J31,Calculations!J45)</f>
        <v>20.61</v>
      </c>
      <c r="D3" s="60">
        <f>AVERAGE(Calculations!K3,Calculations!K17,Calculations!K31,Calculations!K45)</f>
        <v>21.8</v>
      </c>
      <c r="E3" s="60">
        <f>AVERAGE(Calculations!L3,Calculations!L17,Calculations!L31,Calculations!L45)</f>
        <v>21.02</v>
      </c>
      <c r="F3" s="60">
        <f>AVERAGE(Calculations!M3,Calculations!M17,Calculations!M31,Calculations!M45)</f>
        <v>21.4</v>
      </c>
      <c r="G3" s="60">
        <f>AVERAGE(Calculations!N3,Calculations!N17,Calculations!N31,Calculations!N45)</f>
        <v>20.56</v>
      </c>
      <c r="H3" s="60">
        <f>AVERAGE(Calculations!O3,Calculations!O17,Calculations!O31,Calculations!O45)</f>
        <v>19.96</v>
      </c>
      <c r="I3" s="60">
        <f>AVERAGE(Calculations!P3,Calculations!P17,Calculations!P31,Calculations!P45)</f>
        <v>19.489999999999998</v>
      </c>
      <c r="J3" s="60">
        <f>AVERAGE(Calculations!Q3,Calculations!Q17,Calculations!Q31,Calculations!Q45)</f>
        <v>21.54</v>
      </c>
      <c r="K3" s="60">
        <f>AVERAGE(Calculations!R3,Calculations!R17,Calculations!R31,Calculations!R45)</f>
        <v>21.99</v>
      </c>
      <c r="L3" s="60">
        <f>AVERAGE(Calculations!S3,Calculations!S17,Calculations!S31,Calculations!S45)</f>
        <v>20.55</v>
      </c>
      <c r="M3" s="60">
        <f>AVERAGE(Calculations!T3,Calculations!T17,Calculations!T31,Calculations!T45)</f>
        <v>21.84</v>
      </c>
      <c r="N3" s="60">
        <f>AVERAGE(Calculations!U3,Calculations!U17,Calculations!U31,Calculations!U45)</f>
        <v>20.89</v>
      </c>
      <c r="O3" s="60">
        <f>AVERAGE(Calculations!V3,Calculations!V17,Calculations!V31,Calculations!V45)</f>
        <v>20</v>
      </c>
      <c r="P3" s="60">
        <f>AVERAGE(Calculations!W3,Calculations!W17,Calculations!W31,Calculations!W45)</f>
        <v>21.21</v>
      </c>
      <c r="Q3" s="60">
        <f>AVERAGE(Calculations!X3,Calculations!X17,Calculations!X31,Calculations!X45)</f>
        <v>20.010000000000002</v>
      </c>
      <c r="R3" s="60">
        <f>AVERAGE(Calculations!Y3,Calculations!Y17,Calculations!Y31,Calculations!Y45)</f>
        <v>19.28</v>
      </c>
      <c r="S3" s="60">
        <f>AVERAGE(Calculations!Z3,Calculations!Z17,Calculations!Z31,Calculations!Z45)</f>
        <v>19.100000000000001</v>
      </c>
      <c r="T3" s="60">
        <f>AVERAGE(Calculations!AA3,Calculations!AA17,Calculations!AA31,Calculations!AA45)</f>
        <v>19.48</v>
      </c>
      <c r="U3" s="60">
        <f>AVERAGE(Calculations!AB3,Calculations!AB17,Calculations!AB31,Calculations!AB45)</f>
        <v>20.86</v>
      </c>
      <c r="V3" s="60">
        <f>AVERAGE(Calculations!AC3,Calculations!AC17,Calculations!AC31,Calculations!AC45)</f>
        <v>19.260000000000002</v>
      </c>
      <c r="W3" s="60">
        <f>AVERAGE(Calculations!AD3,Calculations!AD17,Calculations!AD31,Calculations!AD45)</f>
        <v>19.45</v>
      </c>
      <c r="X3" s="60">
        <f>AVERAGE(Calculations!AE3,Calculations!AE17,Calculations!AE31,Calculations!AE45)</f>
        <v>20.78</v>
      </c>
      <c r="Y3" s="60">
        <f>AVERAGE(Calculations!AF3,Calculations!AF17,Calculations!AF31,Calculations!AF45)</f>
        <v>20.09</v>
      </c>
      <c r="Z3" s="60">
        <f>AVERAGE(Calculations!AG3,Calculations!AG17,Calculations!AG31,Calculations!AG45)</f>
        <v>20.02</v>
      </c>
      <c r="AA3" s="60">
        <f>AVERAGE(Calculations!AH3,Calculations!AH17,Calculations!AH31,Calculations!AH45)</f>
        <v>20.22</v>
      </c>
      <c r="AB3" s="60">
        <f>AVERAGE(Calculations!AI3,Calculations!AI17,Calculations!AI31,Calculations!AI45)</f>
        <v>21.9</v>
      </c>
      <c r="AC3" s="60">
        <f>AVERAGE(Calculations!AJ3,Calculations!AJ17,Calculations!AJ31,Calculations!AJ45)</f>
        <v>21.12</v>
      </c>
      <c r="AD3" s="60">
        <f>AVERAGE(Calculations!AK3,Calculations!AK17,Calculations!AK31,Calculations!AK45)</f>
        <v>20.02</v>
      </c>
      <c r="AE3" s="60">
        <f>AVERAGE(Calculations!AL3,Calculations!AL17,Calculations!AL31,Calculations!AL45)</f>
        <v>21.98</v>
      </c>
      <c r="AF3" s="60">
        <f>AVERAGE(Calculations!AM3,Calculations!AM17,Calculations!AM31,Calculations!AM45)</f>
        <v>21.88</v>
      </c>
      <c r="AG3" s="60">
        <f>AVERAGE(Calculations!AN3,Calculations!AN17,Calculations!AN31,Calculations!AN45)</f>
        <v>21.03</v>
      </c>
      <c r="AH3" s="60">
        <f>AVERAGE(Calculations!AO3,Calculations!AO17,Calculations!AO31,Calculations!AO45)</f>
        <v>21.81</v>
      </c>
    </row>
    <row r="4" spans="1:34" ht="15" customHeight="1" x14ac:dyDescent="0.25">
      <c r="A4" s="56">
        <v>2</v>
      </c>
      <c r="B4" s="47" t="str">
        <f>Calculations!B5</f>
        <v>cel-miR-39-3p</v>
      </c>
      <c r="C4" s="60">
        <f>AVERAGE(Calculations!J4,Calculations!J18,Calculations!J32,Calculations!J46)</f>
        <v>21.52</v>
      </c>
      <c r="D4" s="60">
        <f>AVERAGE(Calculations!K4,Calculations!K18,Calculations!K32,Calculations!K46)</f>
        <v>19.52</v>
      </c>
      <c r="E4" s="60">
        <f>AVERAGE(Calculations!L4,Calculations!L18,Calculations!L32,Calculations!L46)</f>
        <v>19.510000000000002</v>
      </c>
      <c r="F4" s="60">
        <f>AVERAGE(Calculations!M4,Calculations!M18,Calculations!M32,Calculations!M46)</f>
        <v>19.149999999999999</v>
      </c>
      <c r="G4" s="60">
        <f>AVERAGE(Calculations!N4,Calculations!N18,Calculations!N32,Calculations!N46)</f>
        <v>21.65</v>
      </c>
      <c r="H4" s="60">
        <f>AVERAGE(Calculations!O4,Calculations!O18,Calculations!O32,Calculations!O46)</f>
        <v>19.510000000000002</v>
      </c>
      <c r="I4" s="60">
        <f>AVERAGE(Calculations!P4,Calculations!P18,Calculations!P32,Calculations!P46)</f>
        <v>20.79</v>
      </c>
      <c r="J4" s="60">
        <f>AVERAGE(Calculations!Q4,Calculations!Q18,Calculations!Q32,Calculations!Q46)</f>
        <v>19.84</v>
      </c>
      <c r="K4" s="60">
        <f>AVERAGE(Calculations!R4,Calculations!R18,Calculations!R32,Calculations!R46)</f>
        <v>21.71</v>
      </c>
      <c r="L4" s="60">
        <f>AVERAGE(Calculations!S4,Calculations!S18,Calculations!S32,Calculations!S46)</f>
        <v>21.77</v>
      </c>
      <c r="M4" s="60">
        <f>AVERAGE(Calculations!T4,Calculations!T18,Calculations!T32,Calculations!T46)</f>
        <v>21.47</v>
      </c>
      <c r="N4" s="60">
        <f>AVERAGE(Calculations!U4,Calculations!U18,Calculations!U32,Calculations!U46)</f>
        <v>19.66</v>
      </c>
      <c r="O4" s="60">
        <f>AVERAGE(Calculations!V4,Calculations!V18,Calculations!V32,Calculations!V46)</f>
        <v>20.41</v>
      </c>
      <c r="P4" s="60">
        <f>AVERAGE(Calculations!W4,Calculations!W18,Calculations!W32,Calculations!W46)</f>
        <v>20.92</v>
      </c>
      <c r="Q4" s="60">
        <f>AVERAGE(Calculations!X4,Calculations!X18,Calculations!X32,Calculations!X46)</f>
        <v>19.329999999999998</v>
      </c>
      <c r="R4" s="60">
        <f>AVERAGE(Calculations!Y4,Calculations!Y18,Calculations!Y32,Calculations!Y46)</f>
        <v>21.04</v>
      </c>
      <c r="S4" s="60">
        <f>AVERAGE(Calculations!Z4,Calculations!Z18,Calculations!Z32,Calculations!Z46)</f>
        <v>20.86</v>
      </c>
      <c r="T4" s="60">
        <f>AVERAGE(Calculations!AA4,Calculations!AA18,Calculations!AA32,Calculations!AA46)</f>
        <v>19.75</v>
      </c>
      <c r="U4" s="60">
        <f>AVERAGE(Calculations!AB4,Calculations!AB18,Calculations!AB32,Calculations!AB46)</f>
        <v>20.9</v>
      </c>
      <c r="V4" s="60">
        <f>AVERAGE(Calculations!AC4,Calculations!AC18,Calculations!AC32,Calculations!AC46)</f>
        <v>20.47</v>
      </c>
      <c r="W4" s="60">
        <f>AVERAGE(Calculations!AD4,Calculations!AD18,Calculations!AD32,Calculations!AD46)</f>
        <v>20.010000000000002</v>
      </c>
      <c r="X4" s="60">
        <f>AVERAGE(Calculations!AE4,Calculations!AE18,Calculations!AE32,Calculations!AE46)</f>
        <v>20.85</v>
      </c>
      <c r="Y4" s="60">
        <f>AVERAGE(Calculations!AF4,Calculations!AF18,Calculations!AF32,Calculations!AF46)</f>
        <v>21.97</v>
      </c>
      <c r="Z4" s="60">
        <f>AVERAGE(Calculations!AG4,Calculations!AG18,Calculations!AG32,Calculations!AG46)</f>
        <v>19.55</v>
      </c>
      <c r="AA4" s="60">
        <f>AVERAGE(Calculations!AH4,Calculations!AH18,Calculations!AH32,Calculations!AH46)</f>
        <v>19.8</v>
      </c>
      <c r="AB4" s="60">
        <f>AVERAGE(Calculations!AI4,Calculations!AI18,Calculations!AI32,Calculations!AI46)</f>
        <v>19.559999999999999</v>
      </c>
      <c r="AC4" s="60">
        <f>AVERAGE(Calculations!AJ4,Calculations!AJ18,Calculations!AJ32,Calculations!AJ46)</f>
        <v>21.49</v>
      </c>
      <c r="AD4" s="60">
        <f>AVERAGE(Calculations!AK4,Calculations!AK18,Calculations!AK32,Calculations!AK46)</f>
        <v>20.51</v>
      </c>
      <c r="AE4" s="60">
        <f>AVERAGE(Calculations!AL4,Calculations!AL18,Calculations!AL32,Calculations!AL46)</f>
        <v>20.04</v>
      </c>
      <c r="AF4" s="60">
        <f>AVERAGE(Calculations!AM4,Calculations!AM18,Calculations!AM32,Calculations!AM46)</f>
        <v>19.190000000000001</v>
      </c>
      <c r="AG4" s="60">
        <f>AVERAGE(Calculations!AN4,Calculations!AN18,Calculations!AN32,Calculations!AN46)</f>
        <v>19.329999999999998</v>
      </c>
      <c r="AH4" s="60">
        <f>AVERAGE(Calculations!AO4,Calculations!AO18,Calculations!AO32,Calculations!AO46)</f>
        <v>20.329999999999998</v>
      </c>
    </row>
    <row r="5" spans="1:34" ht="15" customHeight="1" x14ac:dyDescent="0.25">
      <c r="A5" s="56">
        <v>3</v>
      </c>
      <c r="B5" s="47" t="str">
        <f>Calculations!B7</f>
        <v>hsa-miR-16-5p</v>
      </c>
      <c r="C5" s="60">
        <f>AVERAGE(Calculations!J5,Calculations!J19,Calculations!J33,Calculations!J47)</f>
        <v>18.71</v>
      </c>
      <c r="D5" s="60">
        <f>AVERAGE(Calculations!K5,Calculations!K19,Calculations!K33,Calculations!K47)</f>
        <v>22.25</v>
      </c>
      <c r="E5" s="60">
        <f>AVERAGE(Calculations!L5,Calculations!L19,Calculations!L33,Calculations!L47)</f>
        <v>21.35</v>
      </c>
      <c r="F5" s="60">
        <f>AVERAGE(Calculations!M5,Calculations!M19,Calculations!M33,Calculations!M47)</f>
        <v>21.67</v>
      </c>
      <c r="G5" s="60">
        <f>AVERAGE(Calculations!N5,Calculations!N19,Calculations!N33,Calculations!N47)</f>
        <v>20.43</v>
      </c>
      <c r="H5" s="60">
        <f>AVERAGE(Calculations!O5,Calculations!O19,Calculations!O33,Calculations!O47)</f>
        <v>21.48</v>
      </c>
      <c r="I5" s="60">
        <f>AVERAGE(Calculations!P5,Calculations!P19,Calculations!P33,Calculations!P47)</f>
        <v>22.88</v>
      </c>
      <c r="J5" s="60">
        <f>AVERAGE(Calculations!Q5,Calculations!Q19,Calculations!Q33,Calculations!Q47)</f>
        <v>20.94</v>
      </c>
      <c r="K5" s="60">
        <f>AVERAGE(Calculations!R5,Calculations!R19,Calculations!R33,Calculations!R47)</f>
        <v>20.48</v>
      </c>
      <c r="L5" s="60">
        <f>AVERAGE(Calculations!S5,Calculations!S19,Calculations!S33,Calculations!S47)</f>
        <v>20.149999999999999</v>
      </c>
      <c r="M5" s="60">
        <f>AVERAGE(Calculations!T5,Calculations!T19,Calculations!T33,Calculations!T47)</f>
        <v>20.45</v>
      </c>
      <c r="N5" s="60">
        <f>AVERAGE(Calculations!U5,Calculations!U19,Calculations!U33,Calculations!U47)</f>
        <v>21.03</v>
      </c>
      <c r="O5" s="60">
        <f>AVERAGE(Calculations!V5,Calculations!V19,Calculations!V33,Calculations!V47)</f>
        <v>21.8</v>
      </c>
      <c r="P5" s="60">
        <f>AVERAGE(Calculations!W5,Calculations!W19,Calculations!W33,Calculations!W47)</f>
        <v>22.75</v>
      </c>
      <c r="Q5" s="60">
        <f>AVERAGE(Calculations!X5,Calculations!X19,Calculations!X33,Calculations!X47)</f>
        <v>18.78</v>
      </c>
      <c r="R5" s="60">
        <f>AVERAGE(Calculations!Y5,Calculations!Y19,Calculations!Y33,Calculations!Y47)</f>
        <v>18.05</v>
      </c>
      <c r="S5" s="60">
        <f>AVERAGE(Calculations!Z5,Calculations!Z19,Calculations!Z33,Calculations!Z47)</f>
        <v>22</v>
      </c>
      <c r="T5" s="60">
        <f>AVERAGE(Calculations!AA5,Calculations!AA19,Calculations!AA33,Calculations!AA47)</f>
        <v>20.07</v>
      </c>
      <c r="U5" s="60">
        <f>AVERAGE(Calculations!AB5,Calculations!AB19,Calculations!AB33,Calculations!AB47)</f>
        <v>20.149999999999999</v>
      </c>
      <c r="V5" s="60">
        <f>AVERAGE(Calculations!AC5,Calculations!AC19,Calculations!AC33,Calculations!AC47)</f>
        <v>21.3</v>
      </c>
      <c r="W5" s="60">
        <f>AVERAGE(Calculations!AD5,Calculations!AD19,Calculations!AD33,Calculations!AD47)</f>
        <v>20.2</v>
      </c>
      <c r="X5" s="60">
        <f>AVERAGE(Calculations!AE5,Calculations!AE19,Calculations!AE33,Calculations!AE47)</f>
        <v>22.84</v>
      </c>
      <c r="Y5" s="60">
        <f>AVERAGE(Calculations!AF5,Calculations!AF19,Calculations!AF33,Calculations!AF47)</f>
        <v>22.06</v>
      </c>
      <c r="Z5" s="60">
        <f>AVERAGE(Calculations!AG5,Calculations!AG19,Calculations!AG33,Calculations!AG47)</f>
        <v>19.73</v>
      </c>
      <c r="AA5" s="60">
        <f>AVERAGE(Calculations!AH5,Calculations!AH19,Calculations!AH33,Calculations!AH47)</f>
        <v>20.57</v>
      </c>
      <c r="AB5" s="60">
        <f>AVERAGE(Calculations!AI5,Calculations!AI19,Calculations!AI33,Calculations!AI47)</f>
        <v>20.059999999999999</v>
      </c>
      <c r="AC5" s="60">
        <f>AVERAGE(Calculations!AJ5,Calculations!AJ19,Calculations!AJ33,Calculations!AJ47)</f>
        <v>19.63</v>
      </c>
      <c r="AD5" s="60">
        <f>AVERAGE(Calculations!AK5,Calculations!AK19,Calculations!AK33,Calculations!AK47)</f>
        <v>22.91</v>
      </c>
      <c r="AE5" s="60">
        <f>AVERAGE(Calculations!AL5,Calculations!AL19,Calculations!AL33,Calculations!AL47)</f>
        <v>20.93</v>
      </c>
      <c r="AF5" s="60">
        <f>AVERAGE(Calculations!AM5,Calculations!AM19,Calculations!AM33,Calculations!AM47)</f>
        <v>20.93</v>
      </c>
      <c r="AG5" s="60">
        <f>AVERAGE(Calculations!AN5,Calculations!AN19,Calculations!AN33,Calculations!AN47)</f>
        <v>21.78</v>
      </c>
      <c r="AH5" s="60">
        <f>AVERAGE(Calculations!AO5,Calculations!AO19,Calculations!AO33,Calculations!AO47)</f>
        <v>21.39</v>
      </c>
    </row>
    <row r="6" spans="1:34" ht="15" customHeight="1" x14ac:dyDescent="0.25">
      <c r="A6" s="56">
        <v>4</v>
      </c>
      <c r="B6" s="47" t="str">
        <f>Calculations!B9</f>
        <v>hsa-miR-21-5p</v>
      </c>
      <c r="C6" s="60">
        <f>AVERAGE(Calculations!J6,Calculations!J20,Calculations!J34,Calculations!J48)</f>
        <v>18.600000000000001</v>
      </c>
      <c r="D6" s="60">
        <f>AVERAGE(Calculations!K6,Calculations!K20,Calculations!K34,Calculations!K48)</f>
        <v>20.5</v>
      </c>
      <c r="E6" s="60">
        <f>AVERAGE(Calculations!L6,Calculations!L20,Calculations!L34,Calculations!L48)</f>
        <v>18.649999999999999</v>
      </c>
      <c r="F6" s="60">
        <f>AVERAGE(Calculations!M6,Calculations!M20,Calculations!M34,Calculations!M48)</f>
        <v>19.41</v>
      </c>
      <c r="G6" s="60">
        <f>AVERAGE(Calculations!N6,Calculations!N20,Calculations!N34,Calculations!N48)</f>
        <v>21.83</v>
      </c>
      <c r="H6" s="60">
        <f>AVERAGE(Calculations!O6,Calculations!O20,Calculations!O34,Calculations!O48)</f>
        <v>22.8</v>
      </c>
      <c r="I6" s="60">
        <f>AVERAGE(Calculations!P6,Calculations!P20,Calculations!P34,Calculations!P48)</f>
        <v>22.24</v>
      </c>
      <c r="J6" s="60">
        <f>AVERAGE(Calculations!Q6,Calculations!Q20,Calculations!Q34,Calculations!Q48)</f>
        <v>19</v>
      </c>
      <c r="K6" s="60">
        <f>AVERAGE(Calculations!R6,Calculations!R20,Calculations!R34,Calculations!R48)</f>
        <v>18.45</v>
      </c>
      <c r="L6" s="60">
        <f>AVERAGE(Calculations!S6,Calculations!S20,Calculations!S34,Calculations!S48)</f>
        <v>22.07</v>
      </c>
      <c r="M6" s="60">
        <f>AVERAGE(Calculations!T6,Calculations!T20,Calculations!T34,Calculations!T48)</f>
        <v>22.31</v>
      </c>
      <c r="N6" s="60">
        <f>AVERAGE(Calculations!U6,Calculations!U20,Calculations!U34,Calculations!U48)</f>
        <v>19.96</v>
      </c>
      <c r="O6" s="60">
        <f>AVERAGE(Calculations!V6,Calculations!V20,Calculations!V34,Calculations!V48)</f>
        <v>21.75</v>
      </c>
      <c r="P6" s="60">
        <f>AVERAGE(Calculations!W6,Calculations!W20,Calculations!W34,Calculations!W48)</f>
        <v>21.46</v>
      </c>
      <c r="Q6" s="60">
        <f>AVERAGE(Calculations!X6,Calculations!X20,Calculations!X34,Calculations!X48)</f>
        <v>21.5</v>
      </c>
      <c r="R6" s="60">
        <f>AVERAGE(Calculations!Y6,Calculations!Y20,Calculations!Y34,Calculations!Y48)</f>
        <v>21.09</v>
      </c>
      <c r="S6" s="60">
        <f>AVERAGE(Calculations!Z6,Calculations!Z20,Calculations!Z34,Calculations!Z48)</f>
        <v>19.98</v>
      </c>
      <c r="T6" s="60">
        <f>AVERAGE(Calculations!AA6,Calculations!AA20,Calculations!AA34,Calculations!AA48)</f>
        <v>19.739999999999998</v>
      </c>
      <c r="U6" s="60">
        <f>AVERAGE(Calculations!AB6,Calculations!AB20,Calculations!AB34,Calculations!AB48)</f>
        <v>20.190000000000001</v>
      </c>
      <c r="V6" s="60">
        <f>AVERAGE(Calculations!AC6,Calculations!AC20,Calculations!AC34,Calculations!AC48)</f>
        <v>20.079999999999998</v>
      </c>
      <c r="W6" s="60">
        <f>AVERAGE(Calculations!AD6,Calculations!AD20,Calculations!AD34,Calculations!AD48)</f>
        <v>20.77</v>
      </c>
      <c r="X6" s="60">
        <f>AVERAGE(Calculations!AE6,Calculations!AE20,Calculations!AE34,Calculations!AE48)</f>
        <v>22.9</v>
      </c>
      <c r="Y6" s="60">
        <f>AVERAGE(Calculations!AF6,Calculations!AF20,Calculations!AF34,Calculations!AF48)</f>
        <v>22.61</v>
      </c>
      <c r="Z6" s="60">
        <f>AVERAGE(Calculations!AG6,Calculations!AG20,Calculations!AG34,Calculations!AG48)</f>
        <v>18.45</v>
      </c>
      <c r="AA6" s="60">
        <f>AVERAGE(Calculations!AH6,Calculations!AH20,Calculations!AH34,Calculations!AH48)</f>
        <v>22.3</v>
      </c>
      <c r="AB6" s="60">
        <f>AVERAGE(Calculations!AI6,Calculations!AI20,Calculations!AI34,Calculations!AI48)</f>
        <v>20.059999999999999</v>
      </c>
      <c r="AC6" s="60">
        <f>AVERAGE(Calculations!AJ6,Calculations!AJ20,Calculations!AJ34,Calculations!AJ48)</f>
        <v>18.64</v>
      </c>
      <c r="AD6" s="60">
        <f>AVERAGE(Calculations!AK6,Calculations!AK20,Calculations!AK34,Calculations!AK48)</f>
        <v>22.72</v>
      </c>
      <c r="AE6" s="60">
        <f>AVERAGE(Calculations!AL6,Calculations!AL20,Calculations!AL34,Calculations!AL48)</f>
        <v>19.46</v>
      </c>
      <c r="AF6" s="60">
        <f>AVERAGE(Calculations!AM6,Calculations!AM20,Calculations!AM34,Calculations!AM48)</f>
        <v>20.88</v>
      </c>
      <c r="AG6" s="60">
        <f>AVERAGE(Calculations!AN6,Calculations!AN20,Calculations!AN34,Calculations!AN48)</f>
        <v>18.53</v>
      </c>
      <c r="AH6" s="60">
        <f>AVERAGE(Calculations!AO6,Calculations!AO20,Calculations!AO34,Calculations!AO48)</f>
        <v>18.05</v>
      </c>
    </row>
    <row r="7" spans="1:34" ht="15" customHeight="1" x14ac:dyDescent="0.25">
      <c r="A7" s="56">
        <v>5</v>
      </c>
      <c r="B7" s="47" t="str">
        <f>Calculations!B11</f>
        <v>hsa-miR-191-5p</v>
      </c>
      <c r="C7" s="60">
        <f>AVERAGE(Calculations!J7,Calculations!J21,Calculations!J35,Calculations!J49)</f>
        <v>21.67</v>
      </c>
      <c r="D7" s="60">
        <f>AVERAGE(Calculations!K7,Calculations!K21,Calculations!K35,Calculations!K49)</f>
        <v>22.06</v>
      </c>
      <c r="E7" s="60">
        <f>AVERAGE(Calculations!L7,Calculations!L21,Calculations!L35,Calculations!L49)</f>
        <v>19.5</v>
      </c>
      <c r="F7" s="60">
        <f>AVERAGE(Calculations!M7,Calculations!M21,Calculations!M35,Calculations!M49)</f>
        <v>18.75</v>
      </c>
      <c r="G7" s="60">
        <f>AVERAGE(Calculations!N7,Calculations!N21,Calculations!N35,Calculations!N49)</f>
        <v>20.420000000000002</v>
      </c>
      <c r="H7" s="60">
        <f>AVERAGE(Calculations!O7,Calculations!O21,Calculations!O35,Calculations!O49)</f>
        <v>21.22</v>
      </c>
      <c r="I7" s="60">
        <f>AVERAGE(Calculations!P7,Calculations!P21,Calculations!P35,Calculations!P49)</f>
        <v>19.75</v>
      </c>
      <c r="J7" s="60">
        <f>AVERAGE(Calculations!Q7,Calculations!Q21,Calculations!Q35,Calculations!Q49)</f>
        <v>19.14</v>
      </c>
      <c r="K7" s="60">
        <f>AVERAGE(Calculations!R7,Calculations!R21,Calculations!R35,Calculations!R49)</f>
        <v>20.05</v>
      </c>
      <c r="L7" s="60">
        <f>AVERAGE(Calculations!S7,Calculations!S21,Calculations!S35,Calculations!S49)</f>
        <v>19.829999999999998</v>
      </c>
      <c r="M7" s="60">
        <f>AVERAGE(Calculations!T7,Calculations!T21,Calculations!T35,Calculations!T49)</f>
        <v>21.72</v>
      </c>
      <c r="N7" s="60">
        <f>AVERAGE(Calculations!U7,Calculations!U21,Calculations!U35,Calculations!U49)</f>
        <v>18.350000000000001</v>
      </c>
      <c r="O7" s="60">
        <f>AVERAGE(Calculations!V7,Calculations!V21,Calculations!V35,Calculations!V49)</f>
        <v>22.43</v>
      </c>
      <c r="P7" s="60">
        <f>AVERAGE(Calculations!W7,Calculations!W21,Calculations!W35,Calculations!W49)</f>
        <v>19.73</v>
      </c>
      <c r="Q7" s="60">
        <f>AVERAGE(Calculations!X7,Calculations!X21,Calculations!X35,Calculations!X49)</f>
        <v>20.04</v>
      </c>
      <c r="R7" s="60">
        <f>AVERAGE(Calculations!Y7,Calculations!Y21,Calculations!Y35,Calculations!Y49)</f>
        <v>19.03</v>
      </c>
      <c r="S7" s="60">
        <f>AVERAGE(Calculations!Z7,Calculations!Z21,Calculations!Z35,Calculations!Z49)</f>
        <v>19.13</v>
      </c>
      <c r="T7" s="60">
        <f>AVERAGE(Calculations!AA7,Calculations!AA21,Calculations!AA35,Calculations!AA49)</f>
        <v>22.69</v>
      </c>
      <c r="U7" s="60">
        <f>AVERAGE(Calculations!AB7,Calculations!AB21,Calculations!AB35,Calculations!AB49)</f>
        <v>22.27</v>
      </c>
      <c r="V7" s="60">
        <f>AVERAGE(Calculations!AC7,Calculations!AC21,Calculations!AC35,Calculations!AC49)</f>
        <v>22.11</v>
      </c>
      <c r="W7" s="60">
        <f>AVERAGE(Calculations!AD7,Calculations!AD21,Calculations!AD35,Calculations!AD49)</f>
        <v>18.079999999999998</v>
      </c>
      <c r="X7" s="60">
        <f>AVERAGE(Calculations!AE7,Calculations!AE21,Calculations!AE35,Calculations!AE49)</f>
        <v>21.52</v>
      </c>
      <c r="Y7" s="60">
        <f>AVERAGE(Calculations!AF7,Calculations!AF21,Calculations!AF35,Calculations!AF49)</f>
        <v>21.96</v>
      </c>
      <c r="Z7" s="60">
        <f>AVERAGE(Calculations!AG7,Calculations!AG21,Calculations!AG35,Calculations!AG49)</f>
        <v>19.75</v>
      </c>
      <c r="AA7" s="60">
        <f>AVERAGE(Calculations!AH7,Calculations!AH21,Calculations!AH35,Calculations!AH49)</f>
        <v>19.18</v>
      </c>
      <c r="AB7" s="60">
        <f>AVERAGE(Calculations!AI7,Calculations!AI21,Calculations!AI35,Calculations!AI49)</f>
        <v>21.57</v>
      </c>
      <c r="AC7" s="60">
        <f>AVERAGE(Calculations!AJ7,Calculations!AJ21,Calculations!AJ35,Calculations!AJ49)</f>
        <v>18.420000000000002</v>
      </c>
      <c r="AD7" s="60">
        <f>AVERAGE(Calculations!AK7,Calculations!AK21,Calculations!AK35,Calculations!AK49)</f>
        <v>20.22</v>
      </c>
      <c r="AE7" s="60">
        <f>AVERAGE(Calculations!AL7,Calculations!AL21,Calculations!AL35,Calculations!AL49)</f>
        <v>19.46</v>
      </c>
      <c r="AF7" s="60">
        <f>AVERAGE(Calculations!AM7,Calculations!AM21,Calculations!AM35,Calculations!AM49)</f>
        <v>21.53</v>
      </c>
      <c r="AG7" s="60">
        <f>AVERAGE(Calculations!AN7,Calculations!AN21,Calculations!AN35,Calculations!AN49)</f>
        <v>21.06</v>
      </c>
      <c r="AH7" s="60">
        <f>AVERAGE(Calculations!AO7,Calculations!AO21,Calculations!AO35,Calculations!AO49)</f>
        <v>22.81</v>
      </c>
    </row>
    <row r="8" spans="1:34" ht="15" customHeight="1" x14ac:dyDescent="0.25">
      <c r="A8" s="56">
        <v>6</v>
      </c>
      <c r="B8" s="47" t="str">
        <f>Calculations!B13</f>
        <v>SNORD61</v>
      </c>
      <c r="C8" s="60">
        <f>AVERAGE(Calculations!J8,Calculations!J22,Calculations!J36,Calculations!J50)</f>
        <v>22.09</v>
      </c>
      <c r="D8" s="60">
        <f>AVERAGE(Calculations!K8,Calculations!K22,Calculations!K36,Calculations!K50)</f>
        <v>20.04</v>
      </c>
      <c r="E8" s="60">
        <f>AVERAGE(Calculations!L8,Calculations!L22,Calculations!L36,Calculations!L50)</f>
        <v>22.57</v>
      </c>
      <c r="F8" s="60">
        <f>AVERAGE(Calculations!M8,Calculations!M22,Calculations!M36,Calculations!M50)</f>
        <v>20.88</v>
      </c>
      <c r="G8" s="60">
        <f>AVERAGE(Calculations!N8,Calculations!N22,Calculations!N36,Calculations!N50)</f>
        <v>18.350000000000001</v>
      </c>
      <c r="H8" s="60">
        <f>AVERAGE(Calculations!O8,Calculations!O22,Calculations!O36,Calculations!O50)</f>
        <v>21.96</v>
      </c>
      <c r="I8" s="60">
        <f>AVERAGE(Calculations!P8,Calculations!P22,Calculations!P36,Calculations!P50)</f>
        <v>19.38</v>
      </c>
      <c r="J8" s="60">
        <f>AVERAGE(Calculations!Q8,Calculations!Q22,Calculations!Q36,Calculations!Q50)</f>
        <v>19.239999999999998</v>
      </c>
      <c r="K8" s="60">
        <f>AVERAGE(Calculations!R8,Calculations!R22,Calculations!R36,Calculations!R50)</f>
        <v>20.76</v>
      </c>
      <c r="L8" s="60">
        <f>AVERAGE(Calculations!S8,Calculations!S22,Calculations!S36,Calculations!S50)</f>
        <v>22.52</v>
      </c>
      <c r="M8" s="60">
        <f>AVERAGE(Calculations!T8,Calculations!T22,Calculations!T36,Calculations!T50)</f>
        <v>21.25</v>
      </c>
      <c r="N8" s="60">
        <f>AVERAGE(Calculations!U8,Calculations!U22,Calculations!U36,Calculations!U50)</f>
        <v>19.57</v>
      </c>
      <c r="O8" s="60">
        <f>AVERAGE(Calculations!V8,Calculations!V22,Calculations!V36,Calculations!V50)</f>
        <v>21.16</v>
      </c>
      <c r="P8" s="60">
        <f>AVERAGE(Calculations!W8,Calculations!W22,Calculations!W36,Calculations!W50)</f>
        <v>18.88</v>
      </c>
      <c r="Q8" s="60">
        <f>AVERAGE(Calculations!X8,Calculations!X22,Calculations!X36,Calculations!X50)</f>
        <v>19.93</v>
      </c>
      <c r="R8" s="60">
        <f>AVERAGE(Calculations!Y8,Calculations!Y22,Calculations!Y36,Calculations!Y50)</f>
        <v>22.97</v>
      </c>
      <c r="S8" s="60">
        <f>AVERAGE(Calculations!Z8,Calculations!Z22,Calculations!Z36,Calculations!Z50)</f>
        <v>21.08</v>
      </c>
      <c r="T8" s="60">
        <f>AVERAGE(Calculations!AA8,Calculations!AA22,Calculations!AA36,Calculations!AA50)</f>
        <v>22.56</v>
      </c>
      <c r="U8" s="60">
        <f>AVERAGE(Calculations!AB8,Calculations!AB22,Calculations!AB36,Calculations!AB50)</f>
        <v>20.74</v>
      </c>
      <c r="V8" s="60">
        <f>AVERAGE(Calculations!AC8,Calculations!AC22,Calculations!AC36,Calculations!AC50)</f>
        <v>21.89</v>
      </c>
      <c r="W8" s="60">
        <f>AVERAGE(Calculations!AD8,Calculations!AD22,Calculations!AD36,Calculations!AD50)</f>
        <v>20.350000000000001</v>
      </c>
      <c r="X8" s="60">
        <f>AVERAGE(Calculations!AE8,Calculations!AE22,Calculations!AE36,Calculations!AE50)</f>
        <v>22.08</v>
      </c>
      <c r="Y8" s="60">
        <f>AVERAGE(Calculations!AF8,Calculations!AF22,Calculations!AF36,Calculations!AF50)</f>
        <v>21.91</v>
      </c>
      <c r="Z8" s="60">
        <f>AVERAGE(Calculations!AG8,Calculations!AG22,Calculations!AG36,Calculations!AG50)</f>
        <v>19.149999999999999</v>
      </c>
      <c r="AA8" s="60">
        <f>AVERAGE(Calculations!AH8,Calculations!AH22,Calculations!AH36,Calculations!AH50)</f>
        <v>19.239999999999998</v>
      </c>
      <c r="AB8" s="60">
        <f>AVERAGE(Calculations!AI8,Calculations!AI22,Calculations!AI36,Calculations!AI50)</f>
        <v>22.17</v>
      </c>
      <c r="AC8" s="60">
        <f>AVERAGE(Calculations!AJ8,Calculations!AJ22,Calculations!AJ36,Calculations!AJ50)</f>
        <v>21.48</v>
      </c>
      <c r="AD8" s="60">
        <f>AVERAGE(Calculations!AK8,Calculations!AK22,Calculations!AK36,Calculations!AK50)</f>
        <v>22.72</v>
      </c>
      <c r="AE8" s="60">
        <f>AVERAGE(Calculations!AL8,Calculations!AL22,Calculations!AL36,Calculations!AL50)</f>
        <v>20.23</v>
      </c>
      <c r="AF8" s="60">
        <f>AVERAGE(Calculations!AM8,Calculations!AM22,Calculations!AM36,Calculations!AM50)</f>
        <v>20.6</v>
      </c>
      <c r="AG8" s="60">
        <f>AVERAGE(Calculations!AN8,Calculations!AN22,Calculations!AN36,Calculations!AN50)</f>
        <v>18.14</v>
      </c>
      <c r="AH8" s="60">
        <f>AVERAGE(Calculations!AO8,Calculations!AO22,Calculations!AO36,Calculations!AO50)</f>
        <v>22.21</v>
      </c>
    </row>
    <row r="9" spans="1:34" ht="15" customHeight="1" x14ac:dyDescent="0.25">
      <c r="A9" s="56">
        <v>7</v>
      </c>
      <c r="B9" s="47" t="str">
        <f>Calculations!B15</f>
        <v>SNORD95</v>
      </c>
      <c r="C9" s="60">
        <f>AVERAGE(Calculations!J9,Calculations!J23,Calculations!J37,Calculations!J51)</f>
        <v>21.12</v>
      </c>
      <c r="D9" s="60">
        <f>AVERAGE(Calculations!K9,Calculations!K23,Calculations!K37,Calculations!K51)</f>
        <v>22.09</v>
      </c>
      <c r="E9" s="60">
        <f>AVERAGE(Calculations!L9,Calculations!L23,Calculations!L37,Calculations!L51)</f>
        <v>20.98</v>
      </c>
      <c r="F9" s="60">
        <f>AVERAGE(Calculations!M9,Calculations!M23,Calculations!M37,Calculations!M51)</f>
        <v>18.88</v>
      </c>
      <c r="G9" s="60">
        <f>AVERAGE(Calculations!N9,Calculations!N23,Calculations!N37,Calculations!N51)</f>
        <v>20.28</v>
      </c>
      <c r="H9" s="60">
        <f>AVERAGE(Calculations!O9,Calculations!O23,Calculations!O37,Calculations!O51)</f>
        <v>20.07</v>
      </c>
      <c r="I9" s="60">
        <f>AVERAGE(Calculations!P9,Calculations!P23,Calculations!P37,Calculations!P51)</f>
        <v>21.68</v>
      </c>
      <c r="J9" s="60">
        <f>AVERAGE(Calculations!Q9,Calculations!Q23,Calculations!Q37,Calculations!Q51)</f>
        <v>19.989999999999998</v>
      </c>
      <c r="K9" s="60">
        <f>AVERAGE(Calculations!R9,Calculations!R23,Calculations!R37,Calculations!R51)</f>
        <v>18.920000000000002</v>
      </c>
      <c r="L9" s="60">
        <f>AVERAGE(Calculations!S9,Calculations!S23,Calculations!S37,Calculations!S51)</f>
        <v>22.03</v>
      </c>
      <c r="M9" s="60">
        <f>AVERAGE(Calculations!T9,Calculations!T23,Calculations!T37,Calculations!T51)</f>
        <v>18.239999999999998</v>
      </c>
      <c r="N9" s="60">
        <f>AVERAGE(Calculations!U9,Calculations!U23,Calculations!U37,Calculations!U51)</f>
        <v>20.420000000000002</v>
      </c>
      <c r="O9" s="60">
        <f>AVERAGE(Calculations!V9,Calculations!V23,Calculations!V37,Calculations!V51)</f>
        <v>21.51</v>
      </c>
      <c r="P9" s="60">
        <f>AVERAGE(Calculations!W9,Calculations!W23,Calculations!W37,Calculations!W51)</f>
        <v>20.96</v>
      </c>
      <c r="Q9" s="60">
        <f>AVERAGE(Calculations!X9,Calculations!X23,Calculations!X37,Calculations!X51)</f>
        <v>20.059999999999999</v>
      </c>
      <c r="R9" s="60">
        <f>AVERAGE(Calculations!Y9,Calculations!Y23,Calculations!Y37,Calculations!Y51)</f>
        <v>22.17</v>
      </c>
      <c r="S9" s="60">
        <f>AVERAGE(Calculations!Z9,Calculations!Z23,Calculations!Z37,Calculations!Z51)</f>
        <v>18.72</v>
      </c>
      <c r="T9" s="60">
        <f>AVERAGE(Calculations!AA9,Calculations!AA23,Calculations!AA37,Calculations!AA51)</f>
        <v>22.42</v>
      </c>
      <c r="U9" s="60">
        <f>AVERAGE(Calculations!AB9,Calculations!AB23,Calculations!AB37,Calculations!AB51)</f>
        <v>21.14</v>
      </c>
      <c r="V9" s="60">
        <f>AVERAGE(Calculations!AC9,Calculations!AC23,Calculations!AC37,Calculations!AC51)</f>
        <v>18.28</v>
      </c>
      <c r="W9" s="60">
        <f>AVERAGE(Calculations!AD9,Calculations!AD23,Calculations!AD37,Calculations!AD51)</f>
        <v>20.87</v>
      </c>
      <c r="X9" s="60">
        <f>AVERAGE(Calculations!AE9,Calculations!AE23,Calculations!AE37,Calculations!AE51)</f>
        <v>20.23</v>
      </c>
      <c r="Y9" s="60">
        <f>AVERAGE(Calculations!AF9,Calculations!AF23,Calculations!AF37,Calculations!AF51)</f>
        <v>19.79</v>
      </c>
      <c r="Z9" s="60">
        <f>AVERAGE(Calculations!AG9,Calculations!AG23,Calculations!AG37,Calculations!AG51)</f>
        <v>20.059999999999999</v>
      </c>
      <c r="AA9" s="60">
        <f>AVERAGE(Calculations!AH9,Calculations!AH23,Calculations!AH37,Calculations!AH51)</f>
        <v>22.46</v>
      </c>
      <c r="AB9" s="60">
        <f>AVERAGE(Calculations!AI9,Calculations!AI23,Calculations!AI37,Calculations!AI51)</f>
        <v>18.510000000000002</v>
      </c>
      <c r="AC9" s="60">
        <f>AVERAGE(Calculations!AJ9,Calculations!AJ23,Calculations!AJ37,Calculations!AJ51)</f>
        <v>19.989999999999998</v>
      </c>
      <c r="AD9" s="60">
        <f>AVERAGE(Calculations!AK9,Calculations!AK23,Calculations!AK37,Calculations!AK51)</f>
        <v>20.53</v>
      </c>
      <c r="AE9" s="60">
        <f>AVERAGE(Calculations!AL9,Calculations!AL23,Calculations!AL37,Calculations!AL51)</f>
        <v>21.59</v>
      </c>
      <c r="AF9" s="60">
        <f>AVERAGE(Calculations!AM9,Calculations!AM23,Calculations!AM37,Calculations!AM51)</f>
        <v>21.56</v>
      </c>
      <c r="AG9" s="60">
        <f>AVERAGE(Calculations!AN9,Calculations!AN23,Calculations!AN37,Calculations!AN51)</f>
        <v>22.52</v>
      </c>
      <c r="AH9" s="60">
        <f>AVERAGE(Calculations!AO9,Calculations!AO23,Calculations!AO37,Calculations!AO51)</f>
        <v>20.71</v>
      </c>
    </row>
    <row r="10" spans="1:34" ht="15" customHeight="1" x14ac:dyDescent="0.25">
      <c r="A10" s="56">
        <v>8</v>
      </c>
      <c r="B10" s="47" t="str">
        <f>Calculations!B17</f>
        <v>SNORD96A</v>
      </c>
      <c r="C10" s="60">
        <f>AVERAGE(Calculations!J10,Calculations!J24,Calculations!J38,Calculations!J52)</f>
        <v>19.98</v>
      </c>
      <c r="D10" s="60">
        <f>AVERAGE(Calculations!K10,Calculations!K24,Calculations!K38,Calculations!K52)</f>
        <v>20.14</v>
      </c>
      <c r="E10" s="60">
        <f>AVERAGE(Calculations!L10,Calculations!L24,Calculations!L38,Calculations!L52)</f>
        <v>18.2</v>
      </c>
      <c r="F10" s="60">
        <f>AVERAGE(Calculations!M10,Calculations!M24,Calculations!M38,Calculations!M52)</f>
        <v>21.13</v>
      </c>
      <c r="G10" s="60">
        <f>AVERAGE(Calculations!N10,Calculations!N24,Calculations!N38,Calculations!N52)</f>
        <v>21.19</v>
      </c>
      <c r="H10" s="60">
        <f>AVERAGE(Calculations!O10,Calculations!O24,Calculations!O38,Calculations!O52)</f>
        <v>19.510000000000002</v>
      </c>
      <c r="I10" s="60">
        <f>AVERAGE(Calculations!P10,Calculations!P24,Calculations!P38,Calculations!P52)</f>
        <v>20.29</v>
      </c>
      <c r="J10" s="60">
        <f>AVERAGE(Calculations!Q10,Calculations!Q24,Calculations!Q38,Calculations!Q52)</f>
        <v>20.28</v>
      </c>
      <c r="K10" s="60">
        <f>AVERAGE(Calculations!R10,Calculations!R24,Calculations!R38,Calculations!R52)</f>
        <v>22.19</v>
      </c>
      <c r="L10" s="60">
        <f>AVERAGE(Calculations!S10,Calculations!S24,Calculations!S38,Calculations!S52)</f>
        <v>21.32</v>
      </c>
      <c r="M10" s="60">
        <f>AVERAGE(Calculations!T10,Calculations!T24,Calculations!T38,Calculations!T52)</f>
        <v>20.49</v>
      </c>
      <c r="N10" s="60">
        <f>AVERAGE(Calculations!U10,Calculations!U24,Calculations!U38,Calculations!U52)</f>
        <v>22.4</v>
      </c>
      <c r="O10" s="60">
        <f>AVERAGE(Calculations!V10,Calculations!V24,Calculations!V38,Calculations!V52)</f>
        <v>19.309999999999999</v>
      </c>
      <c r="P10" s="60">
        <f>AVERAGE(Calculations!W10,Calculations!W24,Calculations!W38,Calculations!W52)</f>
        <v>20.99</v>
      </c>
      <c r="Q10" s="60">
        <f>AVERAGE(Calculations!X10,Calculations!X24,Calculations!X38,Calculations!X52)</f>
        <v>22.22</v>
      </c>
      <c r="R10" s="60">
        <f>AVERAGE(Calculations!Y10,Calculations!Y24,Calculations!Y38,Calculations!Y52)</f>
        <v>19.489999999999998</v>
      </c>
      <c r="S10" s="60">
        <f>AVERAGE(Calculations!Z10,Calculations!Z24,Calculations!Z38,Calculations!Z52)</f>
        <v>21.04</v>
      </c>
      <c r="T10" s="60">
        <f>AVERAGE(Calculations!AA10,Calculations!AA24,Calculations!AA38,Calculations!AA52)</f>
        <v>20.25</v>
      </c>
      <c r="U10" s="60">
        <f>AVERAGE(Calculations!AB10,Calculations!AB24,Calculations!AB38,Calculations!AB52)</f>
        <v>18.09</v>
      </c>
      <c r="V10" s="60">
        <f>AVERAGE(Calculations!AC10,Calculations!AC24,Calculations!AC38,Calculations!AC52)</f>
        <v>20.399999999999999</v>
      </c>
      <c r="W10" s="60">
        <f>AVERAGE(Calculations!AD10,Calculations!AD24,Calculations!AD38,Calculations!AD52)</f>
        <v>20.63</v>
      </c>
      <c r="X10" s="60">
        <f>AVERAGE(Calculations!AE10,Calculations!AE24,Calculations!AE38,Calculations!AE52)</f>
        <v>20.71</v>
      </c>
      <c r="Y10" s="60">
        <f>AVERAGE(Calculations!AF10,Calculations!AF24,Calculations!AF38,Calculations!AF52)</f>
        <v>19.62</v>
      </c>
      <c r="Z10" s="60">
        <f>AVERAGE(Calculations!AG10,Calculations!AG24,Calculations!AG38,Calculations!AG52)</f>
        <v>21.36</v>
      </c>
      <c r="AA10" s="60">
        <f>AVERAGE(Calculations!AH10,Calculations!AH24,Calculations!AH38,Calculations!AH52)</f>
        <v>18.39</v>
      </c>
      <c r="AB10" s="60">
        <f>AVERAGE(Calculations!AI10,Calculations!AI24,Calculations!AI38,Calculations!AI52)</f>
        <v>22.54</v>
      </c>
      <c r="AC10" s="60">
        <f>AVERAGE(Calculations!AJ10,Calculations!AJ24,Calculations!AJ38,Calculations!AJ52)</f>
        <v>20.77</v>
      </c>
      <c r="AD10" s="60">
        <f>AVERAGE(Calculations!AK10,Calculations!AK24,Calculations!AK38,Calculations!AK52)</f>
        <v>19.16</v>
      </c>
      <c r="AE10" s="60">
        <f>AVERAGE(Calculations!AL10,Calculations!AL24,Calculations!AL38,Calculations!AL52)</f>
        <v>19.239999999999998</v>
      </c>
      <c r="AF10" s="60">
        <f>AVERAGE(Calculations!AM10,Calculations!AM24,Calculations!AM38,Calculations!AM52)</f>
        <v>21.37</v>
      </c>
      <c r="AG10" s="60">
        <f>AVERAGE(Calculations!AN10,Calculations!AN24,Calculations!AN38,Calculations!AN52)</f>
        <v>19.3</v>
      </c>
      <c r="AH10" s="60">
        <f>AVERAGE(Calculations!AO10,Calculations!AO24,Calculations!AO38,Calculations!AO52)</f>
        <v>22.05</v>
      </c>
    </row>
    <row r="11" spans="1:34" ht="15" customHeight="1" x14ac:dyDescent="0.25">
      <c r="A11" s="56">
        <v>9</v>
      </c>
      <c r="B11" s="47" t="str">
        <f>Calculations!B19</f>
        <v>miRTC</v>
      </c>
      <c r="C11" s="60">
        <f>AVERAGE(Calculations!J11,Calculations!J25,Calculations!J39,Calculations!J53)</f>
        <v>15.34</v>
      </c>
      <c r="D11" s="60">
        <f>AVERAGE(Calculations!K11,Calculations!K25,Calculations!K39,Calculations!K53)</f>
        <v>15.43</v>
      </c>
      <c r="E11" s="60">
        <f>AVERAGE(Calculations!L11,Calculations!L25,Calculations!L39,Calculations!L53)</f>
        <v>18.11</v>
      </c>
      <c r="F11" s="60">
        <f>AVERAGE(Calculations!M11,Calculations!M25,Calculations!M39,Calculations!M53)</f>
        <v>18.579999999999998</v>
      </c>
      <c r="G11" s="60">
        <f>AVERAGE(Calculations!N11,Calculations!N25,Calculations!N39,Calculations!N53)</f>
        <v>18.45</v>
      </c>
      <c r="H11" s="60">
        <f>AVERAGE(Calculations!O11,Calculations!O25,Calculations!O39,Calculations!O53)</f>
        <v>17.09</v>
      </c>
      <c r="I11" s="60">
        <f>AVERAGE(Calculations!P11,Calculations!P25,Calculations!P39,Calculations!P53)</f>
        <v>18.12</v>
      </c>
      <c r="J11" s="60">
        <f>AVERAGE(Calculations!Q11,Calculations!Q25,Calculations!Q39,Calculations!Q53)</f>
        <v>19.2</v>
      </c>
      <c r="K11" s="60">
        <f>AVERAGE(Calculations!R11,Calculations!R25,Calculations!R39,Calculations!R53)</f>
        <v>16.899999999999999</v>
      </c>
      <c r="L11" s="60">
        <f>AVERAGE(Calculations!S11,Calculations!S25,Calculations!S39,Calculations!S53)</f>
        <v>16.690000000000001</v>
      </c>
      <c r="M11" s="60">
        <f>AVERAGE(Calculations!T11,Calculations!T25,Calculations!T39,Calculations!T53)</f>
        <v>16.11</v>
      </c>
      <c r="N11" s="60">
        <f>AVERAGE(Calculations!U11,Calculations!U25,Calculations!U39,Calculations!U53)</f>
        <v>17.62</v>
      </c>
      <c r="O11" s="60">
        <f>AVERAGE(Calculations!V11,Calculations!V25,Calculations!V39,Calculations!V53)</f>
        <v>18.600000000000001</v>
      </c>
      <c r="P11" s="60">
        <f>AVERAGE(Calculations!W11,Calculations!W25,Calculations!W39,Calculations!W53)</f>
        <v>19.28</v>
      </c>
      <c r="Q11" s="60">
        <f>AVERAGE(Calculations!X11,Calculations!X25,Calculations!X39,Calculations!X53)</f>
        <v>19.350000000000001</v>
      </c>
      <c r="R11" s="60">
        <f>AVERAGE(Calculations!Y11,Calculations!Y25,Calculations!Y39,Calculations!Y53)</f>
        <v>17.89</v>
      </c>
      <c r="S11" s="60">
        <f>AVERAGE(Calculations!Z11,Calculations!Z25,Calculations!Z39,Calculations!Z53)</f>
        <v>16.03</v>
      </c>
      <c r="T11" s="60">
        <f>AVERAGE(Calculations!AA11,Calculations!AA25,Calculations!AA39,Calculations!AA53)</f>
        <v>16.350000000000001</v>
      </c>
      <c r="U11" s="60">
        <f>AVERAGE(Calculations!AB11,Calculations!AB25,Calculations!AB39,Calculations!AB53)</f>
        <v>19.27</v>
      </c>
      <c r="V11" s="60">
        <f>AVERAGE(Calculations!AC11,Calculations!AC25,Calculations!AC39,Calculations!AC53)</f>
        <v>16.989999999999998</v>
      </c>
      <c r="W11" s="60">
        <f>AVERAGE(Calculations!AD11,Calculations!AD25,Calculations!AD39,Calculations!AD53)</f>
        <v>16.489999999999998</v>
      </c>
      <c r="X11" s="60">
        <f>AVERAGE(Calculations!AE11,Calculations!AE25,Calculations!AE39,Calculations!AE53)</f>
        <v>16.8</v>
      </c>
      <c r="Y11" s="60">
        <f>AVERAGE(Calculations!AF11,Calculations!AF25,Calculations!AF39,Calculations!AF53)</f>
        <v>18.09</v>
      </c>
      <c r="Z11" s="60">
        <f>AVERAGE(Calculations!AG11,Calculations!AG25,Calculations!AG39,Calculations!AG53)</f>
        <v>18.440000000000001</v>
      </c>
      <c r="AA11" s="60">
        <f>AVERAGE(Calculations!AH11,Calculations!AH25,Calculations!AH39,Calculations!AH53)</f>
        <v>17.61</v>
      </c>
      <c r="AB11" s="60">
        <f>AVERAGE(Calculations!AI11,Calculations!AI25,Calculations!AI39,Calculations!AI53)</f>
        <v>18.21</v>
      </c>
      <c r="AC11" s="60">
        <f>AVERAGE(Calculations!AJ11,Calculations!AJ25,Calculations!AJ39,Calculations!AJ53)</f>
        <v>16.420000000000002</v>
      </c>
      <c r="AD11" s="60">
        <f>AVERAGE(Calculations!AK11,Calculations!AK25,Calculations!AK39,Calculations!AK53)</f>
        <v>19.37</v>
      </c>
      <c r="AE11" s="60">
        <f>AVERAGE(Calculations!AL11,Calculations!AL25,Calculations!AL39,Calculations!AL53)</f>
        <v>18.09</v>
      </c>
      <c r="AF11" s="60">
        <f>AVERAGE(Calculations!AM11,Calculations!AM25,Calculations!AM39,Calculations!AM53)</f>
        <v>17.47</v>
      </c>
      <c r="AG11" s="60">
        <f>AVERAGE(Calculations!AN11,Calculations!AN25,Calculations!AN39,Calculations!AN53)</f>
        <v>15.67</v>
      </c>
      <c r="AH11" s="60">
        <f>AVERAGE(Calculations!AO11,Calculations!AO25,Calculations!AO39,Calculations!AO53)</f>
        <v>18.88</v>
      </c>
    </row>
    <row r="12" spans="1:34" ht="15" customHeight="1" x14ac:dyDescent="0.25">
      <c r="A12" s="56">
        <v>10</v>
      </c>
      <c r="B12" s="47" t="str">
        <f>Calculations!B21</f>
        <v>miRTC</v>
      </c>
      <c r="C12" s="60">
        <f>AVERAGE(Calculations!J12,Calculations!J26,Calculations!J40,Calculations!J54)</f>
        <v>18.579999999999998</v>
      </c>
      <c r="D12" s="60">
        <f>AVERAGE(Calculations!K12,Calculations!K26,Calculations!K40,Calculations!K54)</f>
        <v>16.47</v>
      </c>
      <c r="E12" s="60">
        <f>AVERAGE(Calculations!L12,Calculations!L26,Calculations!L40,Calculations!L54)</f>
        <v>18.77</v>
      </c>
      <c r="F12" s="60">
        <f>AVERAGE(Calculations!M12,Calculations!M26,Calculations!M40,Calculations!M54)</f>
        <v>15.27</v>
      </c>
      <c r="G12" s="60">
        <f>AVERAGE(Calculations!N12,Calculations!N26,Calculations!N40,Calculations!N54)</f>
        <v>17.63</v>
      </c>
      <c r="H12" s="60">
        <f>AVERAGE(Calculations!O12,Calculations!O26,Calculations!O40,Calculations!O54)</f>
        <v>18.46</v>
      </c>
      <c r="I12" s="60">
        <f>AVERAGE(Calculations!P12,Calculations!P26,Calculations!P40,Calculations!P54)</f>
        <v>15.82</v>
      </c>
      <c r="J12" s="60">
        <f>AVERAGE(Calculations!Q12,Calculations!Q26,Calculations!Q40,Calculations!Q54)</f>
        <v>17.690000000000001</v>
      </c>
      <c r="K12" s="60">
        <f>AVERAGE(Calculations!R12,Calculations!R26,Calculations!R40,Calculations!R54)</f>
        <v>15.99</v>
      </c>
      <c r="L12" s="60">
        <f>AVERAGE(Calculations!S12,Calculations!S26,Calculations!S40,Calculations!S54)</f>
        <v>15.6</v>
      </c>
      <c r="M12" s="60">
        <f>AVERAGE(Calculations!T12,Calculations!T26,Calculations!T40,Calculations!T54)</f>
        <v>18.05</v>
      </c>
      <c r="N12" s="60">
        <f>AVERAGE(Calculations!U12,Calculations!U26,Calculations!U40,Calculations!U54)</f>
        <v>16.61</v>
      </c>
      <c r="O12" s="60">
        <f>AVERAGE(Calculations!V12,Calculations!V26,Calculations!V40,Calculations!V54)</f>
        <v>15.43</v>
      </c>
      <c r="P12" s="60">
        <f>AVERAGE(Calculations!W12,Calculations!W26,Calculations!W40,Calculations!W54)</f>
        <v>17.11</v>
      </c>
      <c r="Q12" s="60">
        <f>AVERAGE(Calculations!X12,Calculations!X26,Calculations!X40,Calculations!X54)</f>
        <v>16.04</v>
      </c>
      <c r="R12" s="60">
        <f>AVERAGE(Calculations!Y12,Calculations!Y26,Calculations!Y40,Calculations!Y54)</f>
        <v>15.29</v>
      </c>
      <c r="S12" s="60">
        <f>AVERAGE(Calculations!Z12,Calculations!Z26,Calculations!Z40,Calculations!Z54)</f>
        <v>17.87</v>
      </c>
      <c r="T12" s="60">
        <f>AVERAGE(Calculations!AA12,Calculations!AA26,Calculations!AA40,Calculations!AA54)</f>
        <v>17.690000000000001</v>
      </c>
      <c r="U12" s="60">
        <f>AVERAGE(Calculations!AB12,Calculations!AB26,Calculations!AB40,Calculations!AB54)</f>
        <v>18.22</v>
      </c>
      <c r="V12" s="60">
        <f>AVERAGE(Calculations!AC12,Calculations!AC26,Calculations!AC40,Calculations!AC54)</f>
        <v>15.94</v>
      </c>
      <c r="W12" s="60">
        <f>AVERAGE(Calculations!AD12,Calculations!AD26,Calculations!AD40,Calculations!AD54)</f>
        <v>15.61</v>
      </c>
      <c r="X12" s="60">
        <f>AVERAGE(Calculations!AE12,Calculations!AE26,Calculations!AE40,Calculations!AE54)</f>
        <v>19.05</v>
      </c>
      <c r="Y12" s="60">
        <f>AVERAGE(Calculations!AF12,Calculations!AF26,Calculations!AF40,Calculations!AF54)</f>
        <v>18.920000000000002</v>
      </c>
      <c r="Z12" s="60">
        <f>AVERAGE(Calculations!AG12,Calculations!AG26,Calculations!AG40,Calculations!AG54)</f>
        <v>17.190000000000001</v>
      </c>
      <c r="AA12" s="60">
        <f>AVERAGE(Calculations!AH12,Calculations!AH26,Calculations!AH40,Calculations!AH54)</f>
        <v>16.39</v>
      </c>
      <c r="AB12" s="60">
        <f>AVERAGE(Calculations!AI12,Calculations!AI26,Calculations!AI40,Calculations!AI54)</f>
        <v>16.809999999999999</v>
      </c>
      <c r="AC12" s="60">
        <f>AVERAGE(Calculations!AJ12,Calculations!AJ26,Calculations!AJ40,Calculations!AJ54)</f>
        <v>19.399999999999999</v>
      </c>
      <c r="AD12" s="60">
        <f>AVERAGE(Calculations!AK12,Calculations!AK26,Calculations!AK40,Calculations!AK54)</f>
        <v>15.26</v>
      </c>
      <c r="AE12" s="60">
        <f>AVERAGE(Calculations!AL12,Calculations!AL26,Calculations!AL40,Calculations!AL54)</f>
        <v>17.7</v>
      </c>
      <c r="AF12" s="60">
        <f>AVERAGE(Calculations!AM12,Calculations!AM26,Calculations!AM40,Calculations!AM54)</f>
        <v>18.39</v>
      </c>
      <c r="AG12" s="60">
        <f>AVERAGE(Calculations!AN12,Calculations!AN26,Calculations!AN40,Calculations!AN54)</f>
        <v>16.64</v>
      </c>
      <c r="AH12" s="60">
        <f>AVERAGE(Calculations!AO12,Calculations!AO26,Calculations!AO40,Calculations!AO54)</f>
        <v>18.48</v>
      </c>
    </row>
    <row r="13" spans="1:34" ht="15" customHeight="1" x14ac:dyDescent="0.25">
      <c r="A13" s="56">
        <v>11</v>
      </c>
      <c r="B13" s="47" t="str">
        <f>Calculations!B23</f>
        <v>PPC</v>
      </c>
      <c r="C13" s="60">
        <f>AVERAGE(Calculations!J13,Calculations!J27,Calculations!J41,Calculations!J55)</f>
        <v>19.03</v>
      </c>
      <c r="D13" s="60">
        <f>AVERAGE(Calculations!K13,Calculations!K27,Calculations!K41,Calculations!K55)</f>
        <v>19.96</v>
      </c>
      <c r="E13" s="60">
        <f>AVERAGE(Calculations!L13,Calculations!L27,Calculations!L41,Calculations!L55)</f>
        <v>19.73</v>
      </c>
      <c r="F13" s="60">
        <f>AVERAGE(Calculations!M13,Calculations!M27,Calculations!M41,Calculations!M55)</f>
        <v>19.09</v>
      </c>
      <c r="G13" s="60">
        <f>AVERAGE(Calculations!N13,Calculations!N27,Calculations!N41,Calculations!N55)</f>
        <v>19.13</v>
      </c>
      <c r="H13" s="60">
        <f>AVERAGE(Calculations!O13,Calculations!O27,Calculations!O41,Calculations!O55)</f>
        <v>19.75</v>
      </c>
      <c r="I13" s="60">
        <f>AVERAGE(Calculations!P13,Calculations!P27,Calculations!P41,Calculations!P55)</f>
        <v>19.7</v>
      </c>
      <c r="J13" s="60">
        <f>AVERAGE(Calculations!Q13,Calculations!Q27,Calculations!Q41,Calculations!Q55)</f>
        <v>19.440000000000001</v>
      </c>
      <c r="K13" s="60">
        <f>AVERAGE(Calculations!R13,Calculations!R27,Calculations!R41,Calculations!R55)</f>
        <v>19.559999999999999</v>
      </c>
      <c r="L13" s="60">
        <f>AVERAGE(Calculations!S13,Calculations!S27,Calculations!S41,Calculations!S55)</f>
        <v>19.239999999999998</v>
      </c>
      <c r="M13" s="60">
        <f>AVERAGE(Calculations!T13,Calculations!T27,Calculations!T41,Calculations!T55)</f>
        <v>19.25</v>
      </c>
      <c r="N13" s="60">
        <f>AVERAGE(Calculations!U13,Calculations!U27,Calculations!U41,Calculations!U55)</f>
        <v>19.649999999999999</v>
      </c>
      <c r="O13" s="60">
        <f>AVERAGE(Calculations!V13,Calculations!V27,Calculations!V41,Calculations!V55)</f>
        <v>19.350000000000001</v>
      </c>
      <c r="P13" s="60">
        <f>AVERAGE(Calculations!W13,Calculations!W27,Calculations!W41,Calculations!W55)</f>
        <v>19.21</v>
      </c>
      <c r="Q13" s="60">
        <f>AVERAGE(Calculations!X13,Calculations!X27,Calculations!X41,Calculations!X55)</f>
        <v>19.440000000000001</v>
      </c>
      <c r="R13" s="60">
        <f>AVERAGE(Calculations!Y13,Calculations!Y27,Calculations!Y41,Calculations!Y55)</f>
        <v>19.98</v>
      </c>
      <c r="S13" s="60">
        <f>AVERAGE(Calculations!Z13,Calculations!Z27,Calculations!Z41,Calculations!Z55)</f>
        <v>19.78</v>
      </c>
      <c r="T13" s="60">
        <f>AVERAGE(Calculations!AA13,Calculations!AA27,Calculations!AA41,Calculations!AA55)</f>
        <v>19.170000000000002</v>
      </c>
      <c r="U13" s="60">
        <f>AVERAGE(Calculations!AB13,Calculations!AB27,Calculations!AB41,Calculations!AB55)</f>
        <v>19.89</v>
      </c>
      <c r="V13" s="60">
        <f>AVERAGE(Calculations!AC13,Calculations!AC27,Calculations!AC41,Calculations!AC55)</f>
        <v>19.98</v>
      </c>
      <c r="W13" s="60">
        <f>AVERAGE(Calculations!AD13,Calculations!AD27,Calculations!AD41,Calculations!AD55)</f>
        <v>19.53</v>
      </c>
      <c r="X13" s="60">
        <f>AVERAGE(Calculations!AE13,Calculations!AE27,Calculations!AE41,Calculations!AE55)</f>
        <v>19.809999999999999</v>
      </c>
      <c r="Y13" s="60">
        <f>AVERAGE(Calculations!AF13,Calculations!AF27,Calculations!AF41,Calculations!AF55)</f>
        <v>19.489999999999998</v>
      </c>
      <c r="Z13" s="60">
        <f>AVERAGE(Calculations!AG13,Calculations!AG27,Calculations!AG41,Calculations!AG55)</f>
        <v>19.350000000000001</v>
      </c>
      <c r="AA13" s="60">
        <f>AVERAGE(Calculations!AH13,Calculations!AH27,Calculations!AH41,Calculations!AH55)</f>
        <v>19.38</v>
      </c>
      <c r="AB13" s="60">
        <f>AVERAGE(Calculations!AI13,Calculations!AI27,Calculations!AI41,Calculations!AI55)</f>
        <v>19.57</v>
      </c>
      <c r="AC13" s="60">
        <f>AVERAGE(Calculations!AJ13,Calculations!AJ27,Calculations!AJ41,Calculations!AJ55)</f>
        <v>19.2</v>
      </c>
      <c r="AD13" s="60">
        <f>AVERAGE(Calculations!AK13,Calculations!AK27,Calculations!AK41,Calculations!AK55)</f>
        <v>19.149999999999999</v>
      </c>
      <c r="AE13" s="60">
        <f>AVERAGE(Calculations!AL13,Calculations!AL27,Calculations!AL41,Calculations!AL55)</f>
        <v>19.47</v>
      </c>
      <c r="AF13" s="60">
        <f>AVERAGE(Calculations!AM13,Calculations!AM27,Calculations!AM41,Calculations!AM55)</f>
        <v>19.03</v>
      </c>
      <c r="AG13" s="60">
        <f>AVERAGE(Calculations!AN13,Calculations!AN27,Calculations!AN41,Calculations!AN55)</f>
        <v>19.93</v>
      </c>
      <c r="AH13" s="60">
        <f>AVERAGE(Calculations!AO13,Calculations!AO27,Calculations!AO41,Calculations!AO55)</f>
        <v>19.64</v>
      </c>
    </row>
    <row r="14" spans="1:34" ht="15" customHeight="1" x14ac:dyDescent="0.25">
      <c r="A14" s="56">
        <v>12</v>
      </c>
      <c r="B14" s="47" t="str">
        <f>Calculations!B25</f>
        <v>PPC</v>
      </c>
      <c r="C14" s="60">
        <f>AVERAGE(Calculations!J14,Calculations!J28,Calculations!J42,Calculations!J56)</f>
        <v>19.940000000000001</v>
      </c>
      <c r="D14" s="60">
        <f>AVERAGE(Calculations!K14,Calculations!K28,Calculations!K42,Calculations!K56)</f>
        <v>19.8</v>
      </c>
      <c r="E14" s="60">
        <f>AVERAGE(Calculations!L14,Calculations!L28,Calculations!L42,Calculations!L56)</f>
        <v>19.75</v>
      </c>
      <c r="F14" s="60">
        <f>AVERAGE(Calculations!M14,Calculations!M28,Calculations!M42,Calculations!M56)</f>
        <v>19.3</v>
      </c>
      <c r="G14" s="60">
        <f>AVERAGE(Calculations!N14,Calculations!N28,Calculations!N42,Calculations!N56)</f>
        <v>19.54</v>
      </c>
      <c r="H14" s="60">
        <f>AVERAGE(Calculations!O14,Calculations!O28,Calculations!O42,Calculations!O56)</f>
        <v>19.13</v>
      </c>
      <c r="I14" s="60">
        <f>AVERAGE(Calculations!P14,Calculations!P28,Calculations!P42,Calculations!P56)</f>
        <v>19.72</v>
      </c>
      <c r="J14" s="60">
        <f>AVERAGE(Calculations!Q14,Calculations!Q28,Calculations!Q42,Calculations!Q56)</f>
        <v>19.22</v>
      </c>
      <c r="K14" s="60">
        <f>AVERAGE(Calculations!R14,Calculations!R28,Calculations!R42,Calculations!R56)</f>
        <v>19.579999999999998</v>
      </c>
      <c r="L14" s="60">
        <f>AVERAGE(Calculations!S14,Calculations!S28,Calculations!S42,Calculations!S56)</f>
        <v>19.850000000000001</v>
      </c>
      <c r="M14" s="60">
        <f>AVERAGE(Calculations!T14,Calculations!T28,Calculations!T42,Calculations!T56)</f>
        <v>19.84</v>
      </c>
      <c r="N14" s="60">
        <f>AVERAGE(Calculations!U14,Calculations!U28,Calculations!U42,Calculations!U56)</f>
        <v>19.23</v>
      </c>
      <c r="O14" s="60">
        <f>AVERAGE(Calculations!V14,Calculations!V28,Calculations!V42,Calculations!V56)</f>
        <v>19.37</v>
      </c>
      <c r="P14" s="60">
        <f>AVERAGE(Calculations!W14,Calculations!W28,Calculations!W42,Calculations!W56)</f>
        <v>19.62</v>
      </c>
      <c r="Q14" s="60">
        <f>AVERAGE(Calculations!X14,Calculations!X28,Calculations!X42,Calculations!X56)</f>
        <v>19.850000000000001</v>
      </c>
      <c r="R14" s="60">
        <f>AVERAGE(Calculations!Y14,Calculations!Y28,Calculations!Y42,Calculations!Y56)</f>
        <v>19.010000000000002</v>
      </c>
      <c r="S14" s="60">
        <f>AVERAGE(Calculations!Z14,Calculations!Z28,Calculations!Z42,Calculations!Z56)</f>
        <v>19.420000000000002</v>
      </c>
      <c r="T14" s="60">
        <f>AVERAGE(Calculations!AA14,Calculations!AA28,Calculations!AA42,Calculations!AA56)</f>
        <v>19.98</v>
      </c>
      <c r="U14" s="60">
        <f>AVERAGE(Calculations!AB14,Calculations!AB28,Calculations!AB42,Calculations!AB56)</f>
        <v>19.11</v>
      </c>
      <c r="V14" s="60">
        <f>AVERAGE(Calculations!AC14,Calculations!AC28,Calculations!AC42,Calculations!AC56)</f>
        <v>19.47</v>
      </c>
      <c r="W14" s="60">
        <f>AVERAGE(Calculations!AD14,Calculations!AD28,Calculations!AD42,Calculations!AD56)</f>
        <v>19.78</v>
      </c>
      <c r="X14" s="60">
        <f>AVERAGE(Calculations!AE14,Calculations!AE28,Calculations!AE42,Calculations!AE56)</f>
        <v>19.41</v>
      </c>
      <c r="Y14" s="60">
        <f>AVERAGE(Calculations!AF14,Calculations!AF28,Calculations!AF42,Calculations!AF56)</f>
        <v>19.63</v>
      </c>
      <c r="Z14" s="60">
        <f>AVERAGE(Calculations!AG14,Calculations!AG28,Calculations!AG42,Calculations!AG56)</f>
        <v>19.07</v>
      </c>
      <c r="AA14" s="60">
        <f>AVERAGE(Calculations!AH14,Calculations!AH28,Calculations!AH42,Calculations!AH56)</f>
        <v>19.670000000000002</v>
      </c>
      <c r="AB14" s="60">
        <f>AVERAGE(Calculations!AI14,Calculations!AI28,Calculations!AI42,Calculations!AI56)</f>
        <v>19.16</v>
      </c>
      <c r="AC14" s="60">
        <f>AVERAGE(Calculations!AJ14,Calculations!AJ28,Calculations!AJ42,Calculations!AJ56)</f>
        <v>19.010000000000002</v>
      </c>
      <c r="AD14" s="60">
        <f>AVERAGE(Calculations!AK14,Calculations!AK28,Calculations!AK42,Calculations!AK56)</f>
        <v>19.18</v>
      </c>
      <c r="AE14" s="60">
        <f>AVERAGE(Calculations!AL14,Calculations!AL28,Calculations!AL42,Calculations!AL56)</f>
        <v>19.18</v>
      </c>
      <c r="AF14" s="60">
        <f>AVERAGE(Calculations!AM14,Calculations!AM28,Calculations!AM42,Calculations!AM56)</f>
        <v>19.77</v>
      </c>
      <c r="AG14" s="60">
        <f>AVERAGE(Calculations!AN14,Calculations!AN28,Calculations!AN42,Calculations!AN56)</f>
        <v>19.559999999999999</v>
      </c>
      <c r="AH14" s="60">
        <f>AVERAGE(Calculations!AO14,Calculations!AO28,Calculations!AO42,Calculations!AO56)</f>
        <v>19.28</v>
      </c>
    </row>
    <row r="15" spans="1:34" ht="15" customHeight="1" x14ac:dyDescent="0.25">
      <c r="A15" s="186"/>
      <c r="B15" s="186"/>
      <c r="C15" s="186"/>
      <c r="D15" s="186"/>
      <c r="E15" s="186"/>
      <c r="F15" s="186"/>
      <c r="G15" s="186"/>
      <c r="H15" s="186"/>
      <c r="I15" s="186"/>
      <c r="J15" s="186"/>
    </row>
    <row r="16" spans="1:34" ht="15" customHeight="1" x14ac:dyDescent="0.25">
      <c r="A16" s="175"/>
      <c r="B16" s="176"/>
      <c r="C16" s="185" t="s">
        <v>843</v>
      </c>
      <c r="D16" s="185"/>
      <c r="E16" s="185"/>
      <c r="F16" s="185"/>
      <c r="G16" s="185"/>
      <c r="H16" s="185"/>
      <c r="I16" s="185"/>
      <c r="J16" s="185"/>
      <c r="K16" s="185" t="s">
        <v>843</v>
      </c>
      <c r="L16" s="185"/>
      <c r="M16" s="185"/>
      <c r="N16" s="185"/>
      <c r="O16" s="185"/>
      <c r="P16" s="185"/>
      <c r="Q16" s="185"/>
      <c r="R16" s="185"/>
      <c r="S16" s="185" t="s">
        <v>843</v>
      </c>
      <c r="T16" s="185"/>
      <c r="U16" s="185"/>
      <c r="V16" s="185"/>
      <c r="W16" s="185"/>
      <c r="X16" s="185"/>
      <c r="Y16" s="185"/>
      <c r="Z16" s="185"/>
      <c r="AA16" s="185" t="s">
        <v>843</v>
      </c>
      <c r="AB16" s="185"/>
      <c r="AC16" s="185"/>
      <c r="AD16" s="185"/>
      <c r="AE16" s="185"/>
      <c r="AF16" s="185"/>
      <c r="AG16" s="185"/>
      <c r="AH16" s="185"/>
    </row>
    <row r="17" spans="1:34" ht="15" customHeight="1" x14ac:dyDescent="0.25">
      <c r="A17" s="61"/>
      <c r="B17" s="62"/>
      <c r="C17" s="63"/>
      <c r="D17" s="63"/>
      <c r="E17" s="63"/>
      <c r="F17" s="63"/>
      <c r="G17" s="63"/>
      <c r="H17" s="63"/>
      <c r="I17" s="63"/>
      <c r="J17" s="63"/>
    </row>
    <row r="18" spans="1:34" ht="15" customHeight="1" x14ac:dyDescent="0.25">
      <c r="A18" s="61"/>
      <c r="B18" s="62"/>
      <c r="C18" s="63"/>
      <c r="D18" s="63"/>
      <c r="E18" s="63"/>
      <c r="F18" s="63"/>
      <c r="G18" s="63"/>
      <c r="H18" s="63"/>
      <c r="I18" s="63"/>
      <c r="J18" s="63"/>
    </row>
    <row r="19" spans="1:34" ht="15" customHeight="1" x14ac:dyDescent="0.25">
      <c r="A19" s="61"/>
      <c r="B19" s="62"/>
      <c r="C19" s="63"/>
      <c r="D19" s="63"/>
      <c r="E19" s="63"/>
      <c r="F19" s="63"/>
      <c r="G19" s="63"/>
      <c r="H19" s="63"/>
      <c r="I19" s="63"/>
      <c r="J19" s="63"/>
    </row>
    <row r="20" spans="1:34" ht="15" customHeight="1" x14ac:dyDescent="0.25">
      <c r="A20" s="61"/>
      <c r="B20" s="62"/>
      <c r="C20" s="63"/>
      <c r="D20" s="63"/>
      <c r="E20" s="63"/>
      <c r="F20" s="63"/>
      <c r="G20" s="63"/>
      <c r="H20" s="63"/>
      <c r="I20" s="63"/>
      <c r="J20" s="63"/>
    </row>
    <row r="21" spans="1:34" ht="15" customHeight="1" x14ac:dyDescent="0.25">
      <c r="A21" s="61"/>
      <c r="B21" s="62"/>
      <c r="C21" s="63"/>
      <c r="D21" s="63"/>
      <c r="E21" s="63"/>
      <c r="F21" s="63"/>
      <c r="G21" s="63"/>
      <c r="H21" s="63"/>
      <c r="I21" s="63"/>
      <c r="J21" s="63"/>
    </row>
    <row r="22" spans="1:34" ht="15" customHeight="1" x14ac:dyDescent="0.25">
      <c r="A22" s="61"/>
      <c r="B22" s="62"/>
      <c r="C22" s="63"/>
      <c r="D22" s="63"/>
      <c r="E22" s="63"/>
      <c r="F22" s="63"/>
      <c r="G22" s="63"/>
      <c r="H22" s="63"/>
      <c r="I22" s="63"/>
      <c r="J22" s="63"/>
    </row>
    <row r="23" spans="1:34" ht="15" customHeight="1" x14ac:dyDescent="0.25">
      <c r="A23" s="61"/>
      <c r="B23" s="62"/>
      <c r="C23" s="63"/>
      <c r="D23" s="63"/>
      <c r="E23" s="63"/>
      <c r="F23" s="63"/>
      <c r="G23" s="63"/>
      <c r="H23" s="63"/>
      <c r="I23" s="63"/>
      <c r="J23" s="63"/>
    </row>
    <row r="24" spans="1:34" ht="15" customHeight="1" x14ac:dyDescent="0.25">
      <c r="A24" s="61"/>
      <c r="B24" s="62"/>
      <c r="C24" s="63"/>
      <c r="D24" s="63"/>
      <c r="E24" s="63"/>
      <c r="F24" s="63"/>
      <c r="G24" s="63"/>
      <c r="H24" s="63"/>
      <c r="I24" s="63"/>
      <c r="J24" s="63"/>
    </row>
    <row r="25" spans="1:34" ht="15" customHeight="1" x14ac:dyDescent="0.25">
      <c r="A25" s="61"/>
      <c r="B25" s="62"/>
      <c r="C25" s="63"/>
      <c r="D25" s="63"/>
      <c r="E25" s="63"/>
      <c r="F25" s="63"/>
      <c r="G25" s="63"/>
      <c r="H25" s="63"/>
      <c r="I25" s="63"/>
      <c r="J25" s="63"/>
    </row>
    <row r="26" spans="1:34" ht="15" customHeight="1" x14ac:dyDescent="0.25">
      <c r="A26" s="61"/>
      <c r="B26" s="62"/>
      <c r="C26" s="63"/>
      <c r="D26" s="63"/>
      <c r="E26" s="63"/>
      <c r="F26" s="63"/>
      <c r="G26" s="63"/>
      <c r="H26" s="63"/>
      <c r="I26" s="63"/>
      <c r="J26" s="63"/>
    </row>
    <row r="27" spans="1:34" ht="15" customHeight="1" x14ac:dyDescent="0.25">
      <c r="A27" s="61"/>
      <c r="B27" s="62"/>
      <c r="C27" s="63"/>
      <c r="D27" s="63"/>
      <c r="E27" s="63"/>
      <c r="F27" s="63"/>
      <c r="G27" s="63"/>
      <c r="H27" s="63"/>
      <c r="I27" s="63"/>
      <c r="J27" s="63"/>
    </row>
    <row r="28" spans="1:34" ht="15" customHeight="1" x14ac:dyDescent="0.25">
      <c r="A28" s="61"/>
      <c r="B28" s="62"/>
      <c r="C28" s="63"/>
      <c r="D28" s="63"/>
      <c r="E28" s="63"/>
      <c r="F28" s="63"/>
      <c r="G28" s="63"/>
      <c r="H28" s="63"/>
      <c r="I28" s="63"/>
      <c r="J28" s="63"/>
    </row>
    <row r="29" spans="1:34" ht="15" customHeight="1" x14ac:dyDescent="0.25">
      <c r="A29" s="175"/>
      <c r="B29" s="176"/>
      <c r="C29" s="185" t="s">
        <v>844</v>
      </c>
      <c r="D29" s="185"/>
      <c r="E29" s="185"/>
      <c r="F29" s="185"/>
      <c r="G29" s="185"/>
      <c r="H29" s="185"/>
      <c r="I29" s="185"/>
      <c r="J29" s="185"/>
      <c r="K29" s="185" t="s">
        <v>844</v>
      </c>
      <c r="L29" s="185"/>
      <c r="M29" s="185"/>
      <c r="N29" s="185"/>
      <c r="O29" s="185"/>
      <c r="P29" s="185"/>
      <c r="Q29" s="185"/>
      <c r="R29" s="185"/>
      <c r="S29" s="185" t="s">
        <v>844</v>
      </c>
      <c r="T29" s="185"/>
      <c r="U29" s="185"/>
      <c r="V29" s="185"/>
      <c r="W29" s="185"/>
      <c r="X29" s="185"/>
      <c r="Y29" s="185"/>
      <c r="Z29" s="185"/>
      <c r="AA29" s="185" t="s">
        <v>844</v>
      </c>
      <c r="AB29" s="185"/>
      <c r="AC29" s="185"/>
      <c r="AD29" s="185"/>
      <c r="AE29" s="185"/>
      <c r="AF29" s="185"/>
      <c r="AG29" s="185"/>
      <c r="AH29" s="185"/>
    </row>
    <row r="30" spans="1:34" ht="15" customHeight="1" x14ac:dyDescent="0.25">
      <c r="A30" s="61"/>
      <c r="B30" s="62"/>
      <c r="C30" s="63"/>
      <c r="D30" s="63"/>
      <c r="E30" s="63"/>
      <c r="F30" s="63"/>
      <c r="G30" s="63"/>
      <c r="H30" s="63"/>
      <c r="I30" s="63"/>
      <c r="J30" s="63"/>
    </row>
    <row r="31" spans="1:34" ht="15" customHeight="1" x14ac:dyDescent="0.25">
      <c r="A31" s="61"/>
      <c r="B31" s="62"/>
      <c r="C31" s="63"/>
      <c r="D31" s="63"/>
      <c r="E31" s="63"/>
      <c r="F31" s="63"/>
      <c r="G31" s="63"/>
      <c r="H31" s="63"/>
      <c r="I31" s="63"/>
      <c r="J31" s="63"/>
    </row>
    <row r="32" spans="1:34" ht="15" customHeight="1" x14ac:dyDescent="0.25">
      <c r="A32" s="61"/>
      <c r="B32" s="62"/>
      <c r="C32" s="63"/>
      <c r="D32" s="63"/>
      <c r="E32" s="63"/>
      <c r="F32" s="63"/>
      <c r="G32" s="63"/>
      <c r="H32" s="63"/>
      <c r="I32" s="63"/>
      <c r="J32" s="63"/>
    </row>
    <row r="33" spans="1:34" ht="15" customHeight="1" x14ac:dyDescent="0.25">
      <c r="A33" s="61"/>
      <c r="B33" s="62"/>
      <c r="C33" s="63"/>
      <c r="D33" s="63"/>
      <c r="E33" s="63"/>
      <c r="F33" s="63"/>
      <c r="G33" s="63"/>
      <c r="H33" s="63"/>
      <c r="I33" s="63"/>
      <c r="J33" s="63"/>
    </row>
    <row r="34" spans="1:34" ht="15" customHeight="1" x14ac:dyDescent="0.25">
      <c r="A34" s="61"/>
      <c r="B34" s="62"/>
      <c r="C34" s="63"/>
      <c r="D34" s="63"/>
      <c r="E34" s="63"/>
      <c r="F34" s="63"/>
      <c r="G34" s="63"/>
      <c r="H34" s="63"/>
      <c r="I34" s="63"/>
      <c r="J34" s="63"/>
    </row>
    <row r="35" spans="1:34" ht="15" customHeight="1" x14ac:dyDescent="0.25">
      <c r="A35" s="61"/>
      <c r="B35" s="62"/>
      <c r="C35" s="63"/>
      <c r="D35" s="63"/>
      <c r="E35" s="63"/>
      <c r="F35" s="63"/>
      <c r="G35" s="63"/>
      <c r="H35" s="63"/>
      <c r="I35" s="63"/>
      <c r="J35" s="63"/>
    </row>
    <row r="36" spans="1:34" ht="15" customHeight="1" x14ac:dyDescent="0.25">
      <c r="A36" s="61"/>
      <c r="B36" s="62"/>
      <c r="C36" s="63"/>
      <c r="D36" s="63"/>
      <c r="E36" s="63"/>
      <c r="F36" s="63"/>
      <c r="G36" s="63"/>
      <c r="H36" s="63"/>
      <c r="I36" s="63"/>
      <c r="J36" s="63"/>
    </row>
    <row r="37" spans="1:34" ht="15" customHeight="1" x14ac:dyDescent="0.25">
      <c r="A37" s="61"/>
      <c r="B37" s="62"/>
      <c r="C37" s="63"/>
      <c r="D37" s="63"/>
      <c r="E37" s="63"/>
      <c r="F37" s="63"/>
      <c r="G37" s="63"/>
      <c r="H37" s="63"/>
      <c r="I37" s="63"/>
      <c r="J37" s="63"/>
    </row>
    <row r="38" spans="1:34" ht="15" customHeight="1" x14ac:dyDescent="0.25">
      <c r="A38" s="61"/>
      <c r="B38" s="62"/>
      <c r="C38" s="63"/>
      <c r="D38" s="63"/>
      <c r="E38" s="63"/>
      <c r="F38" s="63"/>
      <c r="G38" s="63"/>
      <c r="H38" s="63"/>
      <c r="I38" s="63"/>
      <c r="J38" s="63"/>
    </row>
    <row r="39" spans="1:34" ht="15" customHeight="1" x14ac:dyDescent="0.25">
      <c r="A39" s="61"/>
      <c r="B39" s="62"/>
      <c r="C39" s="63"/>
      <c r="D39" s="63"/>
      <c r="E39" s="63"/>
      <c r="F39" s="63"/>
      <c r="G39" s="63"/>
      <c r="H39" s="63"/>
      <c r="I39" s="63"/>
      <c r="J39" s="63"/>
    </row>
    <row r="40" spans="1:34" ht="15" customHeight="1" x14ac:dyDescent="0.25">
      <c r="A40" s="61"/>
      <c r="B40" s="62"/>
      <c r="C40" s="63"/>
      <c r="D40" s="63"/>
      <c r="E40" s="63"/>
      <c r="F40" s="63"/>
      <c r="G40" s="63"/>
      <c r="H40" s="63"/>
      <c r="I40" s="63"/>
      <c r="J40" s="63"/>
    </row>
    <row r="41" spans="1:34" ht="15" customHeight="1" x14ac:dyDescent="0.25">
      <c r="A41" s="175"/>
      <c r="B41" s="176"/>
      <c r="C41" s="185" t="s">
        <v>845</v>
      </c>
      <c r="D41" s="185"/>
      <c r="E41" s="185"/>
      <c r="F41" s="185"/>
      <c r="G41" s="185"/>
      <c r="H41" s="185"/>
      <c r="I41" s="185"/>
      <c r="J41" s="185"/>
      <c r="K41" s="185" t="s">
        <v>845</v>
      </c>
      <c r="L41" s="185"/>
      <c r="M41" s="185"/>
      <c r="N41" s="185"/>
      <c r="O41" s="185"/>
      <c r="P41" s="185"/>
      <c r="Q41" s="185"/>
      <c r="R41" s="185"/>
      <c r="S41" s="185" t="s">
        <v>845</v>
      </c>
      <c r="T41" s="185"/>
      <c r="U41" s="185"/>
      <c r="V41" s="185"/>
      <c r="W41" s="185"/>
      <c r="X41" s="185"/>
      <c r="Y41" s="185"/>
      <c r="Z41" s="185"/>
      <c r="AA41" s="185" t="s">
        <v>845</v>
      </c>
      <c r="AB41" s="185"/>
      <c r="AC41" s="185"/>
      <c r="AD41" s="185"/>
      <c r="AE41" s="185"/>
      <c r="AF41" s="185"/>
      <c r="AG41" s="185"/>
      <c r="AH41" s="185"/>
    </row>
    <row r="42" spans="1:34" ht="15" customHeight="1" x14ac:dyDescent="0.25"/>
    <row r="43" spans="1:34" ht="15" customHeight="1" x14ac:dyDescent="0.25">
      <c r="A43" s="66"/>
    </row>
    <row r="44" spans="1:34" ht="15" customHeight="1" x14ac:dyDescent="0.25"/>
    <row r="45" spans="1:34" ht="15" customHeight="1" x14ac:dyDescent="0.25">
      <c r="A45" s="66"/>
    </row>
    <row r="46" spans="1:34" ht="15" customHeight="1" x14ac:dyDescent="0.25"/>
    <row r="47" spans="1:34" ht="15" customHeight="1" x14ac:dyDescent="0.25">
      <c r="A47" s="66"/>
    </row>
    <row r="48" spans="1:34" ht="15" customHeight="1" x14ac:dyDescent="0.25"/>
    <row r="49" spans="1:34" ht="15" customHeight="1" x14ac:dyDescent="0.25">
      <c r="A49" s="66"/>
    </row>
    <row r="50" spans="1:34" ht="15" customHeight="1" x14ac:dyDescent="0.25"/>
    <row r="51" spans="1:34" ht="15" customHeight="1" x14ac:dyDescent="0.25">
      <c r="A51" s="66"/>
    </row>
    <row r="52" spans="1:34" ht="15" customHeight="1" x14ac:dyDescent="0.25"/>
    <row r="53" spans="1:34" ht="15" customHeight="1" x14ac:dyDescent="0.25">
      <c r="A53" s="66"/>
    </row>
    <row r="54" spans="1:34" ht="15" customHeight="1" x14ac:dyDescent="0.25">
      <c r="A54" s="172"/>
      <c r="B54" s="172"/>
      <c r="C54" s="173"/>
      <c r="D54" s="173"/>
      <c r="E54" s="173"/>
      <c r="F54" s="173"/>
      <c r="G54" s="173"/>
      <c r="H54" s="173"/>
      <c r="I54" s="173"/>
      <c r="J54" s="173"/>
    </row>
    <row r="55" spans="1:34" ht="15" customHeight="1" x14ac:dyDescent="0.25">
      <c r="A55" s="175"/>
      <c r="B55" s="176"/>
      <c r="C55" s="170" t="s">
        <v>139</v>
      </c>
      <c r="D55" s="184"/>
      <c r="E55" s="184"/>
      <c r="F55" s="184"/>
      <c r="G55" s="184"/>
      <c r="H55" s="184"/>
      <c r="I55" s="184"/>
      <c r="J55" s="171"/>
      <c r="K55" s="170" t="s">
        <v>139</v>
      </c>
      <c r="L55" s="184"/>
      <c r="M55" s="184"/>
      <c r="N55" s="184"/>
      <c r="O55" s="184"/>
      <c r="P55" s="184"/>
      <c r="Q55" s="184"/>
      <c r="R55" s="171"/>
      <c r="S55" s="170" t="s">
        <v>139</v>
      </c>
      <c r="T55" s="184"/>
      <c r="U55" s="184"/>
      <c r="V55" s="184"/>
      <c r="W55" s="184"/>
      <c r="X55" s="184"/>
      <c r="Y55" s="184"/>
      <c r="Z55" s="171"/>
      <c r="AA55" s="170" t="s">
        <v>139</v>
      </c>
      <c r="AB55" s="184"/>
      <c r="AC55" s="184"/>
      <c r="AD55" s="184"/>
      <c r="AE55" s="184"/>
      <c r="AF55" s="184"/>
      <c r="AG55" s="184"/>
      <c r="AH55" s="171"/>
    </row>
    <row r="56" spans="1:34" ht="30" customHeight="1" x14ac:dyDescent="0.25">
      <c r="A56" s="170" t="s">
        <v>846</v>
      </c>
      <c r="B56" s="174"/>
      <c r="C56" s="55">
        <f>IF(ISNUMBER(C11), AVERAGE(C11:C12)-AVERAGE(C13:C14)-IF('Raw Data'!$H$7='Raw Data'!$H$5, 1.5, 0), "")</f>
        <v>-4.0249999999999986</v>
      </c>
      <c r="D56" s="55">
        <f>IF(ISNUMBER(D11), AVERAGE(D11:D12)-AVERAGE(D13:D14)-IF('Raw Data'!$H$7='Raw Data'!$H$5, 1.5, 0), "")</f>
        <v>-5.4300000000000033</v>
      </c>
      <c r="E56" s="55">
        <f>IF(ISNUMBER(E11), AVERAGE(E11:E12)-AVERAGE(E13:E14)-IF('Raw Data'!$H$7='Raw Data'!$H$5, 1.5, 0), "")</f>
        <v>-2.8000000000000043</v>
      </c>
      <c r="F56" s="55">
        <f>IF(ISNUMBER(F11), AVERAGE(F11:F12)-AVERAGE(F13:F14)-IF('Raw Data'!$H$7='Raw Data'!$H$5, 1.5, 0), "")</f>
        <v>-3.7700000000000031</v>
      </c>
      <c r="G56" s="55">
        <f>IF(ISNUMBER(G11), AVERAGE(G11:G12)-AVERAGE(G13:G14)-IF('Raw Data'!$H$7='Raw Data'!$H$5, 1.5, 0), "")</f>
        <v>-2.7950000000000017</v>
      </c>
      <c r="H56" s="55">
        <f>IF(ISNUMBER(H11), AVERAGE(H11:H12)-AVERAGE(H13:H14)-IF('Raw Data'!$H$7='Raw Data'!$H$5, 1.5, 0), "")</f>
        <v>-3.1649999999999991</v>
      </c>
      <c r="I56" s="55">
        <f>IF(ISNUMBER(I11), AVERAGE(I11:I12)-AVERAGE(I13:I14)-IF('Raw Data'!$H$7='Raw Data'!$H$5, 1.5, 0), "")</f>
        <v>-4.240000000000002</v>
      </c>
      <c r="J56" s="55">
        <f>IF(ISNUMBER(J11), AVERAGE(J11:J12)-AVERAGE(J13:J14)-IF('Raw Data'!$H$7='Raw Data'!$H$5, 1.5, 0), "")</f>
        <v>-2.384999999999998</v>
      </c>
      <c r="K56" s="55">
        <f>IF(ISNUMBER(K11), AVERAGE(K11:K12)-AVERAGE(K13:K14)-IF('Raw Data'!$H$7='Raw Data'!$H$5, 1.5, 0), "")</f>
        <v>-4.625</v>
      </c>
      <c r="L56" s="55">
        <f>IF(ISNUMBER(L11), AVERAGE(L11:L12)-AVERAGE(L13:L14)-IF('Raw Data'!$H$7='Raw Data'!$H$5, 1.5, 0), "")</f>
        <v>-4.9000000000000021</v>
      </c>
      <c r="M56" s="55">
        <f>IF(ISNUMBER(M11), AVERAGE(M11:M12)-AVERAGE(M13:M14)-IF('Raw Data'!$H$7='Raw Data'!$H$5, 1.5, 0), "")</f>
        <v>-3.9650000000000034</v>
      </c>
      <c r="N56" s="55">
        <f>IF(ISNUMBER(N11), AVERAGE(N11:N12)-AVERAGE(N13:N14)-IF('Raw Data'!$H$7='Raw Data'!$H$5, 1.5, 0), "")</f>
        <v>-3.8249999999999957</v>
      </c>
      <c r="O56" s="55">
        <f>IF(ISNUMBER(O11), AVERAGE(O11:O12)-AVERAGE(O13:O14)-IF('Raw Data'!$H$7='Raw Data'!$H$5, 1.5, 0), "")</f>
        <v>-3.8449999999999989</v>
      </c>
      <c r="P56" s="55">
        <f>IF(ISNUMBER(P11), AVERAGE(P11:P12)-AVERAGE(P13:P14)-IF('Raw Data'!$H$7='Raw Data'!$H$5, 1.5, 0), "")</f>
        <v>-2.7199999999999989</v>
      </c>
      <c r="Q56" s="55">
        <f>IF(ISNUMBER(Q11), AVERAGE(Q11:Q12)-AVERAGE(Q13:Q14)-IF('Raw Data'!$H$7='Raw Data'!$H$5, 1.5, 0), "")</f>
        <v>-3.4500000000000028</v>
      </c>
      <c r="R56" s="55">
        <f>IF(ISNUMBER(R11), AVERAGE(R11:R12)-AVERAGE(R13:R14)-IF('Raw Data'!$H$7='Raw Data'!$H$5, 1.5, 0), "")</f>
        <v>-4.4050000000000011</v>
      </c>
      <c r="S56" s="55">
        <f>IF(ISNUMBER(S11), AVERAGE(S11:S12)-AVERAGE(S13:S14)-IF('Raw Data'!$H$7='Raw Data'!$H$5, 1.5, 0), "")</f>
        <v>-4.1499999999999986</v>
      </c>
      <c r="T56" s="55">
        <f>IF(ISNUMBER(T11), AVERAGE(T11:T12)-AVERAGE(T13:T14)-IF('Raw Data'!$H$7='Raw Data'!$H$5, 1.5, 0), "")</f>
        <v>-4.0549999999999997</v>
      </c>
      <c r="U56" s="55">
        <f>IF(ISNUMBER(U11), AVERAGE(U11:U12)-AVERAGE(U13:U14)-IF('Raw Data'!$H$7='Raw Data'!$H$5, 1.5, 0), "")</f>
        <v>-2.2550000000000026</v>
      </c>
      <c r="V56" s="55">
        <f>IF(ISNUMBER(V11), AVERAGE(V11:V12)-AVERAGE(V13:V14)-IF('Raw Data'!$H$7='Raw Data'!$H$5, 1.5, 0), "")</f>
        <v>-4.7600000000000016</v>
      </c>
      <c r="W56" s="55">
        <f>IF(ISNUMBER(W11), AVERAGE(W11:W12)-AVERAGE(W13:W14)-IF('Raw Data'!$H$7='Raw Data'!$H$5, 1.5, 0), "")</f>
        <v>-5.105000000000004</v>
      </c>
      <c r="X56" s="55">
        <f>IF(ISNUMBER(X11), AVERAGE(X11:X12)-AVERAGE(X13:X14)-IF('Raw Data'!$H$7='Raw Data'!$H$5, 1.5, 0), "")</f>
        <v>-3.1849999999999987</v>
      </c>
      <c r="Y56" s="55">
        <f>IF(ISNUMBER(Y11), AVERAGE(Y11:Y12)-AVERAGE(Y13:Y14)-IF('Raw Data'!$H$7='Raw Data'!$H$5, 1.5, 0), "")</f>
        <v>-2.5549999999999962</v>
      </c>
      <c r="Z56" s="55">
        <f>IF(ISNUMBER(Z11), AVERAGE(Z11:Z12)-AVERAGE(Z13:Z14)-IF('Raw Data'!$H$7='Raw Data'!$H$5, 1.5, 0), "")</f>
        <v>-2.8949999999999996</v>
      </c>
      <c r="AA56" s="55">
        <f>IF(ISNUMBER(AA11), AVERAGE(AA11:AA12)-AVERAGE(AA13:AA14)-IF('Raw Data'!$H$7='Raw Data'!$H$5, 1.5, 0), "")</f>
        <v>-4.0249999999999986</v>
      </c>
      <c r="AB56" s="55">
        <f>IF(ISNUMBER(AB11), AVERAGE(AB11:AB12)-AVERAGE(AB13:AB14)-IF('Raw Data'!$H$7='Raw Data'!$H$5, 1.5, 0), "")</f>
        <v>-3.355000000000004</v>
      </c>
      <c r="AC56" s="55">
        <f>IF(ISNUMBER(AC11), AVERAGE(AC11:AC12)-AVERAGE(AC13:AC14)-IF('Raw Data'!$H$7='Raw Data'!$H$5, 1.5, 0), "")</f>
        <v>-2.6950000000000003</v>
      </c>
      <c r="AD56" s="55">
        <f>IF(ISNUMBER(AD11), AVERAGE(AD11:AD12)-AVERAGE(AD13:AD14)-IF('Raw Data'!$H$7='Raw Data'!$H$5, 1.5, 0), "")</f>
        <v>-3.3499999999999979</v>
      </c>
      <c r="AE56" s="55">
        <f>IF(ISNUMBER(AE11), AVERAGE(AE11:AE12)-AVERAGE(AE13:AE14)-IF('Raw Data'!$H$7='Raw Data'!$H$5, 1.5, 0), "")</f>
        <v>-2.9299999999999997</v>
      </c>
      <c r="AF56" s="55">
        <f>IF(ISNUMBER(AF11), AVERAGE(AF11:AF12)-AVERAGE(AF13:AF14)-IF('Raw Data'!$H$7='Raw Data'!$H$5, 1.5, 0), "")</f>
        <v>-2.9699999999999989</v>
      </c>
      <c r="AG56" s="55">
        <f>IF(ISNUMBER(AG11), AVERAGE(AG11:AG12)-AVERAGE(AG13:AG14)-IF('Raw Data'!$H$7='Raw Data'!$H$5, 1.5, 0), "")</f>
        <v>-5.0899999999999963</v>
      </c>
      <c r="AH56" s="55">
        <f>IF(ISNUMBER(AH11), AVERAGE(AH11:AH12)-AVERAGE(AH13:AH14)-IF('Raw Data'!$H$7='Raw Data'!$H$5, 1.5, 0), "")</f>
        <v>-2.2800000000000011</v>
      </c>
    </row>
    <row r="57" spans="1:34" ht="15" customHeight="1" x14ac:dyDescent="0.25">
      <c r="A57" s="47" t="s">
        <v>847</v>
      </c>
      <c r="B57" s="56">
        <f>IF('Raw Data'!H7='Raw Data'!H5,7,IF('Raw Data'!H15='Raw Data'!H9, 0, IF('Raw Data'!H15='Raw Data'!H10,2,IF('Raw Data'!H15='Raw Data'!H11,3,IF('Raw Data'!H15='Raw Data'!H12,4,IF('Raw Data'!H15='Raw Data'!H13,5,IF('Raw Data'!H15='Raw Data'!H14,7)))))))</f>
        <v>7</v>
      </c>
      <c r="C57" s="49" t="str">
        <f>IF(C56="","",IF(C56&lt;$B$57,"NO","Perhaps"))</f>
        <v>NO</v>
      </c>
      <c r="D57" s="49" t="str">
        <f t="shared" ref="D57:J57" si="0">IF(D56="","",IF(D56&lt;$B$57,"NO","Perhaps"))</f>
        <v>NO</v>
      </c>
      <c r="E57" s="49" t="str">
        <f t="shared" si="0"/>
        <v>NO</v>
      </c>
      <c r="F57" s="49" t="str">
        <f t="shared" si="0"/>
        <v>NO</v>
      </c>
      <c r="G57" s="49" t="str">
        <f t="shared" si="0"/>
        <v>NO</v>
      </c>
      <c r="H57" s="49" t="str">
        <f t="shared" si="0"/>
        <v>NO</v>
      </c>
      <c r="I57" s="49" t="str">
        <f t="shared" si="0"/>
        <v>NO</v>
      </c>
      <c r="J57" s="49" t="str">
        <f t="shared" si="0"/>
        <v>NO</v>
      </c>
      <c r="K57" s="49" t="str">
        <f t="shared" ref="K57:AH57" si="1">IF(K56="","",IF(K56&lt;$B$57,"NO","Perhaps"))</f>
        <v>NO</v>
      </c>
      <c r="L57" s="49" t="str">
        <f t="shared" si="1"/>
        <v>NO</v>
      </c>
      <c r="M57" s="49" t="str">
        <f t="shared" si="1"/>
        <v>NO</v>
      </c>
      <c r="N57" s="49" t="str">
        <f t="shared" si="1"/>
        <v>NO</v>
      </c>
      <c r="O57" s="49" t="str">
        <f t="shared" si="1"/>
        <v>NO</v>
      </c>
      <c r="P57" s="49" t="str">
        <f t="shared" si="1"/>
        <v>NO</v>
      </c>
      <c r="Q57" s="49" t="str">
        <f t="shared" si="1"/>
        <v>NO</v>
      </c>
      <c r="R57" s="49" t="str">
        <f t="shared" si="1"/>
        <v>NO</v>
      </c>
      <c r="S57" s="49" t="str">
        <f t="shared" si="1"/>
        <v>NO</v>
      </c>
      <c r="T57" s="49" t="str">
        <f t="shared" si="1"/>
        <v>NO</v>
      </c>
      <c r="U57" s="49" t="str">
        <f t="shared" si="1"/>
        <v>NO</v>
      </c>
      <c r="V57" s="49" t="str">
        <f t="shared" si="1"/>
        <v>NO</v>
      </c>
      <c r="W57" s="49" t="str">
        <f t="shared" si="1"/>
        <v>NO</v>
      </c>
      <c r="X57" s="49" t="str">
        <f t="shared" si="1"/>
        <v>NO</v>
      </c>
      <c r="Y57" s="49" t="str">
        <f t="shared" si="1"/>
        <v>NO</v>
      </c>
      <c r="Z57" s="49" t="str">
        <f t="shared" si="1"/>
        <v>NO</v>
      </c>
      <c r="AA57" s="49" t="str">
        <f t="shared" si="1"/>
        <v>NO</v>
      </c>
      <c r="AB57" s="49" t="str">
        <f t="shared" si="1"/>
        <v>NO</v>
      </c>
      <c r="AC57" s="49" t="str">
        <f t="shared" si="1"/>
        <v>NO</v>
      </c>
      <c r="AD57" s="49" t="str">
        <f t="shared" si="1"/>
        <v>NO</v>
      </c>
      <c r="AE57" s="49" t="str">
        <f t="shared" si="1"/>
        <v>NO</v>
      </c>
      <c r="AF57" s="49" t="str">
        <f t="shared" si="1"/>
        <v>NO</v>
      </c>
      <c r="AG57" s="49" t="str">
        <f t="shared" si="1"/>
        <v>NO</v>
      </c>
      <c r="AH57" s="49" t="str">
        <f t="shared" si="1"/>
        <v>NO</v>
      </c>
    </row>
    <row r="58" spans="1:34" ht="29.25" customHeight="1" x14ac:dyDescent="0.25">
      <c r="A58" s="170" t="s">
        <v>852</v>
      </c>
      <c r="B58" s="174"/>
      <c r="C58" s="55">
        <f>IF(ISNUMBER(C11), AVERAGE(C11:C12)-AVERAGE(C13:C14)-IF('Raw Data'!$H$7='Raw Data'!$H$5, 0.5, 0), "")</f>
        <v>-3.0249999999999986</v>
      </c>
      <c r="D58" s="55">
        <f>IF(ISNUMBER(D11), AVERAGE(D11:D12)-AVERAGE(D13:D14)-IF('Raw Data'!$H$7='Raw Data'!$H$5, 0.5, 0), "")</f>
        <v>-4.4300000000000033</v>
      </c>
      <c r="E58" s="55">
        <f>IF(ISNUMBER(E11), AVERAGE(E11:E12)-AVERAGE(E13:E14)-IF('Raw Data'!$H$7='Raw Data'!$H$5, 0.5, 0), "")</f>
        <v>-1.8000000000000043</v>
      </c>
      <c r="F58" s="55">
        <f>IF(ISNUMBER(F11), AVERAGE(F11:F12)-AVERAGE(F13:F14)-IF('Raw Data'!$H$7='Raw Data'!$H$5, 0.5, 0), "")</f>
        <v>-2.7700000000000031</v>
      </c>
      <c r="G58" s="55">
        <f>IF(ISNUMBER(G11), AVERAGE(G11:G12)-AVERAGE(G13:G14)-IF('Raw Data'!$H$7='Raw Data'!$H$5, 0.5, 0), "")</f>
        <v>-1.7950000000000017</v>
      </c>
      <c r="H58" s="55">
        <f>IF(ISNUMBER(H11), AVERAGE(H11:H12)-AVERAGE(H13:H14)-IF('Raw Data'!$H$7='Raw Data'!$H$5, 0.5, 0), "")</f>
        <v>-2.1649999999999991</v>
      </c>
      <c r="I58" s="55">
        <f>IF(ISNUMBER(I11), AVERAGE(I11:I12)-AVERAGE(I13:I14)-IF('Raw Data'!$H$7='Raw Data'!$H$5, 0.5, 0), "")</f>
        <v>-3.240000000000002</v>
      </c>
      <c r="J58" s="55">
        <f>IF(ISNUMBER(J11), AVERAGE(J11:J12)-AVERAGE(J13:J14)-IF('Raw Data'!$H$7='Raw Data'!$H$5, 0.5, 0), "")</f>
        <v>-1.384999999999998</v>
      </c>
      <c r="K58" s="55">
        <f>IF(ISNUMBER(K11), AVERAGE(K11:K12)-AVERAGE(K13:K14)-IF('Raw Data'!$H$7='Raw Data'!$H$5, 0.5, 0), "")</f>
        <v>-3.625</v>
      </c>
      <c r="L58" s="55">
        <f>IF(ISNUMBER(L11), AVERAGE(L11:L12)-AVERAGE(L13:L14)-IF('Raw Data'!$H$7='Raw Data'!$H$5, 0.5, 0), "")</f>
        <v>-3.9000000000000021</v>
      </c>
      <c r="M58" s="55">
        <f>IF(ISNUMBER(M11), AVERAGE(M11:M12)-AVERAGE(M13:M14)-IF('Raw Data'!$H$7='Raw Data'!$H$5, 0.5, 0), "")</f>
        <v>-2.9650000000000034</v>
      </c>
      <c r="N58" s="55">
        <f>IF(ISNUMBER(N11), AVERAGE(N11:N12)-AVERAGE(N13:N14)-IF('Raw Data'!$H$7='Raw Data'!$H$5, 0.5, 0), "")</f>
        <v>-2.8249999999999957</v>
      </c>
      <c r="O58" s="55">
        <f>IF(ISNUMBER(O11), AVERAGE(O11:O12)-AVERAGE(O13:O14)-IF('Raw Data'!$H$7='Raw Data'!$H$5, 0.5, 0), "")</f>
        <v>-2.8449999999999989</v>
      </c>
      <c r="P58" s="55">
        <f>IF(ISNUMBER(P11), AVERAGE(P11:P12)-AVERAGE(P13:P14)-IF('Raw Data'!$H$7='Raw Data'!$H$5, 0.5, 0), "")</f>
        <v>-1.7199999999999989</v>
      </c>
      <c r="Q58" s="55">
        <f>IF(ISNUMBER(Q11), AVERAGE(Q11:Q12)-AVERAGE(Q13:Q14)-IF('Raw Data'!$H$7='Raw Data'!$H$5, 0.5, 0), "")</f>
        <v>-2.4500000000000028</v>
      </c>
      <c r="R58" s="55">
        <f>IF(ISNUMBER(R11), AVERAGE(R11:R12)-AVERAGE(R13:R14)-IF('Raw Data'!$H$7='Raw Data'!$H$5, 0.5, 0), "")</f>
        <v>-3.4050000000000011</v>
      </c>
      <c r="S58" s="55">
        <f>IF(ISNUMBER(S11), AVERAGE(S11:S12)-AVERAGE(S13:S14)-IF('Raw Data'!$H$7='Raw Data'!$H$5, 0.5, 0), "")</f>
        <v>-3.1499999999999986</v>
      </c>
      <c r="T58" s="55">
        <f>IF(ISNUMBER(T11), AVERAGE(T11:T12)-AVERAGE(T13:T14)-IF('Raw Data'!$H$7='Raw Data'!$H$5, 0.5, 0), "")</f>
        <v>-3.0549999999999997</v>
      </c>
      <c r="U58" s="55">
        <f>IF(ISNUMBER(U11), AVERAGE(U11:U12)-AVERAGE(U13:U14)-IF('Raw Data'!$H$7='Raw Data'!$H$5, 0.5, 0), "")</f>
        <v>-1.2550000000000026</v>
      </c>
      <c r="V58" s="55">
        <f>IF(ISNUMBER(V11), AVERAGE(V11:V12)-AVERAGE(V13:V14)-IF('Raw Data'!$H$7='Raw Data'!$H$5, 0.5, 0), "")</f>
        <v>-3.7600000000000016</v>
      </c>
      <c r="W58" s="55">
        <f>IF(ISNUMBER(W11), AVERAGE(W11:W12)-AVERAGE(W13:W14)-IF('Raw Data'!$H$7='Raw Data'!$H$5, 0.5, 0), "")</f>
        <v>-4.105000000000004</v>
      </c>
      <c r="X58" s="55">
        <f>IF(ISNUMBER(X11), AVERAGE(X11:X12)-AVERAGE(X13:X14)-IF('Raw Data'!$H$7='Raw Data'!$H$5, 0.5, 0), "")</f>
        <v>-2.1849999999999987</v>
      </c>
      <c r="Y58" s="55">
        <f>IF(ISNUMBER(Y11), AVERAGE(Y11:Y12)-AVERAGE(Y13:Y14)-IF('Raw Data'!$H$7='Raw Data'!$H$5, 0.5, 0), "")</f>
        <v>-1.5549999999999962</v>
      </c>
      <c r="Z58" s="55">
        <f>IF(ISNUMBER(Z11), AVERAGE(Z11:Z12)-AVERAGE(Z13:Z14)-IF('Raw Data'!$H$7='Raw Data'!$H$5, 0.5, 0), "")</f>
        <v>-1.8949999999999996</v>
      </c>
      <c r="AA58" s="55">
        <f>IF(ISNUMBER(AA11), AVERAGE(AA11:AA12)-AVERAGE(AA13:AA14)-IF('Raw Data'!$H$7='Raw Data'!$H$5, 0.5, 0), "")</f>
        <v>-3.0249999999999986</v>
      </c>
      <c r="AB58" s="55">
        <f>IF(ISNUMBER(AB11), AVERAGE(AB11:AB12)-AVERAGE(AB13:AB14)-IF('Raw Data'!$H$7='Raw Data'!$H$5, 0.5, 0), "")</f>
        <v>-2.355000000000004</v>
      </c>
      <c r="AC58" s="55">
        <f>IF(ISNUMBER(AC11), AVERAGE(AC11:AC12)-AVERAGE(AC13:AC14)-IF('Raw Data'!$H$7='Raw Data'!$H$5, 0.5, 0), "")</f>
        <v>-1.6950000000000003</v>
      </c>
      <c r="AD58" s="55">
        <f>IF(ISNUMBER(AD11), AVERAGE(AD11:AD12)-AVERAGE(AD13:AD14)-IF('Raw Data'!$H$7='Raw Data'!$H$5, 0.5, 0), "")</f>
        <v>-2.3499999999999979</v>
      </c>
      <c r="AE58" s="55">
        <f>IF(ISNUMBER(AE11), AVERAGE(AE11:AE12)-AVERAGE(AE13:AE14)-IF('Raw Data'!$H$7='Raw Data'!$H$5, 0.5, 0), "")</f>
        <v>-1.9299999999999997</v>
      </c>
      <c r="AF58" s="55">
        <f>IF(ISNUMBER(AF11), AVERAGE(AF11:AF12)-AVERAGE(AF13:AF14)-IF('Raw Data'!$H$7='Raw Data'!$H$5, 0.5, 0), "")</f>
        <v>-1.9699999999999989</v>
      </c>
      <c r="AG58" s="55">
        <f>IF(ISNUMBER(AG11), AVERAGE(AG11:AG12)-AVERAGE(AG13:AG14)-IF('Raw Data'!$H$7='Raw Data'!$H$5, 0.5, 0), "")</f>
        <v>-4.0899999999999963</v>
      </c>
      <c r="AH58" s="55">
        <f>IF(ISNUMBER(AH11), AVERAGE(AH11:AH12)-AVERAGE(AH13:AH14)-IF('Raw Data'!$H$7='Raw Data'!$H$5, 0.5, 0), "")</f>
        <v>-1.2800000000000011</v>
      </c>
    </row>
    <row r="59" spans="1:34" ht="15" customHeight="1" x14ac:dyDescent="0.25">
      <c r="A59" s="47" t="s">
        <v>847</v>
      </c>
      <c r="B59" s="56">
        <f>IF('Raw Data'!H7='Raw Data'!H5,7,IF('Raw Data'!H15='Raw Data'!H9, 0, IF('Raw Data'!H15='Raw Data'!H10,2,IF('Raw Data'!H15='Raw Data'!H11,3,IF('Raw Data'!H15='Raw Data'!H12,4,IF('Raw Data'!H15='Raw Data'!H13,5,IF('Raw Data'!H15='Raw Data'!H14,7)))))))</f>
        <v>7</v>
      </c>
      <c r="C59" s="49" t="str">
        <f>IF(C58="","",IF(C58&lt;$B$59,"NO","Perhaps"))</f>
        <v>NO</v>
      </c>
      <c r="D59" s="49" t="str">
        <f t="shared" ref="D59:J59" si="2">IF(D58="","",IF(D58&lt;$B$59,"NO","Perhaps"))</f>
        <v>NO</v>
      </c>
      <c r="E59" s="49" t="str">
        <f t="shared" si="2"/>
        <v>NO</v>
      </c>
      <c r="F59" s="49" t="str">
        <f t="shared" si="2"/>
        <v>NO</v>
      </c>
      <c r="G59" s="49" t="str">
        <f t="shared" si="2"/>
        <v>NO</v>
      </c>
      <c r="H59" s="49" t="str">
        <f t="shared" si="2"/>
        <v>NO</v>
      </c>
      <c r="I59" s="49" t="str">
        <f t="shared" si="2"/>
        <v>NO</v>
      </c>
      <c r="J59" s="49" t="str">
        <f t="shared" si="2"/>
        <v>NO</v>
      </c>
      <c r="K59" s="49" t="str">
        <f t="shared" ref="K59:AH59" si="3">IF(K58="","",IF(K58&lt;$B$59,"NO","Perhaps"))</f>
        <v>NO</v>
      </c>
      <c r="L59" s="49" t="str">
        <f t="shared" si="3"/>
        <v>NO</v>
      </c>
      <c r="M59" s="49" t="str">
        <f t="shared" si="3"/>
        <v>NO</v>
      </c>
      <c r="N59" s="49" t="str">
        <f t="shared" si="3"/>
        <v>NO</v>
      </c>
      <c r="O59" s="49" t="str">
        <f t="shared" si="3"/>
        <v>NO</v>
      </c>
      <c r="P59" s="49" t="str">
        <f t="shared" si="3"/>
        <v>NO</v>
      </c>
      <c r="Q59" s="49" t="str">
        <f t="shared" si="3"/>
        <v>NO</v>
      </c>
      <c r="R59" s="49" t="str">
        <f t="shared" si="3"/>
        <v>NO</v>
      </c>
      <c r="S59" s="49" t="str">
        <f t="shared" si="3"/>
        <v>NO</v>
      </c>
      <c r="T59" s="49" t="str">
        <f t="shared" si="3"/>
        <v>NO</v>
      </c>
      <c r="U59" s="49" t="str">
        <f t="shared" si="3"/>
        <v>NO</v>
      </c>
      <c r="V59" s="49" t="str">
        <f t="shared" si="3"/>
        <v>NO</v>
      </c>
      <c r="W59" s="49" t="str">
        <f t="shared" si="3"/>
        <v>NO</v>
      </c>
      <c r="X59" s="49" t="str">
        <f t="shared" si="3"/>
        <v>NO</v>
      </c>
      <c r="Y59" s="49" t="str">
        <f t="shared" si="3"/>
        <v>NO</v>
      </c>
      <c r="Z59" s="49" t="str">
        <f t="shared" si="3"/>
        <v>NO</v>
      </c>
      <c r="AA59" s="49" t="str">
        <f t="shared" si="3"/>
        <v>NO</v>
      </c>
      <c r="AB59" s="49" t="str">
        <f t="shared" si="3"/>
        <v>NO</v>
      </c>
      <c r="AC59" s="49" t="str">
        <f t="shared" si="3"/>
        <v>NO</v>
      </c>
      <c r="AD59" s="49" t="str">
        <f t="shared" si="3"/>
        <v>NO</v>
      </c>
      <c r="AE59" s="49" t="str">
        <f t="shared" si="3"/>
        <v>NO</v>
      </c>
      <c r="AF59" s="49" t="str">
        <f t="shared" si="3"/>
        <v>NO</v>
      </c>
      <c r="AG59" s="49" t="str">
        <f t="shared" si="3"/>
        <v>NO</v>
      </c>
      <c r="AH59" s="49" t="str">
        <f t="shared" si="3"/>
        <v>NO</v>
      </c>
    </row>
    <row r="60" spans="1:34" ht="30" customHeight="1" x14ac:dyDescent="0.25">
      <c r="A60" s="170" t="s">
        <v>849</v>
      </c>
      <c r="B60" s="174"/>
      <c r="C60" s="55">
        <f>IF(ISNUMBER(C11), AVERAGE(C11:C12)-AVERAGE(C13:C14)-IF('Raw Data'!$H$7='Raw Data'!$H$5, 1.5, 0), "")</f>
        <v>-4.0249999999999986</v>
      </c>
      <c r="D60" s="55">
        <f>IF(ISNUMBER(D11), AVERAGE(D11:D12)-AVERAGE(D13:D14)-IF('Raw Data'!$H$7='Raw Data'!$H$5, 1.5, 0), "")</f>
        <v>-5.4300000000000033</v>
      </c>
      <c r="E60" s="55">
        <f>IF(ISNUMBER(E11), AVERAGE(E11:E12)-AVERAGE(E13:E14)-IF('Raw Data'!$H$7='Raw Data'!$H$5, 1.5, 0), "")</f>
        <v>-2.8000000000000043</v>
      </c>
      <c r="F60" s="55">
        <f>IF(ISNUMBER(F11), AVERAGE(F11:F12)-AVERAGE(F13:F14)-IF('Raw Data'!$H$7='Raw Data'!$H$5, 1.5, 0), "")</f>
        <v>-3.7700000000000031</v>
      </c>
      <c r="G60" s="55">
        <f>IF(ISNUMBER(G11), AVERAGE(G11:G12)-AVERAGE(G13:G14)-IF('Raw Data'!$H$7='Raw Data'!$H$5, 1.5, 0), "")</f>
        <v>-2.7950000000000017</v>
      </c>
      <c r="H60" s="55">
        <f>IF(ISNUMBER(H11), AVERAGE(H11:H12)-AVERAGE(H13:H14)-IF('Raw Data'!$H$7='Raw Data'!$H$5, 1.5, 0), "")</f>
        <v>-3.1649999999999991</v>
      </c>
      <c r="I60" s="55">
        <f>IF(ISNUMBER(I11), AVERAGE(I11:I12)-AVERAGE(I13:I14)-IF('Raw Data'!$H$7='Raw Data'!$H$5, 1.5, 0), "")</f>
        <v>-4.240000000000002</v>
      </c>
      <c r="J60" s="55">
        <f>IF(ISNUMBER(J11), AVERAGE(J11:J12)-AVERAGE(J13:J14)-IF('Raw Data'!$H$7='Raw Data'!$H$5, 1.5, 0), "")</f>
        <v>-2.384999999999998</v>
      </c>
      <c r="K60" s="55">
        <f>IF(ISNUMBER(K11), AVERAGE(K11:K12)-AVERAGE(K13:K14)-IF('Raw Data'!$H$7='Raw Data'!$H$5, 1.5, 0), "")</f>
        <v>-4.625</v>
      </c>
      <c r="L60" s="55">
        <f>IF(ISNUMBER(L11), AVERAGE(L11:L12)-AVERAGE(L13:L14)-IF('Raw Data'!$H$7='Raw Data'!$H$5, 1.5, 0), "")</f>
        <v>-4.9000000000000021</v>
      </c>
      <c r="M60" s="55">
        <f>IF(ISNUMBER(M11), AVERAGE(M11:M12)-AVERAGE(M13:M14)-IF('Raw Data'!$H$7='Raw Data'!$H$5, 1.5, 0), "")</f>
        <v>-3.9650000000000034</v>
      </c>
      <c r="N60" s="55">
        <f>IF(ISNUMBER(N11), AVERAGE(N11:N12)-AVERAGE(N13:N14)-IF('Raw Data'!$H$7='Raw Data'!$H$5, 1.5, 0), "")</f>
        <v>-3.8249999999999957</v>
      </c>
      <c r="O60" s="55">
        <f>IF(ISNUMBER(O11), AVERAGE(O11:O12)-AVERAGE(O13:O14)-IF('Raw Data'!$H$7='Raw Data'!$H$5, 1.5, 0), "")</f>
        <v>-3.8449999999999989</v>
      </c>
      <c r="P60" s="55">
        <f>IF(ISNUMBER(P11), AVERAGE(P11:P12)-AVERAGE(P13:P14)-IF('Raw Data'!$H$7='Raw Data'!$H$5, 1.5, 0), "")</f>
        <v>-2.7199999999999989</v>
      </c>
      <c r="Q60" s="55">
        <f>IF(ISNUMBER(Q11), AVERAGE(Q11:Q12)-AVERAGE(Q13:Q14)-IF('Raw Data'!$H$7='Raw Data'!$H$5, 1.5, 0), "")</f>
        <v>-3.4500000000000028</v>
      </c>
      <c r="R60" s="55">
        <f>IF(ISNUMBER(R11), AVERAGE(R11:R12)-AVERAGE(R13:R14)-IF('Raw Data'!$H$7='Raw Data'!$H$5, 1.5, 0), "")</f>
        <v>-4.4050000000000011</v>
      </c>
      <c r="S60" s="55">
        <f>IF(ISNUMBER(S11), AVERAGE(S11:S12)-AVERAGE(S13:S14)-IF('Raw Data'!$H$7='Raw Data'!$H$5, 1.5, 0), "")</f>
        <v>-4.1499999999999986</v>
      </c>
      <c r="T60" s="55">
        <f>IF(ISNUMBER(T11), AVERAGE(T11:T12)-AVERAGE(T13:T14)-IF('Raw Data'!$H$7='Raw Data'!$H$5, 1.5, 0), "")</f>
        <v>-4.0549999999999997</v>
      </c>
      <c r="U60" s="55">
        <f>IF(ISNUMBER(U11), AVERAGE(U11:U12)-AVERAGE(U13:U14)-IF('Raw Data'!$H$7='Raw Data'!$H$5, 1.5, 0), "")</f>
        <v>-2.2550000000000026</v>
      </c>
      <c r="V60" s="55">
        <f>IF(ISNUMBER(V11), AVERAGE(V11:V12)-AVERAGE(V13:V14)-IF('Raw Data'!$H$7='Raw Data'!$H$5, 1.5, 0), "")</f>
        <v>-4.7600000000000016</v>
      </c>
      <c r="W60" s="55">
        <f>IF(ISNUMBER(W11), AVERAGE(W11:W12)-AVERAGE(W13:W14)-IF('Raw Data'!$H$7='Raw Data'!$H$5, 1.5, 0), "")</f>
        <v>-5.105000000000004</v>
      </c>
      <c r="X60" s="55">
        <f>IF(ISNUMBER(X11), AVERAGE(X11:X12)-AVERAGE(X13:X14)-IF('Raw Data'!$H$7='Raw Data'!$H$5, 1.5, 0), "")</f>
        <v>-3.1849999999999987</v>
      </c>
      <c r="Y60" s="55">
        <f>IF(ISNUMBER(Y11), AVERAGE(Y11:Y12)-AVERAGE(Y13:Y14)-IF('Raw Data'!$H$7='Raw Data'!$H$5, 1.5, 0), "")</f>
        <v>-2.5549999999999962</v>
      </c>
      <c r="Z60" s="55">
        <f>IF(ISNUMBER(Z11), AVERAGE(Z11:Z12)-AVERAGE(Z13:Z14)-IF('Raw Data'!$H$7='Raw Data'!$H$5, 1.5, 0), "")</f>
        <v>-2.8949999999999996</v>
      </c>
      <c r="AA60" s="55">
        <f>IF(ISNUMBER(AA11), AVERAGE(AA11:AA12)-AVERAGE(AA13:AA14)-IF('Raw Data'!$H$7='Raw Data'!$H$5, 1.5, 0), "")</f>
        <v>-4.0249999999999986</v>
      </c>
      <c r="AB60" s="55">
        <f>IF(ISNUMBER(AB11), AVERAGE(AB11:AB12)-AVERAGE(AB13:AB14)-IF('Raw Data'!$H$7='Raw Data'!$H$5, 1.5, 0), "")</f>
        <v>-3.355000000000004</v>
      </c>
      <c r="AC60" s="55">
        <f>IF(ISNUMBER(AC11), AVERAGE(AC11:AC12)-AVERAGE(AC13:AC14)-IF('Raw Data'!$H$7='Raw Data'!$H$5, 1.5, 0), "")</f>
        <v>-2.6950000000000003</v>
      </c>
      <c r="AD60" s="55">
        <f>IF(ISNUMBER(AD11), AVERAGE(AD11:AD12)-AVERAGE(AD13:AD14)-IF('Raw Data'!$H$7='Raw Data'!$H$5, 1.5, 0), "")</f>
        <v>-3.3499999999999979</v>
      </c>
      <c r="AE60" s="55">
        <f>IF(ISNUMBER(AE11), AVERAGE(AE11:AE12)-AVERAGE(AE13:AE14)-IF('Raw Data'!$H$7='Raw Data'!$H$5, 1.5, 0), "")</f>
        <v>-2.9299999999999997</v>
      </c>
      <c r="AF60" s="55">
        <f>IF(ISNUMBER(AF11), AVERAGE(AF11:AF12)-AVERAGE(AF13:AF14)-IF('Raw Data'!$H$7='Raw Data'!$H$5, 1.5, 0), "")</f>
        <v>-2.9699999999999989</v>
      </c>
      <c r="AG60" s="55">
        <f>IF(ISNUMBER(AG11), AVERAGE(AG11:AG12)-AVERAGE(AG13:AG14)-IF('Raw Data'!$H$7='Raw Data'!$H$5, 1.5, 0), "")</f>
        <v>-5.0899999999999963</v>
      </c>
      <c r="AH60" s="55">
        <f>IF(ISNUMBER(AH11), AVERAGE(AH11:AH12)-AVERAGE(AH13:AH14)-IF('Raw Data'!$H$7='Raw Data'!$H$5, 1.5, 0), "")</f>
        <v>-2.2800000000000011</v>
      </c>
    </row>
    <row r="61" spans="1:34" ht="15" customHeight="1" x14ac:dyDescent="0.25">
      <c r="A61" s="47" t="s">
        <v>847</v>
      </c>
      <c r="B61" s="56">
        <f>IF('Raw Data'!H7='Raw Data'!H5,7,IF('Raw Data'!H15='Raw Data'!H9, 0, IF('Raw Data'!H15='Raw Data'!H10,2,IF('Raw Data'!H15='Raw Data'!H11,3,IF('Raw Data'!H15='Raw Data'!H12,4,IF('Raw Data'!H15='Raw Data'!H13,5,IF('Raw Data'!H15='Raw Data'!H14,7)))))))</f>
        <v>7</v>
      </c>
      <c r="C61" s="49" t="str">
        <f>IF(C60="","",IF(C60&lt;$B$61,"NO","Perhaps"))</f>
        <v>NO</v>
      </c>
      <c r="D61" s="49" t="str">
        <f t="shared" ref="D61:J61" si="4">IF(D60="","",IF(D60&lt;$B$61,"NO","Perhaps"))</f>
        <v>NO</v>
      </c>
      <c r="E61" s="49" t="str">
        <f t="shared" si="4"/>
        <v>NO</v>
      </c>
      <c r="F61" s="49" t="str">
        <f t="shared" si="4"/>
        <v>NO</v>
      </c>
      <c r="G61" s="49" t="str">
        <f t="shared" si="4"/>
        <v>NO</v>
      </c>
      <c r="H61" s="49" t="str">
        <f t="shared" si="4"/>
        <v>NO</v>
      </c>
      <c r="I61" s="49" t="str">
        <f t="shared" si="4"/>
        <v>NO</v>
      </c>
      <c r="J61" s="49" t="str">
        <f t="shared" si="4"/>
        <v>NO</v>
      </c>
      <c r="K61" s="49" t="str">
        <f t="shared" ref="K61:AH61" si="5">IF(K60="","",IF(K60&lt;$B$61,"NO","Perhaps"))</f>
        <v>NO</v>
      </c>
      <c r="L61" s="49" t="str">
        <f t="shared" si="5"/>
        <v>NO</v>
      </c>
      <c r="M61" s="49" t="str">
        <f t="shared" si="5"/>
        <v>NO</v>
      </c>
      <c r="N61" s="49" t="str">
        <f t="shared" si="5"/>
        <v>NO</v>
      </c>
      <c r="O61" s="49" t="str">
        <f t="shared" si="5"/>
        <v>NO</v>
      </c>
      <c r="P61" s="49" t="str">
        <f t="shared" si="5"/>
        <v>NO</v>
      </c>
      <c r="Q61" s="49" t="str">
        <f t="shared" si="5"/>
        <v>NO</v>
      </c>
      <c r="R61" s="49" t="str">
        <f t="shared" si="5"/>
        <v>NO</v>
      </c>
      <c r="S61" s="49" t="str">
        <f t="shared" si="5"/>
        <v>NO</v>
      </c>
      <c r="T61" s="49" t="str">
        <f t="shared" si="5"/>
        <v>NO</v>
      </c>
      <c r="U61" s="49" t="str">
        <f t="shared" si="5"/>
        <v>NO</v>
      </c>
      <c r="V61" s="49" t="str">
        <f t="shared" si="5"/>
        <v>NO</v>
      </c>
      <c r="W61" s="49" t="str">
        <f t="shared" si="5"/>
        <v>NO</v>
      </c>
      <c r="X61" s="49" t="str">
        <f t="shared" si="5"/>
        <v>NO</v>
      </c>
      <c r="Y61" s="49" t="str">
        <f t="shared" si="5"/>
        <v>NO</v>
      </c>
      <c r="Z61" s="49" t="str">
        <f t="shared" si="5"/>
        <v>NO</v>
      </c>
      <c r="AA61" s="49" t="str">
        <f t="shared" si="5"/>
        <v>NO</v>
      </c>
      <c r="AB61" s="49" t="str">
        <f t="shared" si="5"/>
        <v>NO</v>
      </c>
      <c r="AC61" s="49" t="str">
        <f t="shared" si="5"/>
        <v>NO</v>
      </c>
      <c r="AD61" s="49" t="str">
        <f t="shared" si="5"/>
        <v>NO</v>
      </c>
      <c r="AE61" s="49" t="str">
        <f t="shared" si="5"/>
        <v>NO</v>
      </c>
      <c r="AF61" s="49" t="str">
        <f t="shared" si="5"/>
        <v>NO</v>
      </c>
      <c r="AG61" s="49" t="str">
        <f t="shared" si="5"/>
        <v>NO</v>
      </c>
      <c r="AH61" s="49" t="str">
        <f t="shared" si="5"/>
        <v>NO</v>
      </c>
    </row>
    <row r="62" spans="1:34" ht="30" customHeight="1" x14ac:dyDescent="0.25">
      <c r="A62" s="170" t="s">
        <v>850</v>
      </c>
      <c r="B62" s="174"/>
      <c r="C62" s="55">
        <f>IF(ISNUMBER(C11), AVERAGE(C11:C12)-AVERAGE(C13:C14)-IF('Raw Data'!$H$7='Raw Data'!$H$5, 2, 0), "")</f>
        <v>-4.5249999999999986</v>
      </c>
      <c r="D62" s="55">
        <f>IF(ISNUMBER(D11), AVERAGE(D11:D12)-AVERAGE(D13:D14)-IF('Raw Data'!$H$7='Raw Data'!$H$5, 2, 0), "")</f>
        <v>-5.9300000000000033</v>
      </c>
      <c r="E62" s="55">
        <f>IF(ISNUMBER(E11), AVERAGE(E11:E12)-AVERAGE(E13:E14)-IF('Raw Data'!$H$7='Raw Data'!$H$5, 2, 0), "")</f>
        <v>-3.3000000000000043</v>
      </c>
      <c r="F62" s="55">
        <f>IF(ISNUMBER(F11), AVERAGE(F11:F12)-AVERAGE(F13:F14)-IF('Raw Data'!$H$7='Raw Data'!$H$5, 2, 0), "")</f>
        <v>-4.2700000000000031</v>
      </c>
      <c r="G62" s="55">
        <f>IF(ISNUMBER(G11), AVERAGE(G11:G12)-AVERAGE(G13:G14)-IF('Raw Data'!$H$7='Raw Data'!$H$5, 2, 0), "")</f>
        <v>-3.2950000000000017</v>
      </c>
      <c r="H62" s="55">
        <f>IF(ISNUMBER(H11), AVERAGE(H11:H12)-AVERAGE(H13:H14)-IF('Raw Data'!$H$7='Raw Data'!$H$5, 2, 0), "")</f>
        <v>-3.6649999999999991</v>
      </c>
      <c r="I62" s="55">
        <f>IF(ISNUMBER(I11), AVERAGE(I11:I12)-AVERAGE(I13:I14)-IF('Raw Data'!$H$7='Raw Data'!$H$5, 2, 0), "")</f>
        <v>-4.740000000000002</v>
      </c>
      <c r="J62" s="55">
        <f>IF(ISNUMBER(J11), AVERAGE(J11:J12)-AVERAGE(J13:J14)-IF('Raw Data'!$H$7='Raw Data'!$H$5, 2, 0), "")</f>
        <v>-2.884999999999998</v>
      </c>
      <c r="K62" s="55">
        <f>IF(ISNUMBER(K11), AVERAGE(K11:K12)-AVERAGE(K13:K14)-IF('Raw Data'!$H$7='Raw Data'!$H$5, 2, 0), "")</f>
        <v>-5.125</v>
      </c>
      <c r="L62" s="55">
        <f>IF(ISNUMBER(L11), AVERAGE(L11:L12)-AVERAGE(L13:L14)-IF('Raw Data'!$H$7='Raw Data'!$H$5, 2, 0), "")</f>
        <v>-5.4000000000000021</v>
      </c>
      <c r="M62" s="55">
        <f>IF(ISNUMBER(M11), AVERAGE(M11:M12)-AVERAGE(M13:M14)-IF('Raw Data'!$H$7='Raw Data'!$H$5, 2, 0), "")</f>
        <v>-4.4650000000000034</v>
      </c>
      <c r="N62" s="55">
        <f>IF(ISNUMBER(N11), AVERAGE(N11:N12)-AVERAGE(N13:N14)-IF('Raw Data'!$H$7='Raw Data'!$H$5, 2, 0), "")</f>
        <v>-4.3249999999999957</v>
      </c>
      <c r="O62" s="55">
        <f>IF(ISNUMBER(O11), AVERAGE(O11:O12)-AVERAGE(O13:O14)-IF('Raw Data'!$H$7='Raw Data'!$H$5, 2, 0), "")</f>
        <v>-4.3449999999999989</v>
      </c>
      <c r="P62" s="55">
        <f>IF(ISNUMBER(P11), AVERAGE(P11:P12)-AVERAGE(P13:P14)-IF('Raw Data'!$H$7='Raw Data'!$H$5, 2, 0), "")</f>
        <v>-3.2199999999999989</v>
      </c>
      <c r="Q62" s="55">
        <f>IF(ISNUMBER(Q11), AVERAGE(Q11:Q12)-AVERAGE(Q13:Q14)-IF('Raw Data'!$H$7='Raw Data'!$H$5, 2, 0), "")</f>
        <v>-3.9500000000000028</v>
      </c>
      <c r="R62" s="55">
        <f>IF(ISNUMBER(R11), AVERAGE(R11:R12)-AVERAGE(R13:R14)-IF('Raw Data'!$H$7='Raw Data'!$H$5, 2, 0), "")</f>
        <v>-4.9050000000000011</v>
      </c>
      <c r="S62" s="55">
        <f>IF(ISNUMBER(S11), AVERAGE(S11:S12)-AVERAGE(S13:S14)-IF('Raw Data'!$H$7='Raw Data'!$H$5, 2, 0), "")</f>
        <v>-4.6499999999999986</v>
      </c>
      <c r="T62" s="55">
        <f>IF(ISNUMBER(T11), AVERAGE(T11:T12)-AVERAGE(T13:T14)-IF('Raw Data'!$H$7='Raw Data'!$H$5, 2, 0), "")</f>
        <v>-4.5549999999999997</v>
      </c>
      <c r="U62" s="55">
        <f>IF(ISNUMBER(U11), AVERAGE(U11:U12)-AVERAGE(U13:U14)-IF('Raw Data'!$H$7='Raw Data'!$H$5, 2, 0), "")</f>
        <v>-2.7550000000000026</v>
      </c>
      <c r="V62" s="55">
        <f>IF(ISNUMBER(V11), AVERAGE(V11:V12)-AVERAGE(V13:V14)-IF('Raw Data'!$H$7='Raw Data'!$H$5, 2, 0), "")</f>
        <v>-5.2600000000000016</v>
      </c>
      <c r="W62" s="55">
        <f>IF(ISNUMBER(W11), AVERAGE(W11:W12)-AVERAGE(W13:W14)-IF('Raw Data'!$H$7='Raw Data'!$H$5, 2, 0), "")</f>
        <v>-5.605000000000004</v>
      </c>
      <c r="X62" s="55">
        <f>IF(ISNUMBER(X11), AVERAGE(X11:X12)-AVERAGE(X13:X14)-IF('Raw Data'!$H$7='Raw Data'!$H$5, 2, 0), "")</f>
        <v>-3.6849999999999987</v>
      </c>
      <c r="Y62" s="55">
        <f>IF(ISNUMBER(Y11), AVERAGE(Y11:Y12)-AVERAGE(Y13:Y14)-IF('Raw Data'!$H$7='Raw Data'!$H$5, 2, 0), "")</f>
        <v>-3.0549999999999962</v>
      </c>
      <c r="Z62" s="55">
        <f>IF(ISNUMBER(Z11), AVERAGE(Z11:Z12)-AVERAGE(Z13:Z14)-IF('Raw Data'!$H$7='Raw Data'!$H$5, 2, 0), "")</f>
        <v>-3.3949999999999996</v>
      </c>
      <c r="AA62" s="55">
        <f>IF(ISNUMBER(AA11), AVERAGE(AA11:AA12)-AVERAGE(AA13:AA14)-IF('Raw Data'!$H$7='Raw Data'!$H$5, 2, 0), "")</f>
        <v>-4.5249999999999986</v>
      </c>
      <c r="AB62" s="55">
        <f>IF(ISNUMBER(AB11), AVERAGE(AB11:AB12)-AVERAGE(AB13:AB14)-IF('Raw Data'!$H$7='Raw Data'!$H$5, 2, 0), "")</f>
        <v>-3.855000000000004</v>
      </c>
      <c r="AC62" s="55">
        <f>IF(ISNUMBER(AC11), AVERAGE(AC11:AC12)-AVERAGE(AC13:AC14)-IF('Raw Data'!$H$7='Raw Data'!$H$5, 2, 0), "")</f>
        <v>-3.1950000000000003</v>
      </c>
      <c r="AD62" s="55">
        <f>IF(ISNUMBER(AD11), AVERAGE(AD11:AD12)-AVERAGE(AD13:AD14)-IF('Raw Data'!$H$7='Raw Data'!$H$5, 2, 0), "")</f>
        <v>-3.8499999999999979</v>
      </c>
      <c r="AE62" s="55">
        <f>IF(ISNUMBER(AE11), AVERAGE(AE11:AE12)-AVERAGE(AE13:AE14)-IF('Raw Data'!$H$7='Raw Data'!$H$5, 2, 0), "")</f>
        <v>-3.4299999999999997</v>
      </c>
      <c r="AF62" s="55">
        <f>IF(ISNUMBER(AF11), AVERAGE(AF11:AF12)-AVERAGE(AF13:AF14)-IF('Raw Data'!$H$7='Raw Data'!$H$5, 2, 0), "")</f>
        <v>-3.4699999999999989</v>
      </c>
      <c r="AG62" s="55">
        <f>IF(ISNUMBER(AG11), AVERAGE(AG11:AG12)-AVERAGE(AG13:AG14)-IF('Raw Data'!$H$7='Raw Data'!$H$5, 2, 0), "")</f>
        <v>-5.5899999999999963</v>
      </c>
      <c r="AH62" s="55">
        <f>IF(ISNUMBER(AH11), AVERAGE(AH11:AH12)-AVERAGE(AH13:AH14)-IF('Raw Data'!$H$7='Raw Data'!$H$5, 2, 0), "")</f>
        <v>-2.7800000000000011</v>
      </c>
    </row>
    <row r="63" spans="1:34" ht="15" customHeight="1" x14ac:dyDescent="0.25">
      <c r="A63" s="47" t="s">
        <v>847</v>
      </c>
      <c r="B63" s="56">
        <f>IF('Raw Data'!H7='Raw Data'!H5,7,IF('Raw Data'!H15='Raw Data'!H9, 0, IF('Raw Data'!H15='Raw Data'!H10,2,IF('Raw Data'!H15='Raw Data'!H11,3,IF('Raw Data'!H15='Raw Data'!H12,4,IF('Raw Data'!H15='Raw Data'!H13,5,IF('Raw Data'!H15='Raw Data'!H14,7)))))))</f>
        <v>7</v>
      </c>
      <c r="C63" s="49" t="str">
        <f>IF(C62="","",IF(C62&lt;$B$63,"NO","Perhaps"))</f>
        <v>NO</v>
      </c>
      <c r="D63" s="49" t="str">
        <f t="shared" ref="D63:J63" si="6">IF(D62="","",IF(D62&lt;$B$63,"NO","Perhaps"))</f>
        <v>NO</v>
      </c>
      <c r="E63" s="49" t="str">
        <f t="shared" si="6"/>
        <v>NO</v>
      </c>
      <c r="F63" s="49" t="str">
        <f t="shared" si="6"/>
        <v>NO</v>
      </c>
      <c r="G63" s="49" t="str">
        <f t="shared" si="6"/>
        <v>NO</v>
      </c>
      <c r="H63" s="49" t="str">
        <f t="shared" si="6"/>
        <v>NO</v>
      </c>
      <c r="I63" s="49" t="str">
        <f t="shared" si="6"/>
        <v>NO</v>
      </c>
      <c r="J63" s="49" t="str">
        <f t="shared" si="6"/>
        <v>NO</v>
      </c>
      <c r="K63" s="49" t="str">
        <f t="shared" ref="K63:AH63" si="7">IF(K62="","",IF(K62&lt;$B$63,"NO","Perhaps"))</f>
        <v>NO</v>
      </c>
      <c r="L63" s="49" t="str">
        <f t="shared" si="7"/>
        <v>NO</v>
      </c>
      <c r="M63" s="49" t="str">
        <f t="shared" si="7"/>
        <v>NO</v>
      </c>
      <c r="N63" s="49" t="str">
        <f t="shared" si="7"/>
        <v>NO</v>
      </c>
      <c r="O63" s="49" t="str">
        <f t="shared" si="7"/>
        <v>NO</v>
      </c>
      <c r="P63" s="49" t="str">
        <f t="shared" si="7"/>
        <v>NO</v>
      </c>
      <c r="Q63" s="49" t="str">
        <f t="shared" si="7"/>
        <v>NO</v>
      </c>
      <c r="R63" s="49" t="str">
        <f t="shared" si="7"/>
        <v>NO</v>
      </c>
      <c r="S63" s="49" t="str">
        <f t="shared" si="7"/>
        <v>NO</v>
      </c>
      <c r="T63" s="49" t="str">
        <f t="shared" si="7"/>
        <v>NO</v>
      </c>
      <c r="U63" s="49" t="str">
        <f t="shared" si="7"/>
        <v>NO</v>
      </c>
      <c r="V63" s="49" t="str">
        <f t="shared" si="7"/>
        <v>NO</v>
      </c>
      <c r="W63" s="49" t="str">
        <f t="shared" si="7"/>
        <v>NO</v>
      </c>
      <c r="X63" s="49" t="str">
        <f t="shared" si="7"/>
        <v>NO</v>
      </c>
      <c r="Y63" s="49" t="str">
        <f t="shared" si="7"/>
        <v>NO</v>
      </c>
      <c r="Z63" s="49" t="str">
        <f t="shared" si="7"/>
        <v>NO</v>
      </c>
      <c r="AA63" s="49" t="str">
        <f t="shared" si="7"/>
        <v>NO</v>
      </c>
      <c r="AB63" s="49" t="str">
        <f t="shared" si="7"/>
        <v>NO</v>
      </c>
      <c r="AC63" s="49" t="str">
        <f t="shared" si="7"/>
        <v>NO</v>
      </c>
      <c r="AD63" s="49" t="str">
        <f t="shared" si="7"/>
        <v>NO</v>
      </c>
      <c r="AE63" s="49" t="str">
        <f t="shared" si="7"/>
        <v>NO</v>
      </c>
      <c r="AF63" s="49" t="str">
        <f t="shared" si="7"/>
        <v>NO</v>
      </c>
      <c r="AG63" s="49" t="str">
        <f t="shared" si="7"/>
        <v>NO</v>
      </c>
      <c r="AH63" s="49" t="str">
        <f t="shared" si="7"/>
        <v>NO</v>
      </c>
    </row>
    <row r="64" spans="1:34" ht="30" customHeight="1" x14ac:dyDescent="0.25">
      <c r="A64" s="170" t="s">
        <v>851</v>
      </c>
      <c r="B64" s="174"/>
      <c r="C64" s="55">
        <f>IF(ISNUMBER(C11), AVERAGE(C11:C12)-AVERAGE(C13:C14)-IF('Raw Data'!$H$7='Raw Data'!$H$5, 2.5, 0), "")</f>
        <v>-5.0249999999999986</v>
      </c>
      <c r="D64" s="55">
        <f>IF(ISNUMBER(D11), AVERAGE(D11:D12)-AVERAGE(D13:D14)-IF('Raw Data'!$H$7='Raw Data'!$H$5, 2.5, 0), "")</f>
        <v>-6.4300000000000033</v>
      </c>
      <c r="E64" s="55">
        <f>IF(ISNUMBER(E11), AVERAGE(E11:E12)-AVERAGE(E13:E14)-IF('Raw Data'!$H$7='Raw Data'!$H$5, 2.5, 0), "")</f>
        <v>-3.8000000000000043</v>
      </c>
      <c r="F64" s="55">
        <f>IF(ISNUMBER(F11), AVERAGE(F11:F12)-AVERAGE(F13:F14)-IF('Raw Data'!$H$7='Raw Data'!$H$5, 2.5, 0), "")</f>
        <v>-4.7700000000000031</v>
      </c>
      <c r="G64" s="55">
        <f>IF(ISNUMBER(G11), AVERAGE(G11:G12)-AVERAGE(G13:G14)-IF('Raw Data'!$H$7='Raw Data'!$H$5, 2.5, 0), "")</f>
        <v>-3.7950000000000017</v>
      </c>
      <c r="H64" s="55">
        <f>IF(ISNUMBER(H11), AVERAGE(H11:H12)-AVERAGE(H13:H14)-IF('Raw Data'!$H$7='Raw Data'!$H$5, 2.5, 0), "")</f>
        <v>-4.1649999999999991</v>
      </c>
      <c r="I64" s="55">
        <f>IF(ISNUMBER(I11), AVERAGE(I11:I12)-AVERAGE(I13:I14)-IF('Raw Data'!$H$7='Raw Data'!$H$5, 2.5, 0), "")</f>
        <v>-5.240000000000002</v>
      </c>
      <c r="J64" s="55">
        <f>IF(ISNUMBER(J11), AVERAGE(J11:J12)-AVERAGE(J13:J14)-IF('Raw Data'!$H$7='Raw Data'!$H$5, 2.5, 0), "")</f>
        <v>-3.384999999999998</v>
      </c>
      <c r="K64" s="55">
        <f>IF(ISNUMBER(K11), AVERAGE(K11:K12)-AVERAGE(K13:K14)-IF('Raw Data'!$H$7='Raw Data'!$H$5, 2.5, 0), "")</f>
        <v>-5.625</v>
      </c>
      <c r="L64" s="55">
        <f>IF(ISNUMBER(L11), AVERAGE(L11:L12)-AVERAGE(L13:L14)-IF('Raw Data'!$H$7='Raw Data'!$H$5, 2.5, 0), "")</f>
        <v>-5.9000000000000021</v>
      </c>
      <c r="M64" s="55">
        <f>IF(ISNUMBER(M11), AVERAGE(M11:M12)-AVERAGE(M13:M14)-IF('Raw Data'!$H$7='Raw Data'!$H$5, 2.5, 0), "")</f>
        <v>-4.9650000000000034</v>
      </c>
      <c r="N64" s="55">
        <f>IF(ISNUMBER(N11), AVERAGE(N11:N12)-AVERAGE(N13:N14)-IF('Raw Data'!$H$7='Raw Data'!$H$5, 2.5, 0), "")</f>
        <v>-4.8249999999999957</v>
      </c>
      <c r="O64" s="55">
        <f>IF(ISNUMBER(O11), AVERAGE(O11:O12)-AVERAGE(O13:O14)-IF('Raw Data'!$H$7='Raw Data'!$H$5, 2.5, 0), "")</f>
        <v>-4.8449999999999989</v>
      </c>
      <c r="P64" s="55">
        <f>IF(ISNUMBER(P11), AVERAGE(P11:P12)-AVERAGE(P13:P14)-IF('Raw Data'!$H$7='Raw Data'!$H$5, 2.5, 0), "")</f>
        <v>-3.7199999999999989</v>
      </c>
      <c r="Q64" s="55">
        <f>IF(ISNUMBER(Q11), AVERAGE(Q11:Q12)-AVERAGE(Q13:Q14)-IF('Raw Data'!$H$7='Raw Data'!$H$5, 2.5, 0), "")</f>
        <v>-4.4500000000000028</v>
      </c>
      <c r="R64" s="55">
        <f>IF(ISNUMBER(R11), AVERAGE(R11:R12)-AVERAGE(R13:R14)-IF('Raw Data'!$H$7='Raw Data'!$H$5, 2.5, 0), "")</f>
        <v>-5.4050000000000011</v>
      </c>
      <c r="S64" s="55">
        <f>IF(ISNUMBER(S11), AVERAGE(S11:S12)-AVERAGE(S13:S14)-IF('Raw Data'!$H$7='Raw Data'!$H$5, 2.5, 0), "")</f>
        <v>-5.1499999999999986</v>
      </c>
      <c r="T64" s="55">
        <f>IF(ISNUMBER(T11), AVERAGE(T11:T12)-AVERAGE(T13:T14)-IF('Raw Data'!$H$7='Raw Data'!$H$5, 2.5, 0), "")</f>
        <v>-5.0549999999999997</v>
      </c>
      <c r="U64" s="55">
        <f>IF(ISNUMBER(U11), AVERAGE(U11:U12)-AVERAGE(U13:U14)-IF('Raw Data'!$H$7='Raw Data'!$H$5, 2.5, 0), "")</f>
        <v>-3.2550000000000026</v>
      </c>
      <c r="V64" s="55">
        <f>IF(ISNUMBER(V11), AVERAGE(V11:V12)-AVERAGE(V13:V14)-IF('Raw Data'!$H$7='Raw Data'!$H$5, 2.5, 0), "")</f>
        <v>-5.7600000000000016</v>
      </c>
      <c r="W64" s="55">
        <f>IF(ISNUMBER(W11), AVERAGE(W11:W12)-AVERAGE(W13:W14)-IF('Raw Data'!$H$7='Raw Data'!$H$5, 2.5, 0), "")</f>
        <v>-6.105000000000004</v>
      </c>
      <c r="X64" s="55">
        <f>IF(ISNUMBER(X11), AVERAGE(X11:X12)-AVERAGE(X13:X14)-IF('Raw Data'!$H$7='Raw Data'!$H$5, 2.5, 0), "")</f>
        <v>-4.1849999999999987</v>
      </c>
      <c r="Y64" s="55">
        <f>IF(ISNUMBER(Y11), AVERAGE(Y11:Y12)-AVERAGE(Y13:Y14)-IF('Raw Data'!$H$7='Raw Data'!$H$5, 2.5, 0), "")</f>
        <v>-3.5549999999999962</v>
      </c>
      <c r="Z64" s="55">
        <f>IF(ISNUMBER(Z11), AVERAGE(Z11:Z12)-AVERAGE(Z13:Z14)-IF('Raw Data'!$H$7='Raw Data'!$H$5, 2.5, 0), "")</f>
        <v>-3.8949999999999996</v>
      </c>
      <c r="AA64" s="55">
        <f>IF(ISNUMBER(AA11), AVERAGE(AA11:AA12)-AVERAGE(AA13:AA14)-IF('Raw Data'!$H$7='Raw Data'!$H$5, 2.5, 0), "")</f>
        <v>-5.0249999999999986</v>
      </c>
      <c r="AB64" s="55">
        <f>IF(ISNUMBER(AB11), AVERAGE(AB11:AB12)-AVERAGE(AB13:AB14)-IF('Raw Data'!$H$7='Raw Data'!$H$5, 2.5, 0), "")</f>
        <v>-4.355000000000004</v>
      </c>
      <c r="AC64" s="55">
        <f>IF(ISNUMBER(AC11), AVERAGE(AC11:AC12)-AVERAGE(AC13:AC14)-IF('Raw Data'!$H$7='Raw Data'!$H$5, 2.5, 0), "")</f>
        <v>-3.6950000000000003</v>
      </c>
      <c r="AD64" s="55">
        <f>IF(ISNUMBER(AD11), AVERAGE(AD11:AD12)-AVERAGE(AD13:AD14)-IF('Raw Data'!$H$7='Raw Data'!$H$5, 2.5, 0), "")</f>
        <v>-4.3499999999999979</v>
      </c>
      <c r="AE64" s="55">
        <f>IF(ISNUMBER(AE11), AVERAGE(AE11:AE12)-AVERAGE(AE13:AE14)-IF('Raw Data'!$H$7='Raw Data'!$H$5, 2.5, 0), "")</f>
        <v>-3.9299999999999997</v>
      </c>
      <c r="AF64" s="55">
        <f>IF(ISNUMBER(AF11), AVERAGE(AF11:AF12)-AVERAGE(AF13:AF14)-IF('Raw Data'!$H$7='Raw Data'!$H$5, 2.5, 0), "")</f>
        <v>-3.9699999999999989</v>
      </c>
      <c r="AG64" s="55">
        <f>IF(ISNUMBER(AG11), AVERAGE(AG11:AG12)-AVERAGE(AG13:AG14)-IF('Raw Data'!$H$7='Raw Data'!$H$5, 2.5, 0), "")</f>
        <v>-6.0899999999999963</v>
      </c>
      <c r="AH64" s="55">
        <f>IF(ISNUMBER(AH11), AVERAGE(AH11:AH12)-AVERAGE(AH13:AH14)-IF('Raw Data'!$H$7='Raw Data'!$H$5, 2.5, 0), "")</f>
        <v>-3.2800000000000011</v>
      </c>
    </row>
    <row r="65" spans="1:34" ht="15" customHeight="1" x14ac:dyDescent="0.25">
      <c r="A65" s="47" t="s">
        <v>847</v>
      </c>
      <c r="B65" s="56">
        <f>IF('Raw Data'!H7='Raw Data'!H5,7,IF('Raw Data'!H15='Raw Data'!H9, 0, IF('Raw Data'!H15='Raw Data'!H10,2,IF('Raw Data'!H15='Raw Data'!H11,3,IF('Raw Data'!H15='Raw Data'!H12,4,IF('Raw Data'!H15='Raw Data'!H13,5,IF('Raw Data'!H15='Raw Data'!H14,7)))))))</f>
        <v>7</v>
      </c>
      <c r="C65" s="49" t="str">
        <f>IF(C64="","",IF(C64&lt;$B$65,"NO","Perhaps"))</f>
        <v>NO</v>
      </c>
      <c r="D65" s="49" t="str">
        <f t="shared" ref="D65:J65" si="8">IF(D64="","",IF(D64&lt;$B$65,"NO","Perhaps"))</f>
        <v>NO</v>
      </c>
      <c r="E65" s="49" t="str">
        <f t="shared" si="8"/>
        <v>NO</v>
      </c>
      <c r="F65" s="49" t="str">
        <f t="shared" si="8"/>
        <v>NO</v>
      </c>
      <c r="G65" s="49" t="str">
        <f t="shared" si="8"/>
        <v>NO</v>
      </c>
      <c r="H65" s="49" t="str">
        <f t="shared" si="8"/>
        <v>NO</v>
      </c>
      <c r="I65" s="49" t="str">
        <f t="shared" si="8"/>
        <v>NO</v>
      </c>
      <c r="J65" s="49" t="str">
        <f t="shared" si="8"/>
        <v>NO</v>
      </c>
      <c r="K65" s="49" t="str">
        <f t="shared" ref="K65:AH65" si="9">IF(K64="","",IF(K64&lt;$B$65,"NO","Perhaps"))</f>
        <v>NO</v>
      </c>
      <c r="L65" s="49" t="str">
        <f t="shared" si="9"/>
        <v>NO</v>
      </c>
      <c r="M65" s="49" t="str">
        <f t="shared" si="9"/>
        <v>NO</v>
      </c>
      <c r="N65" s="49" t="str">
        <f t="shared" si="9"/>
        <v>NO</v>
      </c>
      <c r="O65" s="49" t="str">
        <f t="shared" si="9"/>
        <v>NO</v>
      </c>
      <c r="P65" s="49" t="str">
        <f t="shared" si="9"/>
        <v>NO</v>
      </c>
      <c r="Q65" s="49" t="str">
        <f t="shared" si="9"/>
        <v>NO</v>
      </c>
      <c r="R65" s="49" t="str">
        <f t="shared" si="9"/>
        <v>NO</v>
      </c>
      <c r="S65" s="49" t="str">
        <f t="shared" si="9"/>
        <v>NO</v>
      </c>
      <c r="T65" s="49" t="str">
        <f t="shared" si="9"/>
        <v>NO</v>
      </c>
      <c r="U65" s="49" t="str">
        <f t="shared" si="9"/>
        <v>NO</v>
      </c>
      <c r="V65" s="49" t="str">
        <f t="shared" si="9"/>
        <v>NO</v>
      </c>
      <c r="W65" s="49" t="str">
        <f t="shared" si="9"/>
        <v>NO</v>
      </c>
      <c r="X65" s="49" t="str">
        <f t="shared" si="9"/>
        <v>NO</v>
      </c>
      <c r="Y65" s="49" t="str">
        <f t="shared" si="9"/>
        <v>NO</v>
      </c>
      <c r="Z65" s="49" t="str">
        <f t="shared" si="9"/>
        <v>NO</v>
      </c>
      <c r="AA65" s="49" t="str">
        <f t="shared" si="9"/>
        <v>NO</v>
      </c>
      <c r="AB65" s="49" t="str">
        <f t="shared" si="9"/>
        <v>NO</v>
      </c>
      <c r="AC65" s="49" t="str">
        <f t="shared" si="9"/>
        <v>NO</v>
      </c>
      <c r="AD65" s="49" t="str">
        <f t="shared" si="9"/>
        <v>NO</v>
      </c>
      <c r="AE65" s="49" t="str">
        <f t="shared" si="9"/>
        <v>NO</v>
      </c>
      <c r="AF65" s="49" t="str">
        <f t="shared" si="9"/>
        <v>NO</v>
      </c>
      <c r="AG65" s="49" t="str">
        <f t="shared" si="9"/>
        <v>NO</v>
      </c>
      <c r="AH65" s="49" t="str">
        <f t="shared" si="9"/>
        <v>NO</v>
      </c>
    </row>
    <row r="66" spans="1:34" ht="15" customHeight="1" x14ac:dyDescent="0.25">
      <c r="A66" s="79"/>
      <c r="B66" s="80"/>
      <c r="C66" s="81"/>
      <c r="D66" s="81"/>
      <c r="E66" s="81"/>
      <c r="F66" s="81"/>
      <c r="G66" s="81"/>
      <c r="H66" s="81"/>
      <c r="I66" s="81"/>
      <c r="J66" s="81"/>
    </row>
    <row r="67" spans="1:34" ht="15" customHeight="1" x14ac:dyDescent="0.25">
      <c r="A67" s="180"/>
      <c r="B67" s="181"/>
      <c r="C67" s="177" t="s">
        <v>126</v>
      </c>
      <c r="D67" s="178"/>
      <c r="E67" s="178"/>
      <c r="F67" s="178"/>
      <c r="G67" s="178"/>
      <c r="H67" s="178"/>
      <c r="I67" s="178"/>
      <c r="J67" s="179"/>
      <c r="K67" s="170" t="s">
        <v>126</v>
      </c>
      <c r="L67" s="184"/>
      <c r="M67" s="184"/>
      <c r="N67" s="184"/>
      <c r="O67" s="184"/>
      <c r="P67" s="184"/>
      <c r="Q67" s="184"/>
      <c r="R67" s="171"/>
      <c r="S67" s="170" t="s">
        <v>126</v>
      </c>
      <c r="T67" s="184"/>
      <c r="U67" s="184"/>
      <c r="V67" s="184"/>
      <c r="W67" s="184"/>
      <c r="X67" s="184"/>
      <c r="Y67" s="184"/>
      <c r="Z67" s="171"/>
      <c r="AA67" s="170" t="s">
        <v>126</v>
      </c>
      <c r="AB67" s="184"/>
      <c r="AC67" s="184"/>
      <c r="AD67" s="184"/>
      <c r="AE67" s="184"/>
      <c r="AF67" s="184"/>
      <c r="AG67" s="184"/>
      <c r="AH67" s="171"/>
    </row>
    <row r="68" spans="1:34" ht="15" customHeight="1" x14ac:dyDescent="0.25">
      <c r="A68" s="170" t="s">
        <v>848</v>
      </c>
      <c r="B68" s="171"/>
      <c r="C68" s="48">
        <f>AVERAGE(C13:C14)</f>
        <v>19.484999999999999</v>
      </c>
      <c r="D68" s="48">
        <f t="shared" ref="D68:J68" si="10">AVERAGE(D13:D14)</f>
        <v>19.880000000000003</v>
      </c>
      <c r="E68" s="48">
        <f t="shared" si="10"/>
        <v>19.740000000000002</v>
      </c>
      <c r="F68" s="48">
        <f t="shared" si="10"/>
        <v>19.195</v>
      </c>
      <c r="G68" s="48">
        <f t="shared" si="10"/>
        <v>19.335000000000001</v>
      </c>
      <c r="H68" s="48">
        <f t="shared" si="10"/>
        <v>19.439999999999998</v>
      </c>
      <c r="I68" s="48">
        <f t="shared" si="10"/>
        <v>19.71</v>
      </c>
      <c r="J68" s="48">
        <f t="shared" si="10"/>
        <v>19.329999999999998</v>
      </c>
      <c r="K68" s="48">
        <f t="shared" ref="K68:AH68" si="11">AVERAGE(K13:K14)</f>
        <v>19.57</v>
      </c>
      <c r="L68" s="48">
        <f t="shared" si="11"/>
        <v>19.545000000000002</v>
      </c>
      <c r="M68" s="48">
        <f t="shared" si="11"/>
        <v>19.545000000000002</v>
      </c>
      <c r="N68" s="48">
        <f t="shared" si="11"/>
        <v>19.439999999999998</v>
      </c>
      <c r="O68" s="48">
        <f t="shared" si="11"/>
        <v>19.36</v>
      </c>
      <c r="P68" s="48">
        <f t="shared" si="11"/>
        <v>19.414999999999999</v>
      </c>
      <c r="Q68" s="48">
        <f t="shared" si="11"/>
        <v>19.645000000000003</v>
      </c>
      <c r="R68" s="48">
        <f t="shared" si="11"/>
        <v>19.495000000000001</v>
      </c>
      <c r="S68" s="48">
        <f t="shared" si="11"/>
        <v>19.600000000000001</v>
      </c>
      <c r="T68" s="48">
        <f t="shared" si="11"/>
        <v>19.575000000000003</v>
      </c>
      <c r="U68" s="48">
        <f t="shared" si="11"/>
        <v>19.5</v>
      </c>
      <c r="V68" s="48">
        <f t="shared" si="11"/>
        <v>19.725000000000001</v>
      </c>
      <c r="W68" s="48">
        <f t="shared" si="11"/>
        <v>19.655000000000001</v>
      </c>
      <c r="X68" s="48">
        <f t="shared" si="11"/>
        <v>19.61</v>
      </c>
      <c r="Y68" s="48">
        <f t="shared" si="11"/>
        <v>19.559999999999999</v>
      </c>
      <c r="Z68" s="48">
        <f t="shared" si="11"/>
        <v>19.21</v>
      </c>
      <c r="AA68" s="48">
        <f t="shared" si="11"/>
        <v>19.524999999999999</v>
      </c>
      <c r="AB68" s="48">
        <f t="shared" si="11"/>
        <v>19.365000000000002</v>
      </c>
      <c r="AC68" s="48">
        <f t="shared" si="11"/>
        <v>19.105</v>
      </c>
      <c r="AD68" s="48">
        <f t="shared" si="11"/>
        <v>19.164999999999999</v>
      </c>
      <c r="AE68" s="48">
        <f t="shared" si="11"/>
        <v>19.324999999999999</v>
      </c>
      <c r="AF68" s="48">
        <f t="shared" si="11"/>
        <v>19.399999999999999</v>
      </c>
      <c r="AG68" s="48">
        <f t="shared" si="11"/>
        <v>19.744999999999997</v>
      </c>
      <c r="AH68" s="48">
        <f t="shared" si="11"/>
        <v>19.46</v>
      </c>
    </row>
    <row r="69" spans="1:34" ht="15" customHeight="1" x14ac:dyDescent="0.25">
      <c r="A69" s="47" t="s">
        <v>847</v>
      </c>
      <c r="B69" s="56">
        <v>21</v>
      </c>
      <c r="C69" s="49" t="str">
        <f>IF(C68="","",IF(C68&lt;=$B$69,"NO","Perhaps"))</f>
        <v>NO</v>
      </c>
      <c r="D69" s="49" t="str">
        <f t="shared" ref="D69:J69" si="12">IF(D68="","",IF(D68&lt;=$B$69,"NO","Perhaps"))</f>
        <v>NO</v>
      </c>
      <c r="E69" s="49" t="str">
        <f t="shared" si="12"/>
        <v>NO</v>
      </c>
      <c r="F69" s="49" t="str">
        <f t="shared" si="12"/>
        <v>NO</v>
      </c>
      <c r="G69" s="49" t="str">
        <f t="shared" si="12"/>
        <v>NO</v>
      </c>
      <c r="H69" s="49" t="str">
        <f t="shared" si="12"/>
        <v>NO</v>
      </c>
      <c r="I69" s="49" t="str">
        <f t="shared" si="12"/>
        <v>NO</v>
      </c>
      <c r="J69" s="49" t="str">
        <f t="shared" si="12"/>
        <v>NO</v>
      </c>
      <c r="K69" s="49" t="str">
        <f t="shared" ref="K69:AH69" si="13">IF(K68="","",IF(K68&lt;=$B$69,"NO","Perhaps"))</f>
        <v>NO</v>
      </c>
      <c r="L69" s="49" t="str">
        <f t="shared" si="13"/>
        <v>NO</v>
      </c>
      <c r="M69" s="49" t="str">
        <f t="shared" si="13"/>
        <v>NO</v>
      </c>
      <c r="N69" s="49" t="str">
        <f t="shared" si="13"/>
        <v>NO</v>
      </c>
      <c r="O69" s="49" t="str">
        <f t="shared" si="13"/>
        <v>NO</v>
      </c>
      <c r="P69" s="49" t="str">
        <f t="shared" si="13"/>
        <v>NO</v>
      </c>
      <c r="Q69" s="49" t="str">
        <f t="shared" si="13"/>
        <v>NO</v>
      </c>
      <c r="R69" s="49" t="str">
        <f t="shared" si="13"/>
        <v>NO</v>
      </c>
      <c r="S69" s="49" t="str">
        <f t="shared" si="13"/>
        <v>NO</v>
      </c>
      <c r="T69" s="49" t="str">
        <f t="shared" si="13"/>
        <v>NO</v>
      </c>
      <c r="U69" s="49" t="str">
        <f t="shared" si="13"/>
        <v>NO</v>
      </c>
      <c r="V69" s="49" t="str">
        <f t="shared" si="13"/>
        <v>NO</v>
      </c>
      <c r="W69" s="49" t="str">
        <f t="shared" si="13"/>
        <v>NO</v>
      </c>
      <c r="X69" s="49" t="str">
        <f t="shared" si="13"/>
        <v>NO</v>
      </c>
      <c r="Y69" s="49" t="str">
        <f t="shared" si="13"/>
        <v>NO</v>
      </c>
      <c r="Z69" s="49" t="str">
        <f t="shared" si="13"/>
        <v>NO</v>
      </c>
      <c r="AA69" s="49" t="str">
        <f t="shared" si="13"/>
        <v>NO</v>
      </c>
      <c r="AB69" s="49" t="str">
        <f t="shared" si="13"/>
        <v>NO</v>
      </c>
      <c r="AC69" s="49" t="str">
        <f t="shared" si="13"/>
        <v>NO</v>
      </c>
      <c r="AD69" s="49" t="str">
        <f t="shared" si="13"/>
        <v>NO</v>
      </c>
      <c r="AE69" s="49" t="str">
        <f t="shared" si="13"/>
        <v>NO</v>
      </c>
      <c r="AF69" s="49" t="str">
        <f t="shared" si="13"/>
        <v>NO</v>
      </c>
      <c r="AG69" s="49" t="str">
        <f t="shared" si="13"/>
        <v>NO</v>
      </c>
      <c r="AH69" s="49" t="str">
        <f t="shared" si="13"/>
        <v>NO</v>
      </c>
    </row>
    <row r="70" spans="1:34" x14ac:dyDescent="0.25">
      <c r="B70" s="44"/>
      <c r="C70" s="45"/>
      <c r="D70" s="45"/>
      <c r="E70" s="45"/>
      <c r="F70" s="45"/>
      <c r="G70" s="45"/>
      <c r="H70" s="45"/>
      <c r="I70" s="45"/>
      <c r="J70" s="45"/>
    </row>
    <row r="71" spans="1:34" x14ac:dyDescent="0.25">
      <c r="A71" s="66"/>
    </row>
    <row r="73" spans="1:34" x14ac:dyDescent="0.25">
      <c r="A73" s="66"/>
    </row>
    <row r="75" spans="1:34" x14ac:dyDescent="0.25">
      <c r="A75" s="66"/>
    </row>
    <row r="77" spans="1:34" x14ac:dyDescent="0.25">
      <c r="A77" s="66"/>
    </row>
    <row r="79" spans="1:34" x14ac:dyDescent="0.25">
      <c r="A79" s="66"/>
    </row>
    <row r="81" spans="1:1" x14ac:dyDescent="0.25">
      <c r="A81" s="66"/>
    </row>
    <row r="83" spans="1:1" x14ac:dyDescent="0.25">
      <c r="A83" s="66"/>
    </row>
    <row r="85" spans="1:1" x14ac:dyDescent="0.25">
      <c r="A85" s="66"/>
    </row>
    <row r="87" spans="1:1" x14ac:dyDescent="0.25">
      <c r="A87" s="66"/>
    </row>
    <row r="89" spans="1:1" x14ac:dyDescent="0.25">
      <c r="A89" s="66"/>
    </row>
    <row r="91" spans="1:1" x14ac:dyDescent="0.25">
      <c r="A91" s="66"/>
    </row>
    <row r="93" spans="1:1" x14ac:dyDescent="0.25">
      <c r="A93" s="66"/>
    </row>
    <row r="95" spans="1:1" x14ac:dyDescent="0.25">
      <c r="A95" s="66"/>
    </row>
    <row r="97" spans="1:1" x14ac:dyDescent="0.25">
      <c r="A97" s="66"/>
    </row>
    <row r="99" spans="1:1" x14ac:dyDescent="0.25">
      <c r="A99" s="66"/>
    </row>
    <row r="101" spans="1:1" x14ac:dyDescent="0.25">
      <c r="A101" s="66"/>
    </row>
    <row r="103" spans="1:1" x14ac:dyDescent="0.25">
      <c r="A103" s="66"/>
    </row>
    <row r="105" spans="1:1" x14ac:dyDescent="0.25">
      <c r="A105" s="66"/>
    </row>
    <row r="107" spans="1:1" x14ac:dyDescent="0.25">
      <c r="A107" s="66"/>
    </row>
    <row r="109" spans="1:1" x14ac:dyDescent="0.25">
      <c r="A109" s="66"/>
    </row>
    <row r="111" spans="1:1" x14ac:dyDescent="0.25">
      <c r="A111" s="66"/>
    </row>
    <row r="113" spans="1:1" x14ac:dyDescent="0.25">
      <c r="A113" s="66"/>
    </row>
    <row r="115" spans="1:1" x14ac:dyDescent="0.25">
      <c r="A115" s="66"/>
    </row>
    <row r="117" spans="1:1" x14ac:dyDescent="0.25">
      <c r="A117" s="66"/>
    </row>
    <row r="119" spans="1:1" x14ac:dyDescent="0.25">
      <c r="A119" s="66"/>
    </row>
    <row r="121" spans="1:1" x14ac:dyDescent="0.25">
      <c r="A121" s="66"/>
    </row>
    <row r="123" spans="1:1" x14ac:dyDescent="0.25">
      <c r="A123" s="66"/>
    </row>
    <row r="125" spans="1:1" x14ac:dyDescent="0.25">
      <c r="A125" s="66"/>
    </row>
  </sheetData>
  <mergeCells count="37">
    <mergeCell ref="K67:R67"/>
    <mergeCell ref="S67:Z67"/>
    <mergeCell ref="AA67:AH67"/>
    <mergeCell ref="A29:B29"/>
    <mergeCell ref="A16:B16"/>
    <mergeCell ref="AA16:AH16"/>
    <mergeCell ref="C29:J29"/>
    <mergeCell ref="K29:R29"/>
    <mergeCell ref="S29:Z29"/>
    <mergeCell ref="AA29:AH29"/>
    <mergeCell ref="S16:Z16"/>
    <mergeCell ref="K2:R2"/>
    <mergeCell ref="S2:Z2"/>
    <mergeCell ref="AA2:AH2"/>
    <mergeCell ref="C55:J55"/>
    <mergeCell ref="K55:R55"/>
    <mergeCell ref="S55:Z55"/>
    <mergeCell ref="AA55:AH55"/>
    <mergeCell ref="C16:J16"/>
    <mergeCell ref="K16:R16"/>
    <mergeCell ref="C41:J41"/>
    <mergeCell ref="K41:R41"/>
    <mergeCell ref="S41:Z41"/>
    <mergeCell ref="AA41:AH41"/>
    <mergeCell ref="C2:J2"/>
    <mergeCell ref="A15:J15"/>
    <mergeCell ref="A41:B41"/>
    <mergeCell ref="A68:B68"/>
    <mergeCell ref="A54:J54"/>
    <mergeCell ref="A58:B58"/>
    <mergeCell ref="A60:B60"/>
    <mergeCell ref="A55:B55"/>
    <mergeCell ref="C67:J67"/>
    <mergeCell ref="A67:B67"/>
    <mergeCell ref="A62:B62"/>
    <mergeCell ref="A64:B64"/>
    <mergeCell ref="A56:B56"/>
  </mergeCells>
  <phoneticPr fontId="3" type="noConversion"/>
  <conditionalFormatting sqref="C65:AH65 C57:AH57 C59:AH59 C63:AH63 C61:AH61 C69:AH69">
    <cfRule type="cellIs" dxfId="0" priority="1" stopIfTrue="1" operator="equal">
      <formula>"?"</formula>
    </cfRule>
  </conditionalFormatting>
  <pageMargins left="0.5" right="0.5" top="1" bottom="1" header="0.5" footer="0.5"/>
  <pageSetup scale="84" orientation="landscape" r:id="rId1"/>
  <headerFooter alignWithMargins="0">
    <oddHeader>&amp;L&amp;Z&amp;F</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386"/>
  <sheetViews>
    <sheetView zoomScale="116" workbookViewId="0">
      <pane ySplit="2" topLeftCell="A3" activePane="bottomLeft" state="frozen"/>
      <selection pane="bottomLeft" sqref="A1:A2"/>
    </sheetView>
  </sheetViews>
  <sheetFormatPr defaultColWidth="9.109375" defaultRowHeight="15" customHeight="1" x14ac:dyDescent="0.25"/>
  <cols>
    <col min="1" max="1" width="20.6640625" style="58" customWidth="1"/>
    <col min="2" max="2" width="15.6640625" style="58" customWidth="1"/>
    <col min="3" max="3" width="5.6640625" style="78" customWidth="1"/>
    <col min="4" max="7" width="8.6640625" style="58" customWidth="1"/>
    <col min="8" max="8" width="15.6640625" style="58" customWidth="1"/>
    <col min="9" max="9" width="5.6640625" style="58" customWidth="1"/>
    <col min="10" max="41" width="5.6640625" style="65" customWidth="1"/>
    <col min="42" max="42" width="5.6640625" style="58" customWidth="1"/>
    <col min="43" max="43" width="9.88671875" style="58" customWidth="1"/>
    <col min="44" max="16384" width="9.109375" style="58"/>
  </cols>
  <sheetData>
    <row r="1" spans="1:41" ht="15" customHeight="1" x14ac:dyDescent="0.25">
      <c r="A1" s="168" t="s">
        <v>455</v>
      </c>
      <c r="B1" s="168" t="s">
        <v>450</v>
      </c>
      <c r="C1" s="168" t="s">
        <v>0</v>
      </c>
      <c r="D1" s="182" t="s">
        <v>124</v>
      </c>
      <c r="E1" s="189"/>
      <c r="F1" s="189"/>
      <c r="G1" s="190"/>
      <c r="H1" s="191" t="s">
        <v>840</v>
      </c>
      <c r="I1" s="188"/>
      <c r="J1" s="86">
        <f>IF('Raw Data'!H7='Raw Data'!H5,35,IF('Raw Data'!H7='Raw Data'!H6,30))</f>
        <v>35</v>
      </c>
    </row>
    <row r="2" spans="1:41" ht="15" customHeight="1" x14ac:dyDescent="0.25">
      <c r="A2" s="168" t="s">
        <v>455</v>
      </c>
      <c r="B2" s="168"/>
      <c r="C2" s="168"/>
      <c r="D2" s="47" t="s">
        <v>451</v>
      </c>
      <c r="E2" s="47" t="s">
        <v>452</v>
      </c>
      <c r="F2" s="47" t="s">
        <v>453</v>
      </c>
      <c r="G2" s="47" t="s">
        <v>454</v>
      </c>
      <c r="H2" s="187" t="str">
        <f>D2</f>
        <v>Plate 1</v>
      </c>
      <c r="I2" s="174"/>
      <c r="J2" s="56">
        <v>1</v>
      </c>
      <c r="K2" s="56">
        <v>2</v>
      </c>
      <c r="L2" s="56">
        <v>3</v>
      </c>
      <c r="M2" s="56">
        <v>4</v>
      </c>
      <c r="N2" s="56">
        <v>5</v>
      </c>
      <c r="O2" s="56">
        <v>6</v>
      </c>
      <c r="P2" s="56">
        <v>7</v>
      </c>
      <c r="Q2" s="56">
        <v>8</v>
      </c>
      <c r="R2" s="56">
        <v>9</v>
      </c>
      <c r="S2" s="56">
        <v>10</v>
      </c>
      <c r="T2" s="56">
        <v>11</v>
      </c>
      <c r="U2" s="56">
        <v>12</v>
      </c>
      <c r="V2" s="56">
        <v>13</v>
      </c>
      <c r="W2" s="56">
        <v>14</v>
      </c>
      <c r="X2" s="56">
        <v>15</v>
      </c>
      <c r="Y2" s="56">
        <v>16</v>
      </c>
      <c r="Z2" s="56">
        <v>17</v>
      </c>
      <c r="AA2" s="56">
        <v>18</v>
      </c>
      <c r="AB2" s="56">
        <v>19</v>
      </c>
      <c r="AC2" s="56">
        <v>20</v>
      </c>
      <c r="AD2" s="56">
        <v>21</v>
      </c>
      <c r="AE2" s="56">
        <v>22</v>
      </c>
      <c r="AF2" s="56">
        <v>23</v>
      </c>
      <c r="AG2" s="56">
        <v>24</v>
      </c>
      <c r="AH2" s="56">
        <v>25</v>
      </c>
      <c r="AI2" s="56">
        <v>26</v>
      </c>
      <c r="AJ2" s="56">
        <v>27</v>
      </c>
      <c r="AK2" s="56">
        <v>28</v>
      </c>
      <c r="AL2" s="56">
        <v>29</v>
      </c>
      <c r="AM2" s="56">
        <v>30</v>
      </c>
      <c r="AN2" s="56">
        <v>31</v>
      </c>
      <c r="AO2" s="56">
        <v>32</v>
      </c>
    </row>
    <row r="3" spans="1:41" ht="15" customHeight="1" x14ac:dyDescent="0.25">
      <c r="A3" s="71" t="s">
        <v>456</v>
      </c>
      <c r="B3" s="71" t="str">
        <f>VLOOKUP(MID('Raw Data'!B$1,FIND("(",'Raw Data'!B$1,1)+1,FIND(")",'Raw Data'!B$1,1)-FIND("(",'Raw Data'!B$1,1)-1)&amp;","&amp;LEFT(A3,FIND("Sample",A3,1)-2),'Arrays &amp; Content'!C$2:D$97,2,FALSE)</f>
        <v>cel-miR-39-3p</v>
      </c>
      <c r="C3" s="75" t="s">
        <v>2</v>
      </c>
      <c r="D3" s="74">
        <f>IF(SUM('Raw Data'!B$4:B$387)=0, "", IF(AND(ISNUMBER('Raw Data'!B4),'Raw Data'!B4&lt;$J$1, 'Raw Data'!B4&gt;0),'Raw Data'!B4,$J$1))</f>
        <v>20.61</v>
      </c>
      <c r="E3" s="74" t="str">
        <f>IF(SUM('Raw Data'!C$4:C$387)=0, "", IF(AND(ISNUMBER('Raw Data'!C4),'Raw Data'!C4&lt;$J$1, 'Raw Data'!C4&gt;0),'Raw Data'!C4,$J$1))</f>
        <v/>
      </c>
      <c r="F3" s="74" t="str">
        <f>IF(SUM('Raw Data'!D$4:D$387)=0, "", IF(AND(ISNUMBER('Raw Data'!D4),'Raw Data'!D4&lt;$J$1, 'Raw Data'!D4&gt;0),'Raw Data'!D4,$J$1))</f>
        <v/>
      </c>
      <c r="G3" s="74" t="str">
        <f>IF(SUM('Raw Data'!E$4:E$387)=0, "", IF(AND(ISNUMBER('Raw Data'!E4),'Raw Data'!E4&lt;$J$1, 'Raw Data'!E4&gt;0),'Raw Data'!E4,$J$1))</f>
        <v/>
      </c>
      <c r="H3" s="71" t="s">
        <v>158</v>
      </c>
      <c r="I3" s="47">
        <v>1</v>
      </c>
      <c r="J3" s="76">
        <f t="shared" ref="J3:J14" si="0">VLOOKUP("Assay "&amp;$I3&amp;" Sample "&amp;J$2,$A$3:$G$386,4,FALSE)</f>
        <v>20.61</v>
      </c>
      <c r="K3" s="76">
        <f t="shared" ref="K3:AO11" si="1">VLOOKUP("Assay "&amp;$I3&amp;" Sample "&amp;K$2,$A$3:$G$386,4,FALSE)</f>
        <v>21.8</v>
      </c>
      <c r="L3" s="76">
        <f t="shared" si="1"/>
        <v>21.02</v>
      </c>
      <c r="M3" s="76">
        <f t="shared" si="1"/>
        <v>21.4</v>
      </c>
      <c r="N3" s="76">
        <f t="shared" si="1"/>
        <v>20.56</v>
      </c>
      <c r="O3" s="76">
        <f t="shared" si="1"/>
        <v>19.96</v>
      </c>
      <c r="P3" s="76">
        <f t="shared" si="1"/>
        <v>19.489999999999998</v>
      </c>
      <c r="Q3" s="76">
        <f t="shared" si="1"/>
        <v>21.54</v>
      </c>
      <c r="R3" s="76">
        <f t="shared" si="1"/>
        <v>21.99</v>
      </c>
      <c r="S3" s="76">
        <f t="shared" si="1"/>
        <v>20.55</v>
      </c>
      <c r="T3" s="76">
        <f t="shared" si="1"/>
        <v>21.84</v>
      </c>
      <c r="U3" s="76">
        <f t="shared" si="1"/>
        <v>20.89</v>
      </c>
      <c r="V3" s="76">
        <f t="shared" si="1"/>
        <v>20</v>
      </c>
      <c r="W3" s="76">
        <f t="shared" si="1"/>
        <v>21.21</v>
      </c>
      <c r="X3" s="76">
        <f t="shared" si="1"/>
        <v>20.010000000000002</v>
      </c>
      <c r="Y3" s="76">
        <f t="shared" si="1"/>
        <v>19.28</v>
      </c>
      <c r="Z3" s="76">
        <f t="shared" si="1"/>
        <v>19.100000000000001</v>
      </c>
      <c r="AA3" s="76">
        <f t="shared" si="1"/>
        <v>19.48</v>
      </c>
      <c r="AB3" s="76">
        <f t="shared" si="1"/>
        <v>20.86</v>
      </c>
      <c r="AC3" s="76">
        <f t="shared" si="1"/>
        <v>19.260000000000002</v>
      </c>
      <c r="AD3" s="76">
        <f t="shared" si="1"/>
        <v>19.45</v>
      </c>
      <c r="AE3" s="76">
        <f t="shared" si="1"/>
        <v>20.78</v>
      </c>
      <c r="AF3" s="76">
        <f t="shared" si="1"/>
        <v>20.09</v>
      </c>
      <c r="AG3" s="76">
        <f t="shared" si="1"/>
        <v>20.02</v>
      </c>
      <c r="AH3" s="76">
        <f t="shared" si="1"/>
        <v>20.22</v>
      </c>
      <c r="AI3" s="76">
        <f t="shared" si="1"/>
        <v>21.9</v>
      </c>
      <c r="AJ3" s="76">
        <f t="shared" si="1"/>
        <v>21.12</v>
      </c>
      <c r="AK3" s="76">
        <f t="shared" si="1"/>
        <v>20.02</v>
      </c>
      <c r="AL3" s="76">
        <f t="shared" si="1"/>
        <v>21.98</v>
      </c>
      <c r="AM3" s="76">
        <f t="shared" si="1"/>
        <v>21.88</v>
      </c>
      <c r="AN3" s="76">
        <f t="shared" si="1"/>
        <v>21.03</v>
      </c>
      <c r="AO3" s="76">
        <f t="shared" si="1"/>
        <v>21.81</v>
      </c>
    </row>
    <row r="4" spans="1:41" ht="15" customHeight="1" x14ac:dyDescent="0.25">
      <c r="A4" s="71" t="s">
        <v>457</v>
      </c>
      <c r="B4" s="71" t="str">
        <f>VLOOKUP(MID('Raw Data'!B$1,FIND("(",'Raw Data'!B$1,1)+1,FIND(")",'Raw Data'!B$1,1)-FIND("(",'Raw Data'!B$1,1)-1)&amp;","&amp;LEFT(A4,FIND("Sample",A4,1)-2),'Arrays &amp; Content'!C$2:D$97,2,FALSE)</f>
        <v>cel-miR-39-3p</v>
      </c>
      <c r="C4" s="75" t="s">
        <v>3</v>
      </c>
      <c r="D4" s="74">
        <f>IF(SUM('Raw Data'!B$4:B$387)=0, "", IF(AND(ISNUMBER('Raw Data'!B5),'Raw Data'!B5&lt;$J$1, 'Raw Data'!B5&gt;0),'Raw Data'!B5,$J$1))</f>
        <v>21.8</v>
      </c>
      <c r="E4" s="74" t="str">
        <f>IF(SUM('Raw Data'!C$4:C$387)=0, "", IF(AND(ISNUMBER('Raw Data'!C5),'Raw Data'!C5&lt;$J$1, 'Raw Data'!C5&gt;0),'Raw Data'!C5,$J$1))</f>
        <v/>
      </c>
      <c r="F4" s="74" t="str">
        <f>IF(SUM('Raw Data'!D$4:D$387)=0, "", IF(AND(ISNUMBER('Raw Data'!D5),'Raw Data'!D5&lt;$J$1, 'Raw Data'!D5&gt;0),'Raw Data'!D5,$J$1))</f>
        <v/>
      </c>
      <c r="G4" s="74" t="str">
        <f>IF(SUM('Raw Data'!E$4:E$387)=0, "", IF(AND(ISNUMBER('Raw Data'!E5),'Raw Data'!E5&lt;$J$1, 'Raw Data'!E5&gt;0),'Raw Data'!E5,$J$1))</f>
        <v/>
      </c>
      <c r="H4" s="71" t="s">
        <v>158</v>
      </c>
      <c r="I4" s="47">
        <v>2</v>
      </c>
      <c r="J4" s="76">
        <f t="shared" si="0"/>
        <v>21.52</v>
      </c>
      <c r="K4" s="76">
        <f t="shared" ref="K4:Y4" si="2">VLOOKUP("Assay "&amp;$I4&amp;" Sample "&amp;K$2,$A$3:$G$386,4,FALSE)</f>
        <v>19.52</v>
      </c>
      <c r="L4" s="76">
        <f t="shared" si="2"/>
        <v>19.510000000000002</v>
      </c>
      <c r="M4" s="76">
        <f t="shared" si="2"/>
        <v>19.149999999999999</v>
      </c>
      <c r="N4" s="76">
        <f t="shared" si="2"/>
        <v>21.65</v>
      </c>
      <c r="O4" s="76">
        <f t="shared" si="2"/>
        <v>19.510000000000002</v>
      </c>
      <c r="P4" s="76">
        <f t="shared" si="2"/>
        <v>20.79</v>
      </c>
      <c r="Q4" s="76">
        <f t="shared" si="2"/>
        <v>19.84</v>
      </c>
      <c r="R4" s="76">
        <f t="shared" si="2"/>
        <v>21.71</v>
      </c>
      <c r="S4" s="76">
        <f t="shared" si="2"/>
        <v>21.77</v>
      </c>
      <c r="T4" s="76">
        <f t="shared" si="2"/>
        <v>21.47</v>
      </c>
      <c r="U4" s="76">
        <f t="shared" si="2"/>
        <v>19.66</v>
      </c>
      <c r="V4" s="76">
        <f t="shared" si="2"/>
        <v>20.41</v>
      </c>
      <c r="W4" s="76">
        <f t="shared" si="2"/>
        <v>20.92</v>
      </c>
      <c r="X4" s="76">
        <f t="shared" si="2"/>
        <v>19.329999999999998</v>
      </c>
      <c r="Y4" s="76">
        <f t="shared" si="2"/>
        <v>21.04</v>
      </c>
      <c r="Z4" s="76">
        <f t="shared" si="1"/>
        <v>20.86</v>
      </c>
      <c r="AA4" s="76">
        <f t="shared" si="1"/>
        <v>19.75</v>
      </c>
      <c r="AB4" s="76">
        <f t="shared" si="1"/>
        <v>20.9</v>
      </c>
      <c r="AC4" s="76">
        <f t="shared" si="1"/>
        <v>20.47</v>
      </c>
      <c r="AD4" s="76">
        <f t="shared" si="1"/>
        <v>20.010000000000002</v>
      </c>
      <c r="AE4" s="76">
        <f t="shared" si="1"/>
        <v>20.85</v>
      </c>
      <c r="AF4" s="76">
        <f t="shared" si="1"/>
        <v>21.97</v>
      </c>
      <c r="AG4" s="76">
        <f t="shared" si="1"/>
        <v>19.55</v>
      </c>
      <c r="AH4" s="76">
        <f t="shared" si="1"/>
        <v>19.8</v>
      </c>
      <c r="AI4" s="76">
        <f t="shared" si="1"/>
        <v>19.559999999999999</v>
      </c>
      <c r="AJ4" s="76">
        <f t="shared" si="1"/>
        <v>21.49</v>
      </c>
      <c r="AK4" s="76">
        <f t="shared" si="1"/>
        <v>20.51</v>
      </c>
      <c r="AL4" s="76">
        <f t="shared" si="1"/>
        <v>20.04</v>
      </c>
      <c r="AM4" s="76">
        <f t="shared" si="1"/>
        <v>19.190000000000001</v>
      </c>
      <c r="AN4" s="76">
        <f t="shared" si="1"/>
        <v>19.329999999999998</v>
      </c>
      <c r="AO4" s="76">
        <f t="shared" si="1"/>
        <v>20.329999999999998</v>
      </c>
    </row>
    <row r="5" spans="1:41" ht="15" customHeight="1" x14ac:dyDescent="0.25">
      <c r="A5" s="71" t="s">
        <v>458</v>
      </c>
      <c r="B5" s="71" t="str">
        <f>VLOOKUP(MID('Raw Data'!B$1,FIND("(",'Raw Data'!B$1,1)+1,FIND(")",'Raw Data'!B$1,1)-FIND("(",'Raw Data'!B$1,1)-1)&amp;","&amp;LEFT(A5,FIND("Sample",A5,1)-2),'Arrays &amp; Content'!C$2:D$97,2,FALSE)</f>
        <v>cel-miR-39-3p</v>
      </c>
      <c r="C5" s="75" t="s">
        <v>4</v>
      </c>
      <c r="D5" s="74">
        <f>IF(SUM('Raw Data'!B$4:B$387)=0, "", IF(AND(ISNUMBER('Raw Data'!B6),'Raw Data'!B6&lt;$J$1, 'Raw Data'!B6&gt;0),'Raw Data'!B6,$J$1))</f>
        <v>21.52</v>
      </c>
      <c r="E5" s="74" t="str">
        <f>IF(SUM('Raw Data'!C$4:C$387)=0, "", IF(AND(ISNUMBER('Raw Data'!C6),'Raw Data'!C6&lt;$J$1, 'Raw Data'!C6&gt;0),'Raw Data'!C6,$J$1))</f>
        <v/>
      </c>
      <c r="F5" s="74" t="str">
        <f>IF(SUM('Raw Data'!D$4:D$387)=0, "", IF(AND(ISNUMBER('Raw Data'!D6),'Raw Data'!D6&lt;$J$1, 'Raw Data'!D6&gt;0),'Raw Data'!D6,$J$1))</f>
        <v/>
      </c>
      <c r="G5" s="74" t="str">
        <f>IF(SUM('Raw Data'!E$4:E$387)=0, "", IF(AND(ISNUMBER('Raw Data'!E6),'Raw Data'!E6&lt;$J$1, 'Raw Data'!E6&gt;0),'Raw Data'!E6,$J$1))</f>
        <v/>
      </c>
      <c r="H5" s="71" t="s">
        <v>159</v>
      </c>
      <c r="I5" s="47">
        <v>3</v>
      </c>
      <c r="J5" s="76">
        <f t="shared" si="0"/>
        <v>18.71</v>
      </c>
      <c r="K5" s="76">
        <f t="shared" si="1"/>
        <v>22.25</v>
      </c>
      <c r="L5" s="76">
        <f t="shared" si="1"/>
        <v>21.35</v>
      </c>
      <c r="M5" s="76">
        <f t="shared" si="1"/>
        <v>21.67</v>
      </c>
      <c r="N5" s="76">
        <f t="shared" si="1"/>
        <v>20.43</v>
      </c>
      <c r="O5" s="76">
        <f t="shared" si="1"/>
        <v>21.48</v>
      </c>
      <c r="P5" s="76">
        <f t="shared" si="1"/>
        <v>22.88</v>
      </c>
      <c r="Q5" s="76">
        <f t="shared" si="1"/>
        <v>20.94</v>
      </c>
      <c r="R5" s="76">
        <f t="shared" si="1"/>
        <v>20.48</v>
      </c>
      <c r="S5" s="76">
        <f t="shared" si="1"/>
        <v>20.149999999999999</v>
      </c>
      <c r="T5" s="76">
        <f t="shared" si="1"/>
        <v>20.45</v>
      </c>
      <c r="U5" s="76">
        <f t="shared" si="1"/>
        <v>21.03</v>
      </c>
      <c r="V5" s="76">
        <f t="shared" si="1"/>
        <v>21.8</v>
      </c>
      <c r="W5" s="76">
        <f t="shared" si="1"/>
        <v>22.75</v>
      </c>
      <c r="X5" s="76">
        <f t="shared" si="1"/>
        <v>18.78</v>
      </c>
      <c r="Y5" s="76">
        <f t="shared" si="1"/>
        <v>18.05</v>
      </c>
      <c r="Z5" s="76">
        <f t="shared" si="1"/>
        <v>22</v>
      </c>
      <c r="AA5" s="76">
        <f t="shared" si="1"/>
        <v>20.07</v>
      </c>
      <c r="AB5" s="76">
        <f t="shared" si="1"/>
        <v>20.149999999999999</v>
      </c>
      <c r="AC5" s="76">
        <f t="shared" si="1"/>
        <v>21.3</v>
      </c>
      <c r="AD5" s="76">
        <f t="shared" si="1"/>
        <v>20.2</v>
      </c>
      <c r="AE5" s="76">
        <f t="shared" si="1"/>
        <v>22.84</v>
      </c>
      <c r="AF5" s="76">
        <f t="shared" si="1"/>
        <v>22.06</v>
      </c>
      <c r="AG5" s="76">
        <f t="shared" si="1"/>
        <v>19.73</v>
      </c>
      <c r="AH5" s="76">
        <f t="shared" si="1"/>
        <v>20.57</v>
      </c>
      <c r="AI5" s="76">
        <f t="shared" si="1"/>
        <v>20.059999999999999</v>
      </c>
      <c r="AJ5" s="76">
        <f t="shared" si="1"/>
        <v>19.63</v>
      </c>
      <c r="AK5" s="76">
        <f t="shared" si="1"/>
        <v>22.91</v>
      </c>
      <c r="AL5" s="76">
        <f t="shared" si="1"/>
        <v>20.93</v>
      </c>
      <c r="AM5" s="76">
        <f t="shared" si="1"/>
        <v>20.93</v>
      </c>
      <c r="AN5" s="76">
        <f t="shared" si="1"/>
        <v>21.78</v>
      </c>
      <c r="AO5" s="76">
        <f t="shared" si="1"/>
        <v>21.39</v>
      </c>
    </row>
    <row r="6" spans="1:41" ht="15" customHeight="1" x14ac:dyDescent="0.25">
      <c r="A6" s="71" t="s">
        <v>459</v>
      </c>
      <c r="B6" s="71" t="str">
        <f>VLOOKUP(MID('Raw Data'!B$1,FIND("(",'Raw Data'!B$1,1)+1,FIND(")",'Raw Data'!B$1,1)-FIND("(",'Raw Data'!B$1,1)-1)&amp;","&amp;LEFT(A6,FIND("Sample",A6,1)-2),'Arrays &amp; Content'!C$2:D$97,2,FALSE)</f>
        <v>cel-miR-39-3p</v>
      </c>
      <c r="C6" s="75" t="s">
        <v>5</v>
      </c>
      <c r="D6" s="74">
        <f>IF(SUM('Raw Data'!B$4:B$387)=0, "", IF(AND(ISNUMBER('Raw Data'!B7),'Raw Data'!B7&lt;$J$1, 'Raw Data'!B7&gt;0),'Raw Data'!B7,$J$1))</f>
        <v>19.52</v>
      </c>
      <c r="E6" s="74" t="str">
        <f>IF(SUM('Raw Data'!C$4:C$387)=0, "", IF(AND(ISNUMBER('Raw Data'!C7),'Raw Data'!C7&lt;$J$1, 'Raw Data'!C7&gt;0),'Raw Data'!C7,$J$1))</f>
        <v/>
      </c>
      <c r="F6" s="74" t="str">
        <f>IF(SUM('Raw Data'!D$4:D$387)=0, "", IF(AND(ISNUMBER('Raw Data'!D7),'Raw Data'!D7&lt;$J$1, 'Raw Data'!D7&gt;0),'Raw Data'!D7,$J$1))</f>
        <v/>
      </c>
      <c r="G6" s="74" t="str">
        <f>IF(SUM('Raw Data'!E$4:E$387)=0, "", IF(AND(ISNUMBER('Raw Data'!E7),'Raw Data'!E7&lt;$J$1, 'Raw Data'!E7&gt;0),'Raw Data'!E7,$J$1))</f>
        <v/>
      </c>
      <c r="H6" s="71" t="s">
        <v>160</v>
      </c>
      <c r="I6" s="47">
        <v>4</v>
      </c>
      <c r="J6" s="76">
        <f t="shared" si="0"/>
        <v>18.600000000000001</v>
      </c>
      <c r="K6" s="76">
        <f t="shared" si="1"/>
        <v>20.5</v>
      </c>
      <c r="L6" s="76">
        <f t="shared" si="1"/>
        <v>18.649999999999999</v>
      </c>
      <c r="M6" s="76">
        <f t="shared" si="1"/>
        <v>19.41</v>
      </c>
      <c r="N6" s="76">
        <f t="shared" si="1"/>
        <v>21.83</v>
      </c>
      <c r="O6" s="76">
        <f t="shared" si="1"/>
        <v>22.8</v>
      </c>
      <c r="P6" s="76">
        <f t="shared" si="1"/>
        <v>22.24</v>
      </c>
      <c r="Q6" s="76">
        <f t="shared" si="1"/>
        <v>19</v>
      </c>
      <c r="R6" s="76">
        <f t="shared" si="1"/>
        <v>18.45</v>
      </c>
      <c r="S6" s="76">
        <f t="shared" si="1"/>
        <v>22.07</v>
      </c>
      <c r="T6" s="76">
        <f t="shared" si="1"/>
        <v>22.31</v>
      </c>
      <c r="U6" s="76">
        <f t="shared" si="1"/>
        <v>19.96</v>
      </c>
      <c r="V6" s="76">
        <f t="shared" si="1"/>
        <v>21.75</v>
      </c>
      <c r="W6" s="76">
        <f t="shared" si="1"/>
        <v>21.46</v>
      </c>
      <c r="X6" s="76">
        <f t="shared" si="1"/>
        <v>21.5</v>
      </c>
      <c r="Y6" s="76">
        <f t="shared" si="1"/>
        <v>21.09</v>
      </c>
      <c r="Z6" s="76">
        <f t="shared" si="1"/>
        <v>19.98</v>
      </c>
      <c r="AA6" s="76">
        <f t="shared" si="1"/>
        <v>19.739999999999998</v>
      </c>
      <c r="AB6" s="76">
        <f t="shared" si="1"/>
        <v>20.190000000000001</v>
      </c>
      <c r="AC6" s="76">
        <f t="shared" si="1"/>
        <v>20.079999999999998</v>
      </c>
      <c r="AD6" s="76">
        <f t="shared" si="1"/>
        <v>20.77</v>
      </c>
      <c r="AE6" s="76">
        <f t="shared" si="1"/>
        <v>22.9</v>
      </c>
      <c r="AF6" s="76">
        <f t="shared" si="1"/>
        <v>22.61</v>
      </c>
      <c r="AG6" s="76">
        <f t="shared" si="1"/>
        <v>18.45</v>
      </c>
      <c r="AH6" s="76">
        <f t="shared" si="1"/>
        <v>22.3</v>
      </c>
      <c r="AI6" s="76">
        <f t="shared" si="1"/>
        <v>20.059999999999999</v>
      </c>
      <c r="AJ6" s="76">
        <f t="shared" si="1"/>
        <v>18.64</v>
      </c>
      <c r="AK6" s="76">
        <f t="shared" si="1"/>
        <v>22.72</v>
      </c>
      <c r="AL6" s="76">
        <f t="shared" si="1"/>
        <v>19.46</v>
      </c>
      <c r="AM6" s="76">
        <f t="shared" si="1"/>
        <v>20.88</v>
      </c>
      <c r="AN6" s="76">
        <f t="shared" si="1"/>
        <v>18.53</v>
      </c>
      <c r="AO6" s="76">
        <f t="shared" si="1"/>
        <v>18.05</v>
      </c>
    </row>
    <row r="7" spans="1:41" ht="15" customHeight="1" x14ac:dyDescent="0.25">
      <c r="A7" s="71" t="s">
        <v>460</v>
      </c>
      <c r="B7" s="71" t="str">
        <f>VLOOKUP(MID('Raw Data'!B$1,FIND("(",'Raw Data'!B$1,1)+1,FIND(")",'Raw Data'!B$1,1)-FIND("(",'Raw Data'!B$1,1)-1)&amp;","&amp;LEFT(A7,FIND("Sample",A7,1)-2),'Arrays &amp; Content'!C$2:D$97,2,FALSE)</f>
        <v>hsa-miR-16-5p</v>
      </c>
      <c r="C7" s="75" t="s">
        <v>6</v>
      </c>
      <c r="D7" s="74">
        <f>IF(SUM('Raw Data'!B$4:B$387)=0, "", IF(AND(ISNUMBER('Raw Data'!B8),'Raw Data'!B8&lt;$J$1, 'Raw Data'!B8&gt;0),'Raw Data'!B8,$J$1))</f>
        <v>18.71</v>
      </c>
      <c r="E7" s="74" t="str">
        <f>IF(SUM('Raw Data'!C$4:C$387)=0, "", IF(AND(ISNUMBER('Raw Data'!C8),'Raw Data'!C8&lt;$J$1, 'Raw Data'!C8&gt;0),'Raw Data'!C8,$J$1))</f>
        <v/>
      </c>
      <c r="F7" s="74" t="str">
        <f>IF(SUM('Raw Data'!D$4:D$387)=0, "", IF(AND(ISNUMBER('Raw Data'!D8),'Raw Data'!D8&lt;$J$1, 'Raw Data'!D8&gt;0),'Raw Data'!D8,$J$1))</f>
        <v/>
      </c>
      <c r="G7" s="74" t="str">
        <f>IF(SUM('Raw Data'!E$4:E$387)=0, "", IF(AND(ISNUMBER('Raw Data'!E8),'Raw Data'!E8&lt;$J$1, 'Raw Data'!E8&gt;0),'Raw Data'!E8,$J$1))</f>
        <v/>
      </c>
      <c r="H7" s="71" t="s">
        <v>161</v>
      </c>
      <c r="I7" s="47">
        <v>5</v>
      </c>
      <c r="J7" s="76">
        <f t="shared" si="0"/>
        <v>21.67</v>
      </c>
      <c r="K7" s="76">
        <f t="shared" si="1"/>
        <v>22.06</v>
      </c>
      <c r="L7" s="76">
        <f t="shared" si="1"/>
        <v>19.5</v>
      </c>
      <c r="M7" s="76">
        <f t="shared" si="1"/>
        <v>18.75</v>
      </c>
      <c r="N7" s="76">
        <f t="shared" si="1"/>
        <v>20.420000000000002</v>
      </c>
      <c r="O7" s="76">
        <f t="shared" si="1"/>
        <v>21.22</v>
      </c>
      <c r="P7" s="76">
        <f t="shared" si="1"/>
        <v>19.75</v>
      </c>
      <c r="Q7" s="76">
        <f t="shared" si="1"/>
        <v>19.14</v>
      </c>
      <c r="R7" s="76">
        <f t="shared" si="1"/>
        <v>20.05</v>
      </c>
      <c r="S7" s="76">
        <f t="shared" si="1"/>
        <v>19.829999999999998</v>
      </c>
      <c r="T7" s="76">
        <f t="shared" si="1"/>
        <v>21.72</v>
      </c>
      <c r="U7" s="76">
        <f t="shared" si="1"/>
        <v>18.350000000000001</v>
      </c>
      <c r="V7" s="76">
        <f t="shared" si="1"/>
        <v>22.43</v>
      </c>
      <c r="W7" s="76">
        <f t="shared" si="1"/>
        <v>19.73</v>
      </c>
      <c r="X7" s="76">
        <f t="shared" si="1"/>
        <v>20.04</v>
      </c>
      <c r="Y7" s="76">
        <f t="shared" si="1"/>
        <v>19.03</v>
      </c>
      <c r="Z7" s="76">
        <f t="shared" si="1"/>
        <v>19.13</v>
      </c>
      <c r="AA7" s="76">
        <f t="shared" si="1"/>
        <v>22.69</v>
      </c>
      <c r="AB7" s="76">
        <f t="shared" si="1"/>
        <v>22.27</v>
      </c>
      <c r="AC7" s="76">
        <f t="shared" si="1"/>
        <v>22.11</v>
      </c>
      <c r="AD7" s="76">
        <f t="shared" si="1"/>
        <v>18.079999999999998</v>
      </c>
      <c r="AE7" s="76">
        <f t="shared" si="1"/>
        <v>21.52</v>
      </c>
      <c r="AF7" s="76">
        <f t="shared" si="1"/>
        <v>21.96</v>
      </c>
      <c r="AG7" s="76">
        <f t="shared" si="1"/>
        <v>19.75</v>
      </c>
      <c r="AH7" s="76">
        <f t="shared" si="1"/>
        <v>19.18</v>
      </c>
      <c r="AI7" s="76">
        <f t="shared" si="1"/>
        <v>21.57</v>
      </c>
      <c r="AJ7" s="76">
        <f t="shared" si="1"/>
        <v>18.420000000000002</v>
      </c>
      <c r="AK7" s="76">
        <f t="shared" si="1"/>
        <v>20.22</v>
      </c>
      <c r="AL7" s="76">
        <f t="shared" si="1"/>
        <v>19.46</v>
      </c>
      <c r="AM7" s="76">
        <f t="shared" si="1"/>
        <v>21.53</v>
      </c>
      <c r="AN7" s="76">
        <f t="shared" si="1"/>
        <v>21.06</v>
      </c>
      <c r="AO7" s="76">
        <f t="shared" si="1"/>
        <v>22.81</v>
      </c>
    </row>
    <row r="8" spans="1:41" ht="15" customHeight="1" x14ac:dyDescent="0.25">
      <c r="A8" s="71" t="s">
        <v>461</v>
      </c>
      <c r="B8" s="71" t="str">
        <f>VLOOKUP(MID('Raw Data'!B$1,FIND("(",'Raw Data'!B$1,1)+1,FIND(")",'Raw Data'!B$1,1)-FIND("(",'Raw Data'!B$1,1)-1)&amp;","&amp;LEFT(A8,FIND("Sample",A8,1)-2),'Arrays &amp; Content'!C$2:D$97,2,FALSE)</f>
        <v>hsa-miR-16-5p</v>
      </c>
      <c r="C8" s="75" t="s">
        <v>7</v>
      </c>
      <c r="D8" s="74">
        <f>IF(SUM('Raw Data'!B$4:B$387)=0, "", IF(AND(ISNUMBER('Raw Data'!B9),'Raw Data'!B9&lt;$J$1, 'Raw Data'!B9&gt;0),'Raw Data'!B9,$J$1))</f>
        <v>22.25</v>
      </c>
      <c r="E8" s="74" t="str">
        <f>IF(SUM('Raw Data'!C$4:C$387)=0, "", IF(AND(ISNUMBER('Raw Data'!C9),'Raw Data'!C9&lt;$J$1, 'Raw Data'!C9&gt;0),'Raw Data'!C9,$J$1))</f>
        <v/>
      </c>
      <c r="F8" s="74" t="str">
        <f>IF(SUM('Raw Data'!D$4:D$387)=0, "", IF(AND(ISNUMBER('Raw Data'!D9),'Raw Data'!D9&lt;$J$1, 'Raw Data'!D9&gt;0),'Raw Data'!D9,$J$1))</f>
        <v/>
      </c>
      <c r="G8" s="74" t="str">
        <f>IF(SUM('Raw Data'!E$4:E$387)=0, "", IF(AND(ISNUMBER('Raw Data'!E9),'Raw Data'!E9&lt;$J$1, 'Raw Data'!E9&gt;0),'Raw Data'!E9,$J$1))</f>
        <v/>
      </c>
      <c r="H8" s="71" t="s">
        <v>157</v>
      </c>
      <c r="I8" s="47">
        <v>6</v>
      </c>
      <c r="J8" s="76">
        <f t="shared" si="0"/>
        <v>22.09</v>
      </c>
      <c r="K8" s="76">
        <f t="shared" si="1"/>
        <v>20.04</v>
      </c>
      <c r="L8" s="76">
        <f t="shared" si="1"/>
        <v>22.57</v>
      </c>
      <c r="M8" s="76">
        <f t="shared" si="1"/>
        <v>20.88</v>
      </c>
      <c r="N8" s="76">
        <f t="shared" si="1"/>
        <v>18.350000000000001</v>
      </c>
      <c r="O8" s="76">
        <f t="shared" si="1"/>
        <v>21.96</v>
      </c>
      <c r="P8" s="76">
        <f t="shared" si="1"/>
        <v>19.38</v>
      </c>
      <c r="Q8" s="76">
        <f t="shared" si="1"/>
        <v>19.239999999999998</v>
      </c>
      <c r="R8" s="76">
        <f t="shared" si="1"/>
        <v>20.76</v>
      </c>
      <c r="S8" s="76">
        <f t="shared" si="1"/>
        <v>22.52</v>
      </c>
      <c r="T8" s="76">
        <f t="shared" si="1"/>
        <v>21.25</v>
      </c>
      <c r="U8" s="76">
        <f t="shared" si="1"/>
        <v>19.57</v>
      </c>
      <c r="V8" s="76">
        <f t="shared" si="1"/>
        <v>21.16</v>
      </c>
      <c r="W8" s="76">
        <f t="shared" si="1"/>
        <v>18.88</v>
      </c>
      <c r="X8" s="76">
        <f t="shared" si="1"/>
        <v>19.93</v>
      </c>
      <c r="Y8" s="76">
        <f t="shared" si="1"/>
        <v>22.97</v>
      </c>
      <c r="Z8" s="76">
        <f t="shared" si="1"/>
        <v>21.08</v>
      </c>
      <c r="AA8" s="76">
        <f t="shared" si="1"/>
        <v>22.56</v>
      </c>
      <c r="AB8" s="76">
        <f t="shared" si="1"/>
        <v>20.74</v>
      </c>
      <c r="AC8" s="76">
        <f t="shared" si="1"/>
        <v>21.89</v>
      </c>
      <c r="AD8" s="76">
        <f t="shared" si="1"/>
        <v>20.350000000000001</v>
      </c>
      <c r="AE8" s="76">
        <f t="shared" si="1"/>
        <v>22.08</v>
      </c>
      <c r="AF8" s="76">
        <f t="shared" si="1"/>
        <v>21.91</v>
      </c>
      <c r="AG8" s="76">
        <f t="shared" si="1"/>
        <v>19.149999999999999</v>
      </c>
      <c r="AH8" s="76">
        <f t="shared" si="1"/>
        <v>19.239999999999998</v>
      </c>
      <c r="AI8" s="76">
        <f t="shared" si="1"/>
        <v>22.17</v>
      </c>
      <c r="AJ8" s="76">
        <f t="shared" si="1"/>
        <v>21.48</v>
      </c>
      <c r="AK8" s="76">
        <f t="shared" si="1"/>
        <v>22.72</v>
      </c>
      <c r="AL8" s="76">
        <f t="shared" si="1"/>
        <v>20.23</v>
      </c>
      <c r="AM8" s="76">
        <f t="shared" si="1"/>
        <v>20.6</v>
      </c>
      <c r="AN8" s="76">
        <f t="shared" si="1"/>
        <v>18.14</v>
      </c>
      <c r="AO8" s="76">
        <f t="shared" si="1"/>
        <v>22.21</v>
      </c>
    </row>
    <row r="9" spans="1:41" ht="15" customHeight="1" x14ac:dyDescent="0.25">
      <c r="A9" s="71" t="s">
        <v>462</v>
      </c>
      <c r="B9" s="71" t="str">
        <f>VLOOKUP(MID('Raw Data'!B$1,FIND("(",'Raw Data'!B$1,1)+1,FIND(")",'Raw Data'!B$1,1)-FIND("(",'Raw Data'!B$1,1)-1)&amp;","&amp;LEFT(A9,FIND("Sample",A9,1)-2),'Arrays &amp; Content'!C$2:D$97,2,FALSE)</f>
        <v>hsa-miR-21-5p</v>
      </c>
      <c r="C9" s="75" t="s">
        <v>8</v>
      </c>
      <c r="D9" s="74">
        <f>IF(SUM('Raw Data'!B$4:B$387)=0, "", IF(AND(ISNUMBER('Raw Data'!B10),'Raw Data'!B10&lt;$J$1, 'Raw Data'!B10&gt;0),'Raw Data'!B10,$J$1))</f>
        <v>18.600000000000001</v>
      </c>
      <c r="E9" s="74" t="str">
        <f>IF(SUM('Raw Data'!C$4:C$387)=0, "", IF(AND(ISNUMBER('Raw Data'!C10),'Raw Data'!C10&lt;$J$1, 'Raw Data'!C10&gt;0),'Raw Data'!C10,$J$1))</f>
        <v/>
      </c>
      <c r="F9" s="74" t="str">
        <f>IF(SUM('Raw Data'!D$4:D$387)=0, "", IF(AND(ISNUMBER('Raw Data'!D10),'Raw Data'!D10&lt;$J$1, 'Raw Data'!D10&gt;0),'Raw Data'!D10,$J$1))</f>
        <v/>
      </c>
      <c r="G9" s="74" t="str">
        <f>IF(SUM('Raw Data'!E$4:E$387)=0, "", IF(AND(ISNUMBER('Raw Data'!E10),'Raw Data'!E10&lt;$J$1, 'Raw Data'!E10&gt;0),'Raw Data'!E10,$J$1))</f>
        <v/>
      </c>
      <c r="H9" s="71" t="s">
        <v>134</v>
      </c>
      <c r="I9" s="47">
        <v>7</v>
      </c>
      <c r="J9" s="76">
        <f t="shared" si="0"/>
        <v>21.12</v>
      </c>
      <c r="K9" s="76">
        <f t="shared" si="1"/>
        <v>22.09</v>
      </c>
      <c r="L9" s="76">
        <f t="shared" si="1"/>
        <v>20.98</v>
      </c>
      <c r="M9" s="76">
        <f t="shared" si="1"/>
        <v>18.88</v>
      </c>
      <c r="N9" s="76">
        <f t="shared" si="1"/>
        <v>20.28</v>
      </c>
      <c r="O9" s="76">
        <f t="shared" si="1"/>
        <v>20.07</v>
      </c>
      <c r="P9" s="76">
        <f t="shared" si="1"/>
        <v>21.68</v>
      </c>
      <c r="Q9" s="76">
        <f t="shared" si="1"/>
        <v>19.989999999999998</v>
      </c>
      <c r="R9" s="76">
        <f t="shared" si="1"/>
        <v>18.920000000000002</v>
      </c>
      <c r="S9" s="76">
        <f t="shared" si="1"/>
        <v>22.03</v>
      </c>
      <c r="T9" s="76">
        <f t="shared" si="1"/>
        <v>18.239999999999998</v>
      </c>
      <c r="U9" s="76">
        <f t="shared" si="1"/>
        <v>20.420000000000002</v>
      </c>
      <c r="V9" s="76">
        <f t="shared" si="1"/>
        <v>21.51</v>
      </c>
      <c r="W9" s="76">
        <f t="shared" si="1"/>
        <v>20.96</v>
      </c>
      <c r="X9" s="76">
        <f t="shared" si="1"/>
        <v>20.059999999999999</v>
      </c>
      <c r="Y9" s="76">
        <f t="shared" si="1"/>
        <v>22.17</v>
      </c>
      <c r="Z9" s="76">
        <f t="shared" si="1"/>
        <v>18.72</v>
      </c>
      <c r="AA9" s="76">
        <f t="shared" si="1"/>
        <v>22.42</v>
      </c>
      <c r="AB9" s="76">
        <f t="shared" si="1"/>
        <v>21.14</v>
      </c>
      <c r="AC9" s="76">
        <f t="shared" si="1"/>
        <v>18.28</v>
      </c>
      <c r="AD9" s="76">
        <f t="shared" si="1"/>
        <v>20.87</v>
      </c>
      <c r="AE9" s="76">
        <f t="shared" si="1"/>
        <v>20.23</v>
      </c>
      <c r="AF9" s="76">
        <f t="shared" si="1"/>
        <v>19.79</v>
      </c>
      <c r="AG9" s="76">
        <f t="shared" si="1"/>
        <v>20.059999999999999</v>
      </c>
      <c r="AH9" s="76">
        <f t="shared" si="1"/>
        <v>22.46</v>
      </c>
      <c r="AI9" s="76">
        <f t="shared" si="1"/>
        <v>18.510000000000002</v>
      </c>
      <c r="AJ9" s="76">
        <f t="shared" si="1"/>
        <v>19.989999999999998</v>
      </c>
      <c r="AK9" s="76">
        <f t="shared" si="1"/>
        <v>20.53</v>
      </c>
      <c r="AL9" s="76">
        <f t="shared" si="1"/>
        <v>21.59</v>
      </c>
      <c r="AM9" s="76">
        <f t="shared" si="1"/>
        <v>21.56</v>
      </c>
      <c r="AN9" s="76">
        <f t="shared" si="1"/>
        <v>22.52</v>
      </c>
      <c r="AO9" s="76">
        <f t="shared" si="1"/>
        <v>20.71</v>
      </c>
    </row>
    <row r="10" spans="1:41" ht="15" customHeight="1" x14ac:dyDescent="0.25">
      <c r="A10" s="71" t="s">
        <v>463</v>
      </c>
      <c r="B10" s="71" t="str">
        <f>VLOOKUP(MID('Raw Data'!B$1,FIND("(",'Raw Data'!B$1,1)+1,FIND(")",'Raw Data'!B$1,1)-FIND("(",'Raw Data'!B$1,1)-1)&amp;","&amp;LEFT(A10,FIND("Sample",A10,1)-2),'Arrays &amp; Content'!C$2:D$97,2,FALSE)</f>
        <v>hsa-miR-21-5p</v>
      </c>
      <c r="C10" s="75" t="s">
        <v>9</v>
      </c>
      <c r="D10" s="74">
        <f>IF(SUM('Raw Data'!B$4:B$387)=0, "", IF(AND(ISNUMBER('Raw Data'!B11),'Raw Data'!B11&lt;$J$1, 'Raw Data'!B11&gt;0),'Raw Data'!B11,$J$1))</f>
        <v>20.5</v>
      </c>
      <c r="E10" s="74" t="str">
        <f>IF(SUM('Raw Data'!C$4:C$387)=0, "", IF(AND(ISNUMBER('Raw Data'!C11),'Raw Data'!C11&lt;$J$1, 'Raw Data'!C11&gt;0),'Raw Data'!C11,$J$1))</f>
        <v/>
      </c>
      <c r="F10" s="74" t="str">
        <f>IF(SUM('Raw Data'!D$4:D$387)=0, "", IF(AND(ISNUMBER('Raw Data'!D11),'Raw Data'!D11&lt;$J$1, 'Raw Data'!D11&gt;0),'Raw Data'!D11,$J$1))</f>
        <v/>
      </c>
      <c r="G10" s="74" t="str">
        <f>IF(SUM('Raw Data'!E$4:E$387)=0, "", IF(AND(ISNUMBER('Raw Data'!E11),'Raw Data'!E11&lt;$J$1, 'Raw Data'!E11&gt;0),'Raw Data'!E11,$J$1))</f>
        <v/>
      </c>
      <c r="H10" s="71" t="s">
        <v>135</v>
      </c>
      <c r="I10" s="47">
        <v>8</v>
      </c>
      <c r="J10" s="76">
        <f t="shared" si="0"/>
        <v>19.98</v>
      </c>
      <c r="K10" s="76">
        <f t="shared" si="1"/>
        <v>20.14</v>
      </c>
      <c r="L10" s="76">
        <f t="shared" si="1"/>
        <v>18.2</v>
      </c>
      <c r="M10" s="76">
        <f t="shared" si="1"/>
        <v>21.13</v>
      </c>
      <c r="N10" s="76">
        <f t="shared" si="1"/>
        <v>21.19</v>
      </c>
      <c r="O10" s="76">
        <f t="shared" si="1"/>
        <v>19.510000000000002</v>
      </c>
      <c r="P10" s="76">
        <f t="shared" si="1"/>
        <v>20.29</v>
      </c>
      <c r="Q10" s="76">
        <f t="shared" si="1"/>
        <v>20.28</v>
      </c>
      <c r="R10" s="76">
        <f t="shared" si="1"/>
        <v>22.19</v>
      </c>
      <c r="S10" s="76">
        <f t="shared" si="1"/>
        <v>21.32</v>
      </c>
      <c r="T10" s="76">
        <f t="shared" si="1"/>
        <v>20.49</v>
      </c>
      <c r="U10" s="76">
        <f t="shared" si="1"/>
        <v>22.4</v>
      </c>
      <c r="V10" s="76">
        <f t="shared" si="1"/>
        <v>19.309999999999999</v>
      </c>
      <c r="W10" s="76">
        <f t="shared" si="1"/>
        <v>20.99</v>
      </c>
      <c r="X10" s="76">
        <f t="shared" si="1"/>
        <v>22.22</v>
      </c>
      <c r="Y10" s="76">
        <f t="shared" si="1"/>
        <v>19.489999999999998</v>
      </c>
      <c r="Z10" s="76">
        <f t="shared" si="1"/>
        <v>21.04</v>
      </c>
      <c r="AA10" s="76">
        <f t="shared" si="1"/>
        <v>20.25</v>
      </c>
      <c r="AB10" s="76">
        <f t="shared" si="1"/>
        <v>18.09</v>
      </c>
      <c r="AC10" s="76">
        <f t="shared" si="1"/>
        <v>20.399999999999999</v>
      </c>
      <c r="AD10" s="76">
        <f t="shared" si="1"/>
        <v>20.63</v>
      </c>
      <c r="AE10" s="76">
        <f t="shared" si="1"/>
        <v>20.71</v>
      </c>
      <c r="AF10" s="76">
        <f t="shared" si="1"/>
        <v>19.62</v>
      </c>
      <c r="AG10" s="76">
        <f t="shared" si="1"/>
        <v>21.36</v>
      </c>
      <c r="AH10" s="76">
        <f t="shared" si="1"/>
        <v>18.39</v>
      </c>
      <c r="AI10" s="76">
        <f t="shared" si="1"/>
        <v>22.54</v>
      </c>
      <c r="AJ10" s="76">
        <f t="shared" si="1"/>
        <v>20.77</v>
      </c>
      <c r="AK10" s="76">
        <f t="shared" si="1"/>
        <v>19.16</v>
      </c>
      <c r="AL10" s="76">
        <f t="shared" si="1"/>
        <v>19.239999999999998</v>
      </c>
      <c r="AM10" s="76">
        <f t="shared" si="1"/>
        <v>21.37</v>
      </c>
      <c r="AN10" s="76">
        <f t="shared" si="1"/>
        <v>19.3</v>
      </c>
      <c r="AO10" s="76">
        <f t="shared" si="1"/>
        <v>22.05</v>
      </c>
    </row>
    <row r="11" spans="1:41" ht="15" customHeight="1" x14ac:dyDescent="0.25">
      <c r="A11" s="71" t="s">
        <v>464</v>
      </c>
      <c r="B11" s="71" t="str">
        <f>VLOOKUP(MID('Raw Data'!B$1,FIND("(",'Raw Data'!B$1,1)+1,FIND(")",'Raw Data'!B$1,1)-FIND("(",'Raw Data'!B$1,1)-1)&amp;","&amp;LEFT(A11,FIND("Sample",A11,1)-2),'Arrays &amp; Content'!C$2:D$97,2,FALSE)</f>
        <v>hsa-miR-191-5p</v>
      </c>
      <c r="C11" s="75" t="s">
        <v>10</v>
      </c>
      <c r="D11" s="74">
        <f>IF(SUM('Raw Data'!B$4:B$387)=0, "", IF(AND(ISNUMBER('Raw Data'!B12),'Raw Data'!B12&lt;$J$1, 'Raw Data'!B12&gt;0),'Raw Data'!B12,$J$1))</f>
        <v>21.67</v>
      </c>
      <c r="E11" s="74" t="str">
        <f>IF(SUM('Raw Data'!C$4:C$387)=0, "", IF(AND(ISNUMBER('Raw Data'!C12),'Raw Data'!C12&lt;$J$1, 'Raw Data'!C12&gt;0),'Raw Data'!C12,$J$1))</f>
        <v/>
      </c>
      <c r="F11" s="74" t="str">
        <f>IF(SUM('Raw Data'!D$4:D$387)=0, "", IF(AND(ISNUMBER('Raw Data'!D12),'Raw Data'!D12&lt;$J$1, 'Raw Data'!D12&gt;0),'Raw Data'!D12,$J$1))</f>
        <v/>
      </c>
      <c r="G11" s="74" t="str">
        <f>IF(SUM('Raw Data'!E$4:E$387)=0, "", IF(AND(ISNUMBER('Raw Data'!E12),'Raw Data'!E12&lt;$J$1, 'Raw Data'!E12&gt;0),'Raw Data'!E12,$J$1))</f>
        <v/>
      </c>
      <c r="H11" s="71" t="s">
        <v>137</v>
      </c>
      <c r="I11" s="47">
        <v>9</v>
      </c>
      <c r="J11" s="76">
        <f t="shared" si="0"/>
        <v>15.34</v>
      </c>
      <c r="K11" s="76">
        <f t="shared" si="1"/>
        <v>15.43</v>
      </c>
      <c r="L11" s="76">
        <f t="shared" si="1"/>
        <v>18.11</v>
      </c>
      <c r="M11" s="76">
        <f t="shared" si="1"/>
        <v>18.579999999999998</v>
      </c>
      <c r="N11" s="76">
        <f t="shared" si="1"/>
        <v>18.45</v>
      </c>
      <c r="O11" s="76">
        <f t="shared" si="1"/>
        <v>17.09</v>
      </c>
      <c r="P11" s="76">
        <f t="shared" si="1"/>
        <v>18.12</v>
      </c>
      <c r="Q11" s="76">
        <f t="shared" si="1"/>
        <v>19.2</v>
      </c>
      <c r="R11" s="76">
        <f t="shared" si="1"/>
        <v>16.899999999999999</v>
      </c>
      <c r="S11" s="76">
        <f t="shared" si="1"/>
        <v>16.690000000000001</v>
      </c>
      <c r="T11" s="76">
        <f t="shared" si="1"/>
        <v>16.11</v>
      </c>
      <c r="U11" s="76">
        <f t="shared" si="1"/>
        <v>17.62</v>
      </c>
      <c r="V11" s="76">
        <f t="shared" si="1"/>
        <v>18.600000000000001</v>
      </c>
      <c r="W11" s="76">
        <f t="shared" si="1"/>
        <v>19.28</v>
      </c>
      <c r="X11" s="76">
        <f t="shared" si="1"/>
        <v>19.350000000000001</v>
      </c>
      <c r="Y11" s="76">
        <f t="shared" si="1"/>
        <v>17.89</v>
      </c>
      <c r="Z11" s="76">
        <f t="shared" si="1"/>
        <v>16.03</v>
      </c>
      <c r="AA11" s="76">
        <f t="shared" si="1"/>
        <v>16.350000000000001</v>
      </c>
      <c r="AB11" s="76">
        <f t="shared" si="1"/>
        <v>19.27</v>
      </c>
      <c r="AC11" s="76">
        <f t="shared" si="1"/>
        <v>16.989999999999998</v>
      </c>
      <c r="AD11" s="76">
        <f t="shared" si="1"/>
        <v>16.489999999999998</v>
      </c>
      <c r="AE11" s="76">
        <f t="shared" si="1"/>
        <v>16.8</v>
      </c>
      <c r="AF11" s="76">
        <f t="shared" si="1"/>
        <v>18.09</v>
      </c>
      <c r="AG11" s="76">
        <f t="shared" ref="K11:AO14" si="3">VLOOKUP("Assay "&amp;$I11&amp;" Sample "&amp;AG$2,$A$3:$G$386,4,FALSE)</f>
        <v>18.440000000000001</v>
      </c>
      <c r="AH11" s="76">
        <f t="shared" si="3"/>
        <v>17.61</v>
      </c>
      <c r="AI11" s="76">
        <f t="shared" si="3"/>
        <v>18.21</v>
      </c>
      <c r="AJ11" s="76">
        <f t="shared" si="3"/>
        <v>16.420000000000002</v>
      </c>
      <c r="AK11" s="76">
        <f t="shared" si="3"/>
        <v>19.37</v>
      </c>
      <c r="AL11" s="76">
        <f t="shared" si="3"/>
        <v>18.09</v>
      </c>
      <c r="AM11" s="76">
        <f t="shared" si="3"/>
        <v>17.47</v>
      </c>
      <c r="AN11" s="76">
        <f t="shared" si="3"/>
        <v>15.67</v>
      </c>
      <c r="AO11" s="76">
        <f t="shared" si="3"/>
        <v>18.88</v>
      </c>
    </row>
    <row r="12" spans="1:41" ht="15" customHeight="1" x14ac:dyDescent="0.25">
      <c r="A12" s="71" t="s">
        <v>465</v>
      </c>
      <c r="B12" s="71" t="str">
        <f>VLOOKUP(MID('Raw Data'!B$1,FIND("(",'Raw Data'!B$1,1)+1,FIND(")",'Raw Data'!B$1,1)-FIND("(",'Raw Data'!B$1,1)-1)&amp;","&amp;LEFT(A12,FIND("Sample",A12,1)-2),'Arrays &amp; Content'!C$2:D$97,2,FALSE)</f>
        <v>hsa-miR-191-5p</v>
      </c>
      <c r="C12" s="75" t="s">
        <v>11</v>
      </c>
      <c r="D12" s="74">
        <f>IF(SUM('Raw Data'!B$4:B$387)=0, "", IF(AND(ISNUMBER('Raw Data'!B13),'Raw Data'!B13&lt;$J$1, 'Raw Data'!B13&gt;0),'Raw Data'!B13,$J$1))</f>
        <v>22.06</v>
      </c>
      <c r="E12" s="74" t="str">
        <f>IF(SUM('Raw Data'!C$4:C$387)=0, "", IF(AND(ISNUMBER('Raw Data'!C13),'Raw Data'!C13&lt;$J$1, 'Raw Data'!C13&gt;0),'Raw Data'!C13,$J$1))</f>
        <v/>
      </c>
      <c r="F12" s="74" t="str">
        <f>IF(SUM('Raw Data'!D$4:D$387)=0, "", IF(AND(ISNUMBER('Raw Data'!D13),'Raw Data'!D13&lt;$J$1, 'Raw Data'!D13&gt;0),'Raw Data'!D13,$J$1))</f>
        <v/>
      </c>
      <c r="G12" s="74" t="str">
        <f>IF(SUM('Raw Data'!E$4:E$387)=0, "", IF(AND(ISNUMBER('Raw Data'!E13),'Raw Data'!E13&lt;$J$1, 'Raw Data'!E13&gt;0),'Raw Data'!E13,$J$1))</f>
        <v/>
      </c>
      <c r="H12" s="71" t="s">
        <v>137</v>
      </c>
      <c r="I12" s="47">
        <v>10</v>
      </c>
      <c r="J12" s="76">
        <f t="shared" si="0"/>
        <v>18.579999999999998</v>
      </c>
      <c r="K12" s="76">
        <f t="shared" si="3"/>
        <v>16.47</v>
      </c>
      <c r="L12" s="76">
        <f t="shared" si="3"/>
        <v>18.77</v>
      </c>
      <c r="M12" s="76">
        <f t="shared" si="3"/>
        <v>15.27</v>
      </c>
      <c r="N12" s="76">
        <f t="shared" si="3"/>
        <v>17.63</v>
      </c>
      <c r="O12" s="76">
        <f t="shared" si="3"/>
        <v>18.46</v>
      </c>
      <c r="P12" s="76">
        <f t="shared" si="3"/>
        <v>15.82</v>
      </c>
      <c r="Q12" s="76">
        <f t="shared" si="3"/>
        <v>17.690000000000001</v>
      </c>
      <c r="R12" s="76">
        <f t="shared" si="3"/>
        <v>15.99</v>
      </c>
      <c r="S12" s="76">
        <f t="shared" si="3"/>
        <v>15.6</v>
      </c>
      <c r="T12" s="76">
        <f t="shared" si="3"/>
        <v>18.05</v>
      </c>
      <c r="U12" s="76">
        <f t="shared" si="3"/>
        <v>16.61</v>
      </c>
      <c r="V12" s="76">
        <f t="shared" si="3"/>
        <v>15.43</v>
      </c>
      <c r="W12" s="76">
        <f t="shared" si="3"/>
        <v>17.11</v>
      </c>
      <c r="X12" s="76">
        <f t="shared" si="3"/>
        <v>16.04</v>
      </c>
      <c r="Y12" s="76">
        <f t="shared" si="3"/>
        <v>15.29</v>
      </c>
      <c r="Z12" s="76">
        <f t="shared" si="3"/>
        <v>17.87</v>
      </c>
      <c r="AA12" s="76">
        <f t="shared" si="3"/>
        <v>17.690000000000001</v>
      </c>
      <c r="AB12" s="76">
        <f t="shared" si="3"/>
        <v>18.22</v>
      </c>
      <c r="AC12" s="76">
        <f t="shared" si="3"/>
        <v>15.94</v>
      </c>
      <c r="AD12" s="76">
        <f t="shared" si="3"/>
        <v>15.61</v>
      </c>
      <c r="AE12" s="76">
        <f t="shared" si="3"/>
        <v>19.05</v>
      </c>
      <c r="AF12" s="76">
        <f t="shared" si="3"/>
        <v>18.920000000000002</v>
      </c>
      <c r="AG12" s="76">
        <f t="shared" si="3"/>
        <v>17.190000000000001</v>
      </c>
      <c r="AH12" s="76">
        <f t="shared" si="3"/>
        <v>16.39</v>
      </c>
      <c r="AI12" s="76">
        <f t="shared" si="3"/>
        <v>16.809999999999999</v>
      </c>
      <c r="AJ12" s="76">
        <f t="shared" si="3"/>
        <v>19.399999999999999</v>
      </c>
      <c r="AK12" s="76">
        <f t="shared" si="3"/>
        <v>15.26</v>
      </c>
      <c r="AL12" s="76">
        <f t="shared" si="3"/>
        <v>17.7</v>
      </c>
      <c r="AM12" s="76">
        <f t="shared" si="3"/>
        <v>18.39</v>
      </c>
      <c r="AN12" s="76">
        <f t="shared" si="3"/>
        <v>16.64</v>
      </c>
      <c r="AO12" s="76">
        <f t="shared" si="3"/>
        <v>18.48</v>
      </c>
    </row>
    <row r="13" spans="1:41" ht="15" customHeight="1" x14ac:dyDescent="0.25">
      <c r="A13" s="71" t="s">
        <v>466</v>
      </c>
      <c r="B13" s="71" t="str">
        <f>VLOOKUP(MID('Raw Data'!B$1,FIND("(",'Raw Data'!B$1,1)+1,FIND(")",'Raw Data'!B$1,1)-FIND("(",'Raw Data'!B$1,1)-1)&amp;","&amp;LEFT(A13,FIND("Sample",A13,1)-2),'Arrays &amp; Content'!C$2:D$97,2,FALSE)</f>
        <v>SNORD61</v>
      </c>
      <c r="C13" s="75" t="s">
        <v>12</v>
      </c>
      <c r="D13" s="74">
        <f>IF(SUM('Raw Data'!B$4:B$387)=0, "", IF(AND(ISNUMBER('Raw Data'!B14),'Raw Data'!B14&lt;$J$1, 'Raw Data'!B14&gt;0),'Raw Data'!B14,$J$1))</f>
        <v>22.09</v>
      </c>
      <c r="E13" s="74" t="str">
        <f>IF(SUM('Raw Data'!C$4:C$387)=0, "", IF(AND(ISNUMBER('Raw Data'!C14),'Raw Data'!C14&lt;$J$1, 'Raw Data'!C14&gt;0),'Raw Data'!C14,$J$1))</f>
        <v/>
      </c>
      <c r="F13" s="74" t="str">
        <f>IF(SUM('Raw Data'!D$4:D$387)=0, "", IF(AND(ISNUMBER('Raw Data'!D14),'Raw Data'!D14&lt;$J$1, 'Raw Data'!D14&gt;0),'Raw Data'!D14,$J$1))</f>
        <v/>
      </c>
      <c r="G13" s="74" t="str">
        <f>IF(SUM('Raw Data'!E$4:E$387)=0, "", IF(AND(ISNUMBER('Raw Data'!E14),'Raw Data'!E14&lt;$J$1, 'Raw Data'!E14&gt;0),'Raw Data'!E14,$J$1))</f>
        <v/>
      </c>
      <c r="H13" s="71" t="s">
        <v>123</v>
      </c>
      <c r="I13" s="47">
        <v>11</v>
      </c>
      <c r="J13" s="76">
        <f t="shared" si="0"/>
        <v>19.03</v>
      </c>
      <c r="K13" s="76">
        <f t="shared" si="3"/>
        <v>19.96</v>
      </c>
      <c r="L13" s="76">
        <f t="shared" si="3"/>
        <v>19.73</v>
      </c>
      <c r="M13" s="76">
        <f t="shared" si="3"/>
        <v>19.09</v>
      </c>
      <c r="N13" s="76">
        <f t="shared" si="3"/>
        <v>19.13</v>
      </c>
      <c r="O13" s="76">
        <f t="shared" si="3"/>
        <v>19.75</v>
      </c>
      <c r="P13" s="76">
        <f t="shared" si="3"/>
        <v>19.7</v>
      </c>
      <c r="Q13" s="76">
        <f t="shared" si="3"/>
        <v>19.440000000000001</v>
      </c>
      <c r="R13" s="76">
        <f t="shared" si="3"/>
        <v>19.559999999999999</v>
      </c>
      <c r="S13" s="76">
        <f t="shared" si="3"/>
        <v>19.239999999999998</v>
      </c>
      <c r="T13" s="76">
        <f t="shared" si="3"/>
        <v>19.25</v>
      </c>
      <c r="U13" s="76">
        <f t="shared" si="3"/>
        <v>19.649999999999999</v>
      </c>
      <c r="V13" s="76">
        <f t="shared" si="3"/>
        <v>19.350000000000001</v>
      </c>
      <c r="W13" s="76">
        <f t="shared" si="3"/>
        <v>19.21</v>
      </c>
      <c r="X13" s="76">
        <f t="shared" si="3"/>
        <v>19.440000000000001</v>
      </c>
      <c r="Y13" s="76">
        <f t="shared" si="3"/>
        <v>19.98</v>
      </c>
      <c r="Z13" s="76">
        <f t="shared" si="3"/>
        <v>19.78</v>
      </c>
      <c r="AA13" s="76">
        <f t="shared" si="3"/>
        <v>19.170000000000002</v>
      </c>
      <c r="AB13" s="76">
        <f t="shared" si="3"/>
        <v>19.89</v>
      </c>
      <c r="AC13" s="76">
        <f t="shared" si="3"/>
        <v>19.98</v>
      </c>
      <c r="AD13" s="76">
        <f t="shared" si="3"/>
        <v>19.53</v>
      </c>
      <c r="AE13" s="76">
        <f t="shared" si="3"/>
        <v>19.809999999999999</v>
      </c>
      <c r="AF13" s="76">
        <f t="shared" si="3"/>
        <v>19.489999999999998</v>
      </c>
      <c r="AG13" s="76">
        <f t="shared" si="3"/>
        <v>19.350000000000001</v>
      </c>
      <c r="AH13" s="76">
        <f t="shared" si="3"/>
        <v>19.38</v>
      </c>
      <c r="AI13" s="76">
        <f t="shared" si="3"/>
        <v>19.57</v>
      </c>
      <c r="AJ13" s="76">
        <f t="shared" si="3"/>
        <v>19.2</v>
      </c>
      <c r="AK13" s="76">
        <f t="shared" si="3"/>
        <v>19.149999999999999</v>
      </c>
      <c r="AL13" s="76">
        <f t="shared" si="3"/>
        <v>19.47</v>
      </c>
      <c r="AM13" s="76">
        <f t="shared" si="3"/>
        <v>19.03</v>
      </c>
      <c r="AN13" s="76">
        <f t="shared" si="3"/>
        <v>19.93</v>
      </c>
      <c r="AO13" s="76">
        <f t="shared" si="3"/>
        <v>19.64</v>
      </c>
    </row>
    <row r="14" spans="1:41" ht="15" customHeight="1" x14ac:dyDescent="0.25">
      <c r="A14" s="71" t="s">
        <v>467</v>
      </c>
      <c r="B14" s="71" t="str">
        <f>VLOOKUP(MID('Raw Data'!B$1,FIND("(",'Raw Data'!B$1,1)+1,FIND(")",'Raw Data'!B$1,1)-FIND("(",'Raw Data'!B$1,1)-1)&amp;","&amp;LEFT(A14,FIND("Sample",A14,1)-2),'Arrays &amp; Content'!C$2:D$97,2,FALSE)</f>
        <v>SNORD61</v>
      </c>
      <c r="C14" s="75" t="s">
        <v>13</v>
      </c>
      <c r="D14" s="74">
        <f>IF(SUM('Raw Data'!B$4:B$387)=0, "", IF(AND(ISNUMBER('Raw Data'!B15),'Raw Data'!B15&lt;$J$1, 'Raw Data'!B15&gt;0),'Raw Data'!B15,$J$1))</f>
        <v>20.04</v>
      </c>
      <c r="E14" s="74" t="str">
        <f>IF(SUM('Raw Data'!C$4:C$387)=0, "", IF(AND(ISNUMBER('Raw Data'!C15),'Raw Data'!C15&lt;$J$1, 'Raw Data'!C15&gt;0),'Raw Data'!C15,$J$1))</f>
        <v/>
      </c>
      <c r="F14" s="74" t="str">
        <f>IF(SUM('Raw Data'!D$4:D$387)=0, "", IF(AND(ISNUMBER('Raw Data'!D15),'Raw Data'!D15&lt;$J$1, 'Raw Data'!D15&gt;0),'Raw Data'!D15,$J$1))</f>
        <v/>
      </c>
      <c r="G14" s="74" t="str">
        <f>IF(SUM('Raw Data'!E$4:E$387)=0, "", IF(AND(ISNUMBER('Raw Data'!E15),'Raw Data'!E15&lt;$J$1, 'Raw Data'!E15&gt;0),'Raw Data'!E15,$J$1))</f>
        <v/>
      </c>
      <c r="H14" s="71" t="s">
        <v>123</v>
      </c>
      <c r="I14" s="47">
        <v>12</v>
      </c>
      <c r="J14" s="76">
        <f t="shared" si="0"/>
        <v>19.940000000000001</v>
      </c>
      <c r="K14" s="76">
        <f t="shared" si="3"/>
        <v>19.8</v>
      </c>
      <c r="L14" s="76">
        <f t="shared" si="3"/>
        <v>19.75</v>
      </c>
      <c r="M14" s="76">
        <f t="shared" si="3"/>
        <v>19.3</v>
      </c>
      <c r="N14" s="76">
        <f t="shared" si="3"/>
        <v>19.54</v>
      </c>
      <c r="O14" s="76">
        <f t="shared" si="3"/>
        <v>19.13</v>
      </c>
      <c r="P14" s="76">
        <f t="shared" si="3"/>
        <v>19.72</v>
      </c>
      <c r="Q14" s="76">
        <f t="shared" si="3"/>
        <v>19.22</v>
      </c>
      <c r="R14" s="76">
        <f t="shared" si="3"/>
        <v>19.579999999999998</v>
      </c>
      <c r="S14" s="76">
        <f t="shared" si="3"/>
        <v>19.850000000000001</v>
      </c>
      <c r="T14" s="76">
        <f t="shared" si="3"/>
        <v>19.84</v>
      </c>
      <c r="U14" s="76">
        <f t="shared" si="3"/>
        <v>19.23</v>
      </c>
      <c r="V14" s="76">
        <f t="shared" si="3"/>
        <v>19.37</v>
      </c>
      <c r="W14" s="76">
        <f t="shared" si="3"/>
        <v>19.62</v>
      </c>
      <c r="X14" s="76">
        <f t="shared" si="3"/>
        <v>19.850000000000001</v>
      </c>
      <c r="Y14" s="76">
        <f t="shared" si="3"/>
        <v>19.010000000000002</v>
      </c>
      <c r="Z14" s="76">
        <f t="shared" si="3"/>
        <v>19.420000000000002</v>
      </c>
      <c r="AA14" s="76">
        <f t="shared" si="3"/>
        <v>19.98</v>
      </c>
      <c r="AB14" s="76">
        <f t="shared" si="3"/>
        <v>19.11</v>
      </c>
      <c r="AC14" s="76">
        <f t="shared" si="3"/>
        <v>19.47</v>
      </c>
      <c r="AD14" s="76">
        <f t="shared" si="3"/>
        <v>19.78</v>
      </c>
      <c r="AE14" s="76">
        <f t="shared" si="3"/>
        <v>19.41</v>
      </c>
      <c r="AF14" s="76">
        <f t="shared" si="3"/>
        <v>19.63</v>
      </c>
      <c r="AG14" s="76">
        <f t="shared" si="3"/>
        <v>19.07</v>
      </c>
      <c r="AH14" s="76">
        <f t="shared" si="3"/>
        <v>19.670000000000002</v>
      </c>
      <c r="AI14" s="76">
        <f t="shared" si="3"/>
        <v>19.16</v>
      </c>
      <c r="AJ14" s="76">
        <f t="shared" si="3"/>
        <v>19.010000000000002</v>
      </c>
      <c r="AK14" s="76">
        <f t="shared" si="3"/>
        <v>19.18</v>
      </c>
      <c r="AL14" s="76">
        <f t="shared" si="3"/>
        <v>19.18</v>
      </c>
      <c r="AM14" s="76">
        <f t="shared" si="3"/>
        <v>19.77</v>
      </c>
      <c r="AN14" s="76">
        <f t="shared" si="3"/>
        <v>19.559999999999999</v>
      </c>
      <c r="AO14" s="76">
        <f t="shared" si="3"/>
        <v>19.28</v>
      </c>
    </row>
    <row r="15" spans="1:41" ht="15" customHeight="1" x14ac:dyDescent="0.25">
      <c r="A15" s="71" t="s">
        <v>468</v>
      </c>
      <c r="B15" s="71" t="str">
        <f>VLOOKUP(MID('Raw Data'!B$1,FIND("(",'Raw Data'!B$1,1)+1,FIND(")",'Raw Data'!B$1,1)-FIND("(",'Raw Data'!B$1,1)-1)&amp;","&amp;LEFT(A15,FIND("Sample",A15,1)-2),'Arrays &amp; Content'!C$2:D$97,2,FALSE)</f>
        <v>SNORD95</v>
      </c>
      <c r="C15" s="75" t="s">
        <v>162</v>
      </c>
      <c r="D15" s="74">
        <f>IF(SUM('Raw Data'!B$4:B$387)=0, "", IF(AND(ISNUMBER('Raw Data'!B16),'Raw Data'!B16&lt;$J$1, 'Raw Data'!B16&gt;0),'Raw Data'!B16,$J$1))</f>
        <v>21.12</v>
      </c>
      <c r="E15" s="74" t="str">
        <f>IF(SUM('Raw Data'!C$4:C$387)=0, "", IF(AND(ISNUMBER('Raw Data'!C16),'Raw Data'!C16&lt;$J$1, 'Raw Data'!C16&gt;0),'Raw Data'!C16,$J$1))</f>
        <v/>
      </c>
      <c r="F15" s="74" t="str">
        <f>IF(SUM('Raw Data'!D$4:D$387)=0, "", IF(AND(ISNUMBER('Raw Data'!D16),'Raw Data'!D16&lt;$J$1, 'Raw Data'!D16&gt;0),'Raw Data'!D16,$J$1))</f>
        <v/>
      </c>
      <c r="G15" s="74" t="str">
        <f>IF(SUM('Raw Data'!E$4:E$387)=0, "", IF(AND(ISNUMBER('Raw Data'!E16),'Raw Data'!E16&lt;$J$1, 'Raw Data'!E16&gt;0),'Raw Data'!E16,$J$1))</f>
        <v/>
      </c>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row>
    <row r="16" spans="1:41" ht="15" customHeight="1" x14ac:dyDescent="0.25">
      <c r="A16" s="71" t="s">
        <v>469</v>
      </c>
      <c r="B16" s="71" t="str">
        <f>VLOOKUP(MID('Raw Data'!B$1,FIND("(",'Raw Data'!B$1,1)+1,FIND(")",'Raw Data'!B$1,1)-FIND("(",'Raw Data'!B$1,1)-1)&amp;","&amp;LEFT(A16,FIND("Sample",A16,1)-2),'Arrays &amp; Content'!C$2:D$97,2,FALSE)</f>
        <v>SNORD95</v>
      </c>
      <c r="C16" s="75" t="s">
        <v>163</v>
      </c>
      <c r="D16" s="74">
        <f>IF(SUM('Raw Data'!B$4:B$387)=0, "", IF(AND(ISNUMBER('Raw Data'!B17),'Raw Data'!B17&lt;$J$1, 'Raw Data'!B17&gt;0),'Raw Data'!B17,$J$1))</f>
        <v>22.09</v>
      </c>
      <c r="E16" s="74" t="str">
        <f>IF(SUM('Raw Data'!C$4:C$387)=0, "", IF(AND(ISNUMBER('Raw Data'!C17),'Raw Data'!C17&lt;$J$1, 'Raw Data'!C17&gt;0),'Raw Data'!C17,$J$1))</f>
        <v/>
      </c>
      <c r="F16" s="74" t="str">
        <f>IF(SUM('Raw Data'!D$4:D$387)=0, "", IF(AND(ISNUMBER('Raw Data'!D17),'Raw Data'!D17&lt;$J$1, 'Raw Data'!D17&gt;0),'Raw Data'!D17,$J$1))</f>
        <v/>
      </c>
      <c r="G16" s="74" t="str">
        <f>IF(SUM('Raw Data'!E$4:E$387)=0, "", IF(AND(ISNUMBER('Raw Data'!E17),'Raw Data'!E17&lt;$J$1, 'Raw Data'!E17&gt;0),'Raw Data'!E17,$J$1))</f>
        <v/>
      </c>
      <c r="H16" s="187" t="str">
        <f>E2</f>
        <v>Plate 2</v>
      </c>
      <c r="I16" s="188"/>
      <c r="J16" s="56">
        <v>1</v>
      </c>
      <c r="K16" s="56">
        <v>2</v>
      </c>
      <c r="L16" s="56">
        <v>3</v>
      </c>
      <c r="M16" s="56">
        <v>4</v>
      </c>
      <c r="N16" s="56">
        <v>5</v>
      </c>
      <c r="O16" s="56">
        <v>6</v>
      </c>
      <c r="P16" s="56">
        <v>7</v>
      </c>
      <c r="Q16" s="56">
        <v>8</v>
      </c>
      <c r="R16" s="56">
        <v>9</v>
      </c>
      <c r="S16" s="56">
        <v>10</v>
      </c>
      <c r="T16" s="56">
        <v>11</v>
      </c>
      <c r="U16" s="56">
        <v>12</v>
      </c>
      <c r="V16" s="56">
        <v>13</v>
      </c>
      <c r="W16" s="56">
        <v>14</v>
      </c>
      <c r="X16" s="56">
        <v>15</v>
      </c>
      <c r="Y16" s="56">
        <v>16</v>
      </c>
      <c r="Z16" s="56">
        <v>17</v>
      </c>
      <c r="AA16" s="56">
        <v>18</v>
      </c>
      <c r="AB16" s="56">
        <v>19</v>
      </c>
      <c r="AC16" s="56">
        <v>20</v>
      </c>
      <c r="AD16" s="56">
        <v>21</v>
      </c>
      <c r="AE16" s="56">
        <v>22</v>
      </c>
      <c r="AF16" s="56">
        <v>23</v>
      </c>
      <c r="AG16" s="56">
        <v>24</v>
      </c>
      <c r="AH16" s="56">
        <v>25</v>
      </c>
      <c r="AI16" s="56">
        <v>26</v>
      </c>
      <c r="AJ16" s="56">
        <v>27</v>
      </c>
      <c r="AK16" s="56">
        <v>28</v>
      </c>
      <c r="AL16" s="56">
        <v>29</v>
      </c>
      <c r="AM16" s="56">
        <v>30</v>
      </c>
      <c r="AN16" s="56">
        <v>31</v>
      </c>
      <c r="AO16" s="56">
        <v>32</v>
      </c>
    </row>
    <row r="17" spans="1:41" ht="15" customHeight="1" x14ac:dyDescent="0.25">
      <c r="A17" s="71" t="s">
        <v>470</v>
      </c>
      <c r="B17" s="71" t="str">
        <f>VLOOKUP(MID('Raw Data'!B$1,FIND("(",'Raw Data'!B$1,1)+1,FIND(")",'Raw Data'!B$1,1)-FIND("(",'Raw Data'!B$1,1)-1)&amp;","&amp;LEFT(A17,FIND("Sample",A17,1)-2),'Arrays &amp; Content'!C$2:D$97,2,FALSE)</f>
        <v>SNORD96A</v>
      </c>
      <c r="C17" s="75" t="s">
        <v>164</v>
      </c>
      <c r="D17" s="74">
        <f>IF(SUM('Raw Data'!B$4:B$387)=0, "", IF(AND(ISNUMBER('Raw Data'!B18),'Raw Data'!B18&lt;$J$1, 'Raw Data'!B18&gt;0),'Raw Data'!B18,$J$1))</f>
        <v>19.98</v>
      </c>
      <c r="E17" s="74" t="str">
        <f>IF(SUM('Raw Data'!C$4:C$387)=0, "", IF(AND(ISNUMBER('Raw Data'!C18),'Raw Data'!C18&lt;$J$1, 'Raw Data'!C18&gt;0),'Raw Data'!C18,$J$1))</f>
        <v/>
      </c>
      <c r="F17" s="74" t="str">
        <f>IF(SUM('Raw Data'!D$4:D$387)=0, "", IF(AND(ISNUMBER('Raw Data'!D18),'Raw Data'!D18&lt;$J$1, 'Raw Data'!D18&gt;0),'Raw Data'!D18,$J$1))</f>
        <v/>
      </c>
      <c r="G17" s="74" t="str">
        <f>IF(SUM('Raw Data'!E$4:E$387)=0, "", IF(AND(ISNUMBER('Raw Data'!E18),'Raw Data'!E18&lt;$J$1, 'Raw Data'!E18&gt;0),'Raw Data'!E18,$J$1))</f>
        <v/>
      </c>
      <c r="H17" s="71" t="s">
        <v>158</v>
      </c>
      <c r="I17" s="47">
        <v>1</v>
      </c>
      <c r="J17" s="76" t="str">
        <f t="shared" ref="J17:J28" si="4">VLOOKUP("Assay "&amp;$I17&amp;" Sample "&amp;J$16,$A$3:$G$386,5,FALSE)</f>
        <v/>
      </c>
      <c r="K17" s="76" t="str">
        <f t="shared" ref="K17:AO25" si="5">VLOOKUP("Assay "&amp;$I17&amp;" Sample "&amp;K$16,$A$3:$G$386,5,FALSE)</f>
        <v/>
      </c>
      <c r="L17" s="76" t="str">
        <f t="shared" si="5"/>
        <v/>
      </c>
      <c r="M17" s="76" t="str">
        <f t="shared" si="5"/>
        <v/>
      </c>
      <c r="N17" s="76" t="str">
        <f t="shared" si="5"/>
        <v/>
      </c>
      <c r="O17" s="76" t="str">
        <f t="shared" si="5"/>
        <v/>
      </c>
      <c r="P17" s="76" t="str">
        <f t="shared" si="5"/>
        <v/>
      </c>
      <c r="Q17" s="76" t="str">
        <f t="shared" si="5"/>
        <v/>
      </c>
      <c r="R17" s="76" t="str">
        <f t="shared" si="5"/>
        <v/>
      </c>
      <c r="S17" s="76" t="str">
        <f t="shared" si="5"/>
        <v/>
      </c>
      <c r="T17" s="76" t="str">
        <f t="shared" si="5"/>
        <v/>
      </c>
      <c r="U17" s="76" t="str">
        <f t="shared" si="5"/>
        <v/>
      </c>
      <c r="V17" s="76" t="str">
        <f t="shared" si="5"/>
        <v/>
      </c>
      <c r="W17" s="76" t="str">
        <f t="shared" si="5"/>
        <v/>
      </c>
      <c r="X17" s="76" t="str">
        <f t="shared" si="5"/>
        <v/>
      </c>
      <c r="Y17" s="76" t="str">
        <f t="shared" si="5"/>
        <v/>
      </c>
      <c r="Z17" s="76" t="str">
        <f t="shared" si="5"/>
        <v/>
      </c>
      <c r="AA17" s="76" t="str">
        <f t="shared" si="5"/>
        <v/>
      </c>
      <c r="AB17" s="76" t="str">
        <f t="shared" si="5"/>
        <v/>
      </c>
      <c r="AC17" s="76" t="str">
        <f t="shared" si="5"/>
        <v/>
      </c>
      <c r="AD17" s="76" t="str">
        <f t="shared" si="5"/>
        <v/>
      </c>
      <c r="AE17" s="76" t="str">
        <f t="shared" si="5"/>
        <v/>
      </c>
      <c r="AF17" s="76" t="str">
        <f t="shared" si="5"/>
        <v/>
      </c>
      <c r="AG17" s="76" t="str">
        <f t="shared" si="5"/>
        <v/>
      </c>
      <c r="AH17" s="76" t="str">
        <f t="shared" si="5"/>
        <v/>
      </c>
      <c r="AI17" s="76" t="str">
        <f t="shared" si="5"/>
        <v/>
      </c>
      <c r="AJ17" s="76" t="str">
        <f t="shared" si="5"/>
        <v/>
      </c>
      <c r="AK17" s="76" t="str">
        <f t="shared" si="5"/>
        <v/>
      </c>
      <c r="AL17" s="76" t="str">
        <f t="shared" si="5"/>
        <v/>
      </c>
      <c r="AM17" s="76" t="str">
        <f t="shared" si="5"/>
        <v/>
      </c>
      <c r="AN17" s="76" t="str">
        <f t="shared" si="5"/>
        <v/>
      </c>
      <c r="AO17" s="76" t="str">
        <f t="shared" si="5"/>
        <v/>
      </c>
    </row>
    <row r="18" spans="1:41" ht="15" customHeight="1" x14ac:dyDescent="0.25">
      <c r="A18" s="71" t="s">
        <v>471</v>
      </c>
      <c r="B18" s="71" t="str">
        <f>VLOOKUP(MID('Raw Data'!B$1,FIND("(",'Raw Data'!B$1,1)+1,FIND(")",'Raw Data'!B$1,1)-FIND("(",'Raw Data'!B$1,1)-1)&amp;","&amp;LEFT(A18,FIND("Sample",A18,1)-2),'Arrays &amp; Content'!C$2:D$97,2,FALSE)</f>
        <v>SNORD96A</v>
      </c>
      <c r="C18" s="75" t="s">
        <v>165</v>
      </c>
      <c r="D18" s="74">
        <f>IF(SUM('Raw Data'!B$4:B$387)=0, "", IF(AND(ISNUMBER('Raw Data'!B19),'Raw Data'!B19&lt;$J$1, 'Raw Data'!B19&gt;0),'Raw Data'!B19,$J$1))</f>
        <v>20.14</v>
      </c>
      <c r="E18" s="74" t="str">
        <f>IF(SUM('Raw Data'!C$4:C$387)=0, "", IF(AND(ISNUMBER('Raw Data'!C19),'Raw Data'!C19&lt;$J$1, 'Raw Data'!C19&gt;0),'Raw Data'!C19,$J$1))</f>
        <v/>
      </c>
      <c r="F18" s="74" t="str">
        <f>IF(SUM('Raw Data'!D$4:D$387)=0, "", IF(AND(ISNUMBER('Raw Data'!D19),'Raw Data'!D19&lt;$J$1, 'Raw Data'!D19&gt;0),'Raw Data'!D19,$J$1))</f>
        <v/>
      </c>
      <c r="G18" s="74" t="str">
        <f>IF(SUM('Raw Data'!E$4:E$387)=0, "", IF(AND(ISNUMBER('Raw Data'!E19),'Raw Data'!E19&lt;$J$1, 'Raw Data'!E19&gt;0),'Raw Data'!E19,$J$1))</f>
        <v/>
      </c>
      <c r="H18" s="71" t="s">
        <v>158</v>
      </c>
      <c r="I18" s="47">
        <v>2</v>
      </c>
      <c r="J18" s="76" t="str">
        <f t="shared" si="4"/>
        <v/>
      </c>
      <c r="K18" s="76" t="str">
        <f t="shared" ref="K18:Y18" si="6">VLOOKUP("Assay "&amp;$I18&amp;" Sample "&amp;K$16,$A$3:$G$386,5,FALSE)</f>
        <v/>
      </c>
      <c r="L18" s="76" t="str">
        <f t="shared" si="6"/>
        <v/>
      </c>
      <c r="M18" s="76" t="str">
        <f t="shared" si="6"/>
        <v/>
      </c>
      <c r="N18" s="76" t="str">
        <f t="shared" si="6"/>
        <v/>
      </c>
      <c r="O18" s="76" t="str">
        <f t="shared" si="6"/>
        <v/>
      </c>
      <c r="P18" s="76" t="str">
        <f t="shared" si="6"/>
        <v/>
      </c>
      <c r="Q18" s="76" t="str">
        <f t="shared" si="6"/>
        <v/>
      </c>
      <c r="R18" s="76" t="str">
        <f t="shared" si="6"/>
        <v/>
      </c>
      <c r="S18" s="76" t="str">
        <f t="shared" si="6"/>
        <v/>
      </c>
      <c r="T18" s="76" t="str">
        <f t="shared" si="6"/>
        <v/>
      </c>
      <c r="U18" s="76" t="str">
        <f t="shared" si="6"/>
        <v/>
      </c>
      <c r="V18" s="76" t="str">
        <f t="shared" si="6"/>
        <v/>
      </c>
      <c r="W18" s="76" t="str">
        <f t="shared" si="6"/>
        <v/>
      </c>
      <c r="X18" s="76" t="str">
        <f t="shared" si="6"/>
        <v/>
      </c>
      <c r="Y18" s="76" t="str">
        <f t="shared" si="6"/>
        <v/>
      </c>
      <c r="Z18" s="76" t="str">
        <f t="shared" si="5"/>
        <v/>
      </c>
      <c r="AA18" s="76" t="str">
        <f t="shared" si="5"/>
        <v/>
      </c>
      <c r="AB18" s="76" t="str">
        <f t="shared" si="5"/>
        <v/>
      </c>
      <c r="AC18" s="76" t="str">
        <f t="shared" si="5"/>
        <v/>
      </c>
      <c r="AD18" s="76" t="str">
        <f t="shared" si="5"/>
        <v/>
      </c>
      <c r="AE18" s="76" t="str">
        <f t="shared" si="5"/>
        <v/>
      </c>
      <c r="AF18" s="76" t="str">
        <f t="shared" si="5"/>
        <v/>
      </c>
      <c r="AG18" s="76" t="str">
        <f t="shared" si="5"/>
        <v/>
      </c>
      <c r="AH18" s="76" t="str">
        <f t="shared" si="5"/>
        <v/>
      </c>
      <c r="AI18" s="76" t="str">
        <f t="shared" si="5"/>
        <v/>
      </c>
      <c r="AJ18" s="76" t="str">
        <f t="shared" si="5"/>
        <v/>
      </c>
      <c r="AK18" s="76" t="str">
        <f t="shared" si="5"/>
        <v/>
      </c>
      <c r="AL18" s="76" t="str">
        <f t="shared" si="5"/>
        <v/>
      </c>
      <c r="AM18" s="76" t="str">
        <f t="shared" si="5"/>
        <v/>
      </c>
      <c r="AN18" s="76" t="str">
        <f t="shared" si="5"/>
        <v/>
      </c>
      <c r="AO18" s="76" t="str">
        <f t="shared" si="5"/>
        <v/>
      </c>
    </row>
    <row r="19" spans="1:41" ht="15" customHeight="1" x14ac:dyDescent="0.25">
      <c r="A19" s="71" t="s">
        <v>472</v>
      </c>
      <c r="B19" s="71" t="str">
        <f>VLOOKUP(MID('Raw Data'!B$1,FIND("(",'Raw Data'!B$1,1)+1,FIND(")",'Raw Data'!B$1,1)-FIND("(",'Raw Data'!B$1,1)-1)&amp;","&amp;LEFT(A19,FIND("Sample",A19,1)-2),'Arrays &amp; Content'!C$2:D$97,2,FALSE)</f>
        <v>miRTC</v>
      </c>
      <c r="C19" s="75" t="s">
        <v>166</v>
      </c>
      <c r="D19" s="74">
        <f>IF(SUM('Raw Data'!B$4:B$387)=0, "", IF(AND(ISNUMBER('Raw Data'!B20),'Raw Data'!B20&lt;$J$1, 'Raw Data'!B20&gt;0),'Raw Data'!B20,$J$1))</f>
        <v>15.34</v>
      </c>
      <c r="E19" s="74" t="str">
        <f>IF(SUM('Raw Data'!C$4:C$387)=0, "", IF(AND(ISNUMBER('Raw Data'!C20),'Raw Data'!C20&lt;$J$1, 'Raw Data'!C20&gt;0),'Raw Data'!C20,$J$1))</f>
        <v/>
      </c>
      <c r="F19" s="74" t="str">
        <f>IF(SUM('Raw Data'!D$4:D$387)=0, "", IF(AND(ISNUMBER('Raw Data'!D20),'Raw Data'!D20&lt;$J$1, 'Raw Data'!D20&gt;0),'Raw Data'!D20,$J$1))</f>
        <v/>
      </c>
      <c r="G19" s="74" t="str">
        <f>IF(SUM('Raw Data'!E$4:E$387)=0, "", IF(AND(ISNUMBER('Raw Data'!E20),'Raw Data'!E20&lt;$J$1, 'Raw Data'!E20&gt;0),'Raw Data'!E20,$J$1))</f>
        <v/>
      </c>
      <c r="H19" s="71" t="s">
        <v>159</v>
      </c>
      <c r="I19" s="47">
        <v>3</v>
      </c>
      <c r="J19" s="76" t="str">
        <f t="shared" si="4"/>
        <v/>
      </c>
      <c r="K19" s="76" t="str">
        <f t="shared" si="5"/>
        <v/>
      </c>
      <c r="L19" s="76" t="str">
        <f t="shared" si="5"/>
        <v/>
      </c>
      <c r="M19" s="76" t="str">
        <f t="shared" si="5"/>
        <v/>
      </c>
      <c r="N19" s="76" t="str">
        <f t="shared" si="5"/>
        <v/>
      </c>
      <c r="O19" s="76" t="str">
        <f t="shared" si="5"/>
        <v/>
      </c>
      <c r="P19" s="76" t="str">
        <f t="shared" si="5"/>
        <v/>
      </c>
      <c r="Q19" s="76" t="str">
        <f t="shared" si="5"/>
        <v/>
      </c>
      <c r="R19" s="76" t="str">
        <f t="shared" si="5"/>
        <v/>
      </c>
      <c r="S19" s="76" t="str">
        <f t="shared" si="5"/>
        <v/>
      </c>
      <c r="T19" s="76" t="str">
        <f t="shared" si="5"/>
        <v/>
      </c>
      <c r="U19" s="76" t="str">
        <f t="shared" si="5"/>
        <v/>
      </c>
      <c r="V19" s="76" t="str">
        <f t="shared" si="5"/>
        <v/>
      </c>
      <c r="W19" s="76" t="str">
        <f t="shared" si="5"/>
        <v/>
      </c>
      <c r="X19" s="76" t="str">
        <f t="shared" si="5"/>
        <v/>
      </c>
      <c r="Y19" s="76" t="str">
        <f t="shared" si="5"/>
        <v/>
      </c>
      <c r="Z19" s="76" t="str">
        <f t="shared" si="5"/>
        <v/>
      </c>
      <c r="AA19" s="76" t="str">
        <f t="shared" si="5"/>
        <v/>
      </c>
      <c r="AB19" s="76" t="str">
        <f t="shared" si="5"/>
        <v/>
      </c>
      <c r="AC19" s="76" t="str">
        <f t="shared" si="5"/>
        <v/>
      </c>
      <c r="AD19" s="76" t="str">
        <f t="shared" si="5"/>
        <v/>
      </c>
      <c r="AE19" s="76" t="str">
        <f t="shared" si="5"/>
        <v/>
      </c>
      <c r="AF19" s="76" t="str">
        <f t="shared" si="5"/>
        <v/>
      </c>
      <c r="AG19" s="76" t="str">
        <f t="shared" si="5"/>
        <v/>
      </c>
      <c r="AH19" s="76" t="str">
        <f t="shared" si="5"/>
        <v/>
      </c>
      <c r="AI19" s="76" t="str">
        <f t="shared" si="5"/>
        <v/>
      </c>
      <c r="AJ19" s="76" t="str">
        <f t="shared" si="5"/>
        <v/>
      </c>
      <c r="AK19" s="76" t="str">
        <f t="shared" si="5"/>
        <v/>
      </c>
      <c r="AL19" s="76" t="str">
        <f t="shared" si="5"/>
        <v/>
      </c>
      <c r="AM19" s="76" t="str">
        <f t="shared" si="5"/>
        <v/>
      </c>
      <c r="AN19" s="76" t="str">
        <f t="shared" si="5"/>
        <v/>
      </c>
      <c r="AO19" s="76" t="str">
        <f t="shared" si="5"/>
        <v/>
      </c>
    </row>
    <row r="20" spans="1:41" ht="15" customHeight="1" x14ac:dyDescent="0.25">
      <c r="A20" s="71" t="s">
        <v>473</v>
      </c>
      <c r="B20" s="71" t="str">
        <f>VLOOKUP(MID('Raw Data'!B$1,FIND("(",'Raw Data'!B$1,1)+1,FIND(")",'Raw Data'!B$1,1)-FIND("(",'Raw Data'!B$1,1)-1)&amp;","&amp;LEFT(A20,FIND("Sample",A20,1)-2),'Arrays &amp; Content'!C$2:D$97,2,FALSE)</f>
        <v>miRTC</v>
      </c>
      <c r="C20" s="75" t="s">
        <v>167</v>
      </c>
      <c r="D20" s="74">
        <f>IF(SUM('Raw Data'!B$4:B$387)=0, "", IF(AND(ISNUMBER('Raw Data'!B21),'Raw Data'!B21&lt;$J$1, 'Raw Data'!B21&gt;0),'Raw Data'!B21,$J$1))</f>
        <v>15.43</v>
      </c>
      <c r="E20" s="74" t="str">
        <f>IF(SUM('Raw Data'!C$4:C$387)=0, "", IF(AND(ISNUMBER('Raw Data'!C21),'Raw Data'!C21&lt;$J$1, 'Raw Data'!C21&gt;0),'Raw Data'!C21,$J$1))</f>
        <v/>
      </c>
      <c r="F20" s="74" t="str">
        <f>IF(SUM('Raw Data'!D$4:D$387)=0, "", IF(AND(ISNUMBER('Raw Data'!D21),'Raw Data'!D21&lt;$J$1, 'Raw Data'!D21&gt;0),'Raw Data'!D21,$J$1))</f>
        <v/>
      </c>
      <c r="G20" s="74" t="str">
        <f>IF(SUM('Raw Data'!E$4:E$387)=0, "", IF(AND(ISNUMBER('Raw Data'!E21),'Raw Data'!E21&lt;$J$1, 'Raw Data'!E21&gt;0),'Raw Data'!E21,$J$1))</f>
        <v/>
      </c>
      <c r="H20" s="71" t="s">
        <v>160</v>
      </c>
      <c r="I20" s="47">
        <v>4</v>
      </c>
      <c r="J20" s="76" t="str">
        <f t="shared" si="4"/>
        <v/>
      </c>
      <c r="K20" s="76" t="str">
        <f t="shared" si="5"/>
        <v/>
      </c>
      <c r="L20" s="76" t="str">
        <f t="shared" si="5"/>
        <v/>
      </c>
      <c r="M20" s="76" t="str">
        <f t="shared" si="5"/>
        <v/>
      </c>
      <c r="N20" s="76" t="str">
        <f t="shared" si="5"/>
        <v/>
      </c>
      <c r="O20" s="76" t="str">
        <f t="shared" si="5"/>
        <v/>
      </c>
      <c r="P20" s="76" t="str">
        <f t="shared" si="5"/>
        <v/>
      </c>
      <c r="Q20" s="76" t="str">
        <f t="shared" si="5"/>
        <v/>
      </c>
      <c r="R20" s="76" t="str">
        <f t="shared" si="5"/>
        <v/>
      </c>
      <c r="S20" s="76" t="str">
        <f t="shared" si="5"/>
        <v/>
      </c>
      <c r="T20" s="76" t="str">
        <f t="shared" si="5"/>
        <v/>
      </c>
      <c r="U20" s="76" t="str">
        <f t="shared" si="5"/>
        <v/>
      </c>
      <c r="V20" s="76" t="str">
        <f t="shared" si="5"/>
        <v/>
      </c>
      <c r="W20" s="76" t="str">
        <f t="shared" si="5"/>
        <v/>
      </c>
      <c r="X20" s="76" t="str">
        <f t="shared" si="5"/>
        <v/>
      </c>
      <c r="Y20" s="76" t="str">
        <f t="shared" si="5"/>
        <v/>
      </c>
      <c r="Z20" s="76" t="str">
        <f t="shared" si="5"/>
        <v/>
      </c>
      <c r="AA20" s="76" t="str">
        <f t="shared" si="5"/>
        <v/>
      </c>
      <c r="AB20" s="76" t="str">
        <f t="shared" si="5"/>
        <v/>
      </c>
      <c r="AC20" s="76" t="str">
        <f t="shared" si="5"/>
        <v/>
      </c>
      <c r="AD20" s="76" t="str">
        <f t="shared" si="5"/>
        <v/>
      </c>
      <c r="AE20" s="76" t="str">
        <f t="shared" si="5"/>
        <v/>
      </c>
      <c r="AF20" s="76" t="str">
        <f t="shared" si="5"/>
        <v/>
      </c>
      <c r="AG20" s="76" t="str">
        <f t="shared" si="5"/>
        <v/>
      </c>
      <c r="AH20" s="76" t="str">
        <f t="shared" si="5"/>
        <v/>
      </c>
      <c r="AI20" s="76" t="str">
        <f t="shared" si="5"/>
        <v/>
      </c>
      <c r="AJ20" s="76" t="str">
        <f t="shared" si="5"/>
        <v/>
      </c>
      <c r="AK20" s="76" t="str">
        <f t="shared" si="5"/>
        <v/>
      </c>
      <c r="AL20" s="76" t="str">
        <f t="shared" si="5"/>
        <v/>
      </c>
      <c r="AM20" s="76" t="str">
        <f t="shared" si="5"/>
        <v/>
      </c>
      <c r="AN20" s="76" t="str">
        <f t="shared" si="5"/>
        <v/>
      </c>
      <c r="AO20" s="76" t="str">
        <f t="shared" si="5"/>
        <v/>
      </c>
    </row>
    <row r="21" spans="1:41" ht="15" customHeight="1" x14ac:dyDescent="0.25">
      <c r="A21" s="71" t="s">
        <v>474</v>
      </c>
      <c r="B21" s="71" t="str">
        <f>VLOOKUP(MID('Raw Data'!B$1,FIND("(",'Raw Data'!B$1,1)+1,FIND(")",'Raw Data'!B$1,1)-FIND("(",'Raw Data'!B$1,1)-1)&amp;","&amp;LEFT(A21,FIND("Sample",A21,1)-2),'Arrays &amp; Content'!C$2:D$97,2,FALSE)</f>
        <v>miRTC</v>
      </c>
      <c r="C21" s="75" t="s">
        <v>168</v>
      </c>
      <c r="D21" s="74">
        <f>IF(SUM('Raw Data'!B$4:B$387)=0, "", IF(AND(ISNUMBER('Raw Data'!B22),'Raw Data'!B22&lt;$J$1, 'Raw Data'!B22&gt;0),'Raw Data'!B22,$J$1))</f>
        <v>18.579999999999998</v>
      </c>
      <c r="E21" s="74" t="str">
        <f>IF(SUM('Raw Data'!C$4:C$387)=0, "", IF(AND(ISNUMBER('Raw Data'!C22),'Raw Data'!C22&lt;$J$1, 'Raw Data'!C22&gt;0),'Raw Data'!C22,$J$1))</f>
        <v/>
      </c>
      <c r="F21" s="74" t="str">
        <f>IF(SUM('Raw Data'!D$4:D$387)=0, "", IF(AND(ISNUMBER('Raw Data'!D22),'Raw Data'!D22&lt;$J$1, 'Raw Data'!D22&gt;0),'Raw Data'!D22,$J$1))</f>
        <v/>
      </c>
      <c r="G21" s="74" t="str">
        <f>IF(SUM('Raw Data'!E$4:E$387)=0, "", IF(AND(ISNUMBER('Raw Data'!E22),'Raw Data'!E22&lt;$J$1, 'Raw Data'!E22&gt;0),'Raw Data'!E22,$J$1))</f>
        <v/>
      </c>
      <c r="H21" s="71" t="s">
        <v>161</v>
      </c>
      <c r="I21" s="47">
        <v>5</v>
      </c>
      <c r="J21" s="76" t="str">
        <f t="shared" si="4"/>
        <v/>
      </c>
      <c r="K21" s="76" t="str">
        <f t="shared" si="5"/>
        <v/>
      </c>
      <c r="L21" s="76" t="str">
        <f t="shared" si="5"/>
        <v/>
      </c>
      <c r="M21" s="76" t="str">
        <f t="shared" si="5"/>
        <v/>
      </c>
      <c r="N21" s="76" t="str">
        <f t="shared" si="5"/>
        <v/>
      </c>
      <c r="O21" s="76" t="str">
        <f t="shared" si="5"/>
        <v/>
      </c>
      <c r="P21" s="76" t="str">
        <f t="shared" si="5"/>
        <v/>
      </c>
      <c r="Q21" s="76" t="str">
        <f t="shared" si="5"/>
        <v/>
      </c>
      <c r="R21" s="76" t="str">
        <f t="shared" si="5"/>
        <v/>
      </c>
      <c r="S21" s="76" t="str">
        <f t="shared" si="5"/>
        <v/>
      </c>
      <c r="T21" s="76" t="str">
        <f t="shared" si="5"/>
        <v/>
      </c>
      <c r="U21" s="76" t="str">
        <f t="shared" si="5"/>
        <v/>
      </c>
      <c r="V21" s="76" t="str">
        <f t="shared" si="5"/>
        <v/>
      </c>
      <c r="W21" s="76" t="str">
        <f t="shared" si="5"/>
        <v/>
      </c>
      <c r="X21" s="76" t="str">
        <f t="shared" si="5"/>
        <v/>
      </c>
      <c r="Y21" s="76" t="str">
        <f t="shared" si="5"/>
        <v/>
      </c>
      <c r="Z21" s="76" t="str">
        <f t="shared" si="5"/>
        <v/>
      </c>
      <c r="AA21" s="76" t="str">
        <f t="shared" si="5"/>
        <v/>
      </c>
      <c r="AB21" s="76" t="str">
        <f t="shared" si="5"/>
        <v/>
      </c>
      <c r="AC21" s="76" t="str">
        <f t="shared" si="5"/>
        <v/>
      </c>
      <c r="AD21" s="76" t="str">
        <f t="shared" si="5"/>
        <v/>
      </c>
      <c r="AE21" s="76" t="str">
        <f t="shared" si="5"/>
        <v/>
      </c>
      <c r="AF21" s="76" t="str">
        <f t="shared" si="5"/>
        <v/>
      </c>
      <c r="AG21" s="76" t="str">
        <f t="shared" si="5"/>
        <v/>
      </c>
      <c r="AH21" s="76" t="str">
        <f t="shared" si="5"/>
        <v/>
      </c>
      <c r="AI21" s="76" t="str">
        <f t="shared" si="5"/>
        <v/>
      </c>
      <c r="AJ21" s="76" t="str">
        <f t="shared" si="5"/>
        <v/>
      </c>
      <c r="AK21" s="76" t="str">
        <f t="shared" si="5"/>
        <v/>
      </c>
      <c r="AL21" s="76" t="str">
        <f t="shared" si="5"/>
        <v/>
      </c>
      <c r="AM21" s="76" t="str">
        <f t="shared" si="5"/>
        <v/>
      </c>
      <c r="AN21" s="76" t="str">
        <f t="shared" si="5"/>
        <v/>
      </c>
      <c r="AO21" s="76" t="str">
        <f t="shared" si="5"/>
        <v/>
      </c>
    </row>
    <row r="22" spans="1:41" ht="15" customHeight="1" x14ac:dyDescent="0.25">
      <c r="A22" s="71" t="s">
        <v>475</v>
      </c>
      <c r="B22" s="71" t="str">
        <f>VLOOKUP(MID('Raw Data'!B$1,FIND("(",'Raw Data'!B$1,1)+1,FIND(")",'Raw Data'!B$1,1)-FIND("(",'Raw Data'!B$1,1)-1)&amp;","&amp;LEFT(A22,FIND("Sample",A22,1)-2),'Arrays &amp; Content'!C$2:D$97,2,FALSE)</f>
        <v>miRTC</v>
      </c>
      <c r="C22" s="75" t="s">
        <v>169</v>
      </c>
      <c r="D22" s="74">
        <f>IF(SUM('Raw Data'!B$4:B$387)=0, "", IF(AND(ISNUMBER('Raw Data'!B23),'Raw Data'!B23&lt;$J$1, 'Raw Data'!B23&gt;0),'Raw Data'!B23,$J$1))</f>
        <v>16.47</v>
      </c>
      <c r="E22" s="74" t="str">
        <f>IF(SUM('Raw Data'!C$4:C$387)=0, "", IF(AND(ISNUMBER('Raw Data'!C23),'Raw Data'!C23&lt;$J$1, 'Raw Data'!C23&gt;0),'Raw Data'!C23,$J$1))</f>
        <v/>
      </c>
      <c r="F22" s="74" t="str">
        <f>IF(SUM('Raw Data'!D$4:D$387)=0, "", IF(AND(ISNUMBER('Raw Data'!D23),'Raw Data'!D23&lt;$J$1, 'Raw Data'!D23&gt;0),'Raw Data'!D23,$J$1))</f>
        <v/>
      </c>
      <c r="G22" s="74" t="str">
        <f>IF(SUM('Raw Data'!E$4:E$387)=0, "", IF(AND(ISNUMBER('Raw Data'!E23),'Raw Data'!E23&lt;$J$1, 'Raw Data'!E23&gt;0),'Raw Data'!E23,$J$1))</f>
        <v/>
      </c>
      <c r="H22" s="71" t="s">
        <v>157</v>
      </c>
      <c r="I22" s="47">
        <v>6</v>
      </c>
      <c r="J22" s="76" t="str">
        <f t="shared" si="4"/>
        <v/>
      </c>
      <c r="K22" s="76" t="str">
        <f t="shared" si="5"/>
        <v/>
      </c>
      <c r="L22" s="76" t="str">
        <f t="shared" si="5"/>
        <v/>
      </c>
      <c r="M22" s="76" t="str">
        <f t="shared" si="5"/>
        <v/>
      </c>
      <c r="N22" s="76" t="str">
        <f t="shared" si="5"/>
        <v/>
      </c>
      <c r="O22" s="76" t="str">
        <f t="shared" si="5"/>
        <v/>
      </c>
      <c r="P22" s="76" t="str">
        <f t="shared" si="5"/>
        <v/>
      </c>
      <c r="Q22" s="76" t="str">
        <f t="shared" si="5"/>
        <v/>
      </c>
      <c r="R22" s="76" t="str">
        <f t="shared" si="5"/>
        <v/>
      </c>
      <c r="S22" s="76" t="str">
        <f t="shared" si="5"/>
        <v/>
      </c>
      <c r="T22" s="76" t="str">
        <f t="shared" si="5"/>
        <v/>
      </c>
      <c r="U22" s="76" t="str">
        <f t="shared" si="5"/>
        <v/>
      </c>
      <c r="V22" s="76" t="str">
        <f t="shared" si="5"/>
        <v/>
      </c>
      <c r="W22" s="76" t="str">
        <f t="shared" si="5"/>
        <v/>
      </c>
      <c r="X22" s="76" t="str">
        <f t="shared" si="5"/>
        <v/>
      </c>
      <c r="Y22" s="76" t="str">
        <f t="shared" si="5"/>
        <v/>
      </c>
      <c r="Z22" s="76" t="str">
        <f t="shared" si="5"/>
        <v/>
      </c>
      <c r="AA22" s="76" t="str">
        <f t="shared" si="5"/>
        <v/>
      </c>
      <c r="AB22" s="76" t="str">
        <f t="shared" si="5"/>
        <v/>
      </c>
      <c r="AC22" s="76" t="str">
        <f t="shared" si="5"/>
        <v/>
      </c>
      <c r="AD22" s="76" t="str">
        <f t="shared" si="5"/>
        <v/>
      </c>
      <c r="AE22" s="76" t="str">
        <f t="shared" si="5"/>
        <v/>
      </c>
      <c r="AF22" s="76" t="str">
        <f t="shared" si="5"/>
        <v/>
      </c>
      <c r="AG22" s="76" t="str">
        <f t="shared" si="5"/>
        <v/>
      </c>
      <c r="AH22" s="76" t="str">
        <f t="shared" si="5"/>
        <v/>
      </c>
      <c r="AI22" s="76" t="str">
        <f t="shared" si="5"/>
        <v/>
      </c>
      <c r="AJ22" s="76" t="str">
        <f t="shared" si="5"/>
        <v/>
      </c>
      <c r="AK22" s="76" t="str">
        <f t="shared" si="5"/>
        <v/>
      </c>
      <c r="AL22" s="76" t="str">
        <f t="shared" si="5"/>
        <v/>
      </c>
      <c r="AM22" s="76" t="str">
        <f t="shared" si="5"/>
        <v/>
      </c>
      <c r="AN22" s="76" t="str">
        <f t="shared" si="5"/>
        <v/>
      </c>
      <c r="AO22" s="76" t="str">
        <f t="shared" si="5"/>
        <v/>
      </c>
    </row>
    <row r="23" spans="1:41" ht="15" customHeight="1" x14ac:dyDescent="0.25">
      <c r="A23" s="71" t="s">
        <v>476</v>
      </c>
      <c r="B23" s="71" t="str">
        <f>VLOOKUP(MID('Raw Data'!B$1,FIND("(",'Raw Data'!B$1,1)+1,FIND(")",'Raw Data'!B$1,1)-FIND("(",'Raw Data'!B$1,1)-1)&amp;","&amp;LEFT(A23,FIND("Sample",A23,1)-2),'Arrays &amp; Content'!C$2:D$97,2,FALSE)</f>
        <v>PPC</v>
      </c>
      <c r="C23" s="75" t="s">
        <v>170</v>
      </c>
      <c r="D23" s="74">
        <f>IF(SUM('Raw Data'!B$4:B$387)=0, "", IF(AND(ISNUMBER('Raw Data'!B24),'Raw Data'!B24&lt;$J$1, 'Raw Data'!B24&gt;0),'Raw Data'!B24,$J$1))</f>
        <v>19.03</v>
      </c>
      <c r="E23" s="74" t="str">
        <f>IF(SUM('Raw Data'!C$4:C$387)=0, "", IF(AND(ISNUMBER('Raw Data'!C24),'Raw Data'!C24&lt;$J$1, 'Raw Data'!C24&gt;0),'Raw Data'!C24,$J$1))</f>
        <v/>
      </c>
      <c r="F23" s="74" t="str">
        <f>IF(SUM('Raw Data'!D$4:D$387)=0, "", IF(AND(ISNUMBER('Raw Data'!D24),'Raw Data'!D24&lt;$J$1, 'Raw Data'!D24&gt;0),'Raw Data'!D24,$J$1))</f>
        <v/>
      </c>
      <c r="G23" s="74" t="str">
        <f>IF(SUM('Raw Data'!E$4:E$387)=0, "", IF(AND(ISNUMBER('Raw Data'!E24),'Raw Data'!E24&lt;$J$1, 'Raw Data'!E24&gt;0),'Raw Data'!E24,$J$1))</f>
        <v/>
      </c>
      <c r="H23" s="71" t="s">
        <v>134</v>
      </c>
      <c r="I23" s="47">
        <v>7</v>
      </c>
      <c r="J23" s="76" t="str">
        <f t="shared" si="4"/>
        <v/>
      </c>
      <c r="K23" s="76" t="str">
        <f t="shared" si="5"/>
        <v/>
      </c>
      <c r="L23" s="76" t="str">
        <f t="shared" si="5"/>
        <v/>
      </c>
      <c r="M23" s="76" t="str">
        <f t="shared" si="5"/>
        <v/>
      </c>
      <c r="N23" s="76" t="str">
        <f t="shared" si="5"/>
        <v/>
      </c>
      <c r="O23" s="76" t="str">
        <f t="shared" si="5"/>
        <v/>
      </c>
      <c r="P23" s="76" t="str">
        <f t="shared" si="5"/>
        <v/>
      </c>
      <c r="Q23" s="76" t="str">
        <f t="shared" si="5"/>
        <v/>
      </c>
      <c r="R23" s="76" t="str">
        <f t="shared" si="5"/>
        <v/>
      </c>
      <c r="S23" s="76" t="str">
        <f t="shared" si="5"/>
        <v/>
      </c>
      <c r="T23" s="76" t="str">
        <f t="shared" si="5"/>
        <v/>
      </c>
      <c r="U23" s="76" t="str">
        <f t="shared" si="5"/>
        <v/>
      </c>
      <c r="V23" s="76" t="str">
        <f t="shared" si="5"/>
        <v/>
      </c>
      <c r="W23" s="76" t="str">
        <f t="shared" si="5"/>
        <v/>
      </c>
      <c r="X23" s="76" t="str">
        <f t="shared" si="5"/>
        <v/>
      </c>
      <c r="Y23" s="76" t="str">
        <f t="shared" si="5"/>
        <v/>
      </c>
      <c r="Z23" s="76" t="str">
        <f t="shared" si="5"/>
        <v/>
      </c>
      <c r="AA23" s="76" t="str">
        <f t="shared" si="5"/>
        <v/>
      </c>
      <c r="AB23" s="76" t="str">
        <f t="shared" si="5"/>
        <v/>
      </c>
      <c r="AC23" s="76" t="str">
        <f t="shared" si="5"/>
        <v/>
      </c>
      <c r="AD23" s="76" t="str">
        <f t="shared" si="5"/>
        <v/>
      </c>
      <c r="AE23" s="76" t="str">
        <f t="shared" si="5"/>
        <v/>
      </c>
      <c r="AF23" s="76" t="str">
        <f t="shared" si="5"/>
        <v/>
      </c>
      <c r="AG23" s="76" t="str">
        <f t="shared" si="5"/>
        <v/>
      </c>
      <c r="AH23" s="76" t="str">
        <f t="shared" si="5"/>
        <v/>
      </c>
      <c r="AI23" s="76" t="str">
        <f t="shared" si="5"/>
        <v/>
      </c>
      <c r="AJ23" s="76" t="str">
        <f t="shared" si="5"/>
        <v/>
      </c>
      <c r="AK23" s="76" t="str">
        <f t="shared" si="5"/>
        <v/>
      </c>
      <c r="AL23" s="76" t="str">
        <f t="shared" si="5"/>
        <v/>
      </c>
      <c r="AM23" s="76" t="str">
        <f t="shared" si="5"/>
        <v/>
      </c>
      <c r="AN23" s="76" t="str">
        <f t="shared" si="5"/>
        <v/>
      </c>
      <c r="AO23" s="76" t="str">
        <f t="shared" si="5"/>
        <v/>
      </c>
    </row>
    <row r="24" spans="1:41" ht="15" customHeight="1" x14ac:dyDescent="0.25">
      <c r="A24" s="71" t="s">
        <v>477</v>
      </c>
      <c r="B24" s="71" t="str">
        <f>VLOOKUP(MID('Raw Data'!B$1,FIND("(",'Raw Data'!B$1,1)+1,FIND(")",'Raw Data'!B$1,1)-FIND("(",'Raw Data'!B$1,1)-1)&amp;","&amp;LEFT(A24,FIND("Sample",A24,1)-2),'Arrays &amp; Content'!C$2:D$97,2,FALSE)</f>
        <v>PPC</v>
      </c>
      <c r="C24" s="75" t="s">
        <v>171</v>
      </c>
      <c r="D24" s="74">
        <f>IF(SUM('Raw Data'!B$4:B$387)=0, "", IF(AND(ISNUMBER('Raw Data'!B25),'Raw Data'!B25&lt;$J$1, 'Raw Data'!B25&gt;0),'Raw Data'!B25,$J$1))</f>
        <v>19.96</v>
      </c>
      <c r="E24" s="74" t="str">
        <f>IF(SUM('Raw Data'!C$4:C$387)=0, "", IF(AND(ISNUMBER('Raw Data'!C25),'Raw Data'!C25&lt;$J$1, 'Raw Data'!C25&gt;0),'Raw Data'!C25,$J$1))</f>
        <v/>
      </c>
      <c r="F24" s="74" t="str">
        <f>IF(SUM('Raw Data'!D$4:D$387)=0, "", IF(AND(ISNUMBER('Raw Data'!D25),'Raw Data'!D25&lt;$J$1, 'Raw Data'!D25&gt;0),'Raw Data'!D25,$J$1))</f>
        <v/>
      </c>
      <c r="G24" s="74" t="str">
        <f>IF(SUM('Raw Data'!E$4:E$387)=0, "", IF(AND(ISNUMBER('Raw Data'!E25),'Raw Data'!E25&lt;$J$1, 'Raw Data'!E25&gt;0),'Raw Data'!E25,$J$1))</f>
        <v/>
      </c>
      <c r="H24" s="71" t="s">
        <v>135</v>
      </c>
      <c r="I24" s="47">
        <v>8</v>
      </c>
      <c r="J24" s="76" t="str">
        <f t="shared" si="4"/>
        <v/>
      </c>
      <c r="K24" s="76" t="str">
        <f t="shared" si="5"/>
        <v/>
      </c>
      <c r="L24" s="76" t="str">
        <f t="shared" si="5"/>
        <v/>
      </c>
      <c r="M24" s="76" t="str">
        <f t="shared" si="5"/>
        <v/>
      </c>
      <c r="N24" s="76" t="str">
        <f t="shared" si="5"/>
        <v/>
      </c>
      <c r="O24" s="76" t="str">
        <f t="shared" si="5"/>
        <v/>
      </c>
      <c r="P24" s="76" t="str">
        <f t="shared" si="5"/>
        <v/>
      </c>
      <c r="Q24" s="76" t="str">
        <f t="shared" si="5"/>
        <v/>
      </c>
      <c r="R24" s="76" t="str">
        <f t="shared" si="5"/>
        <v/>
      </c>
      <c r="S24" s="76" t="str">
        <f t="shared" si="5"/>
        <v/>
      </c>
      <c r="T24" s="76" t="str">
        <f t="shared" si="5"/>
        <v/>
      </c>
      <c r="U24" s="76" t="str">
        <f t="shared" si="5"/>
        <v/>
      </c>
      <c r="V24" s="76" t="str">
        <f t="shared" si="5"/>
        <v/>
      </c>
      <c r="W24" s="76" t="str">
        <f t="shared" si="5"/>
        <v/>
      </c>
      <c r="X24" s="76" t="str">
        <f t="shared" si="5"/>
        <v/>
      </c>
      <c r="Y24" s="76" t="str">
        <f t="shared" si="5"/>
        <v/>
      </c>
      <c r="Z24" s="76" t="str">
        <f t="shared" si="5"/>
        <v/>
      </c>
      <c r="AA24" s="76" t="str">
        <f t="shared" si="5"/>
        <v/>
      </c>
      <c r="AB24" s="76" t="str">
        <f t="shared" si="5"/>
        <v/>
      </c>
      <c r="AC24" s="76" t="str">
        <f t="shared" si="5"/>
        <v/>
      </c>
      <c r="AD24" s="76" t="str">
        <f t="shared" si="5"/>
        <v/>
      </c>
      <c r="AE24" s="76" t="str">
        <f t="shared" si="5"/>
        <v/>
      </c>
      <c r="AF24" s="76" t="str">
        <f t="shared" si="5"/>
        <v/>
      </c>
      <c r="AG24" s="76" t="str">
        <f t="shared" si="5"/>
        <v/>
      </c>
      <c r="AH24" s="76" t="str">
        <f t="shared" si="5"/>
        <v/>
      </c>
      <c r="AI24" s="76" t="str">
        <f t="shared" si="5"/>
        <v/>
      </c>
      <c r="AJ24" s="76" t="str">
        <f t="shared" si="5"/>
        <v/>
      </c>
      <c r="AK24" s="76" t="str">
        <f t="shared" si="5"/>
        <v/>
      </c>
      <c r="AL24" s="76" t="str">
        <f t="shared" si="5"/>
        <v/>
      </c>
      <c r="AM24" s="76" t="str">
        <f t="shared" si="5"/>
        <v/>
      </c>
      <c r="AN24" s="76" t="str">
        <f t="shared" si="5"/>
        <v/>
      </c>
      <c r="AO24" s="76" t="str">
        <f t="shared" si="5"/>
        <v/>
      </c>
    </row>
    <row r="25" spans="1:41" ht="15" customHeight="1" x14ac:dyDescent="0.25">
      <c r="A25" s="71" t="s">
        <v>478</v>
      </c>
      <c r="B25" s="71" t="str">
        <f>VLOOKUP(MID('Raw Data'!B$1,FIND("(",'Raw Data'!B$1,1)+1,FIND(")",'Raw Data'!B$1,1)-FIND("(",'Raw Data'!B$1,1)-1)&amp;","&amp;LEFT(A25,FIND("Sample",A25,1)-2),'Arrays &amp; Content'!C$2:D$97,2,FALSE)</f>
        <v>PPC</v>
      </c>
      <c r="C25" s="75" t="s">
        <v>172</v>
      </c>
      <c r="D25" s="74">
        <f>IF(SUM('Raw Data'!B$4:B$387)=0, "", IF(AND(ISNUMBER('Raw Data'!B26),'Raw Data'!B26&lt;$J$1, 'Raw Data'!B26&gt;0),'Raw Data'!B26,$J$1))</f>
        <v>19.940000000000001</v>
      </c>
      <c r="E25" s="74" t="str">
        <f>IF(SUM('Raw Data'!C$4:C$387)=0, "", IF(AND(ISNUMBER('Raw Data'!C26),'Raw Data'!C26&lt;$J$1, 'Raw Data'!C26&gt;0),'Raw Data'!C26,$J$1))</f>
        <v/>
      </c>
      <c r="F25" s="74" t="str">
        <f>IF(SUM('Raw Data'!D$4:D$387)=0, "", IF(AND(ISNUMBER('Raw Data'!D26),'Raw Data'!D26&lt;$J$1, 'Raw Data'!D26&gt;0),'Raw Data'!D26,$J$1))</f>
        <v/>
      </c>
      <c r="G25" s="74" t="str">
        <f>IF(SUM('Raw Data'!E$4:E$387)=0, "", IF(AND(ISNUMBER('Raw Data'!E26),'Raw Data'!E26&lt;$J$1, 'Raw Data'!E26&gt;0),'Raw Data'!E26,$J$1))</f>
        <v/>
      </c>
      <c r="H25" s="71" t="s">
        <v>137</v>
      </c>
      <c r="I25" s="47">
        <v>9</v>
      </c>
      <c r="J25" s="76" t="str">
        <f t="shared" si="4"/>
        <v/>
      </c>
      <c r="K25" s="76" t="str">
        <f t="shared" si="5"/>
        <v/>
      </c>
      <c r="L25" s="76" t="str">
        <f t="shared" si="5"/>
        <v/>
      </c>
      <c r="M25" s="76" t="str">
        <f t="shared" si="5"/>
        <v/>
      </c>
      <c r="N25" s="76" t="str">
        <f t="shared" si="5"/>
        <v/>
      </c>
      <c r="O25" s="76" t="str">
        <f t="shared" si="5"/>
        <v/>
      </c>
      <c r="P25" s="76" t="str">
        <f t="shared" si="5"/>
        <v/>
      </c>
      <c r="Q25" s="76" t="str">
        <f t="shared" si="5"/>
        <v/>
      </c>
      <c r="R25" s="76" t="str">
        <f t="shared" si="5"/>
        <v/>
      </c>
      <c r="S25" s="76" t="str">
        <f t="shared" si="5"/>
        <v/>
      </c>
      <c r="T25" s="76" t="str">
        <f t="shared" si="5"/>
        <v/>
      </c>
      <c r="U25" s="76" t="str">
        <f t="shared" si="5"/>
        <v/>
      </c>
      <c r="V25" s="76" t="str">
        <f t="shared" si="5"/>
        <v/>
      </c>
      <c r="W25" s="76" t="str">
        <f t="shared" si="5"/>
        <v/>
      </c>
      <c r="X25" s="76" t="str">
        <f t="shared" si="5"/>
        <v/>
      </c>
      <c r="Y25" s="76" t="str">
        <f t="shared" si="5"/>
        <v/>
      </c>
      <c r="Z25" s="76" t="str">
        <f t="shared" si="5"/>
        <v/>
      </c>
      <c r="AA25" s="76" t="str">
        <f t="shared" si="5"/>
        <v/>
      </c>
      <c r="AB25" s="76" t="str">
        <f t="shared" si="5"/>
        <v/>
      </c>
      <c r="AC25" s="76" t="str">
        <f t="shared" si="5"/>
        <v/>
      </c>
      <c r="AD25" s="76" t="str">
        <f t="shared" si="5"/>
        <v/>
      </c>
      <c r="AE25" s="76" t="str">
        <f t="shared" si="5"/>
        <v/>
      </c>
      <c r="AF25" s="76" t="str">
        <f t="shared" si="5"/>
        <v/>
      </c>
      <c r="AG25" s="76" t="str">
        <f t="shared" ref="K25:AO28" si="7">VLOOKUP("Assay "&amp;$I25&amp;" Sample "&amp;AG$16,$A$3:$G$386,5,FALSE)</f>
        <v/>
      </c>
      <c r="AH25" s="76" t="str">
        <f t="shared" si="7"/>
        <v/>
      </c>
      <c r="AI25" s="76" t="str">
        <f t="shared" si="7"/>
        <v/>
      </c>
      <c r="AJ25" s="76" t="str">
        <f t="shared" si="7"/>
        <v/>
      </c>
      <c r="AK25" s="76" t="str">
        <f t="shared" si="7"/>
        <v/>
      </c>
      <c r="AL25" s="76" t="str">
        <f t="shared" si="7"/>
        <v/>
      </c>
      <c r="AM25" s="76" t="str">
        <f t="shared" si="7"/>
        <v/>
      </c>
      <c r="AN25" s="76" t="str">
        <f t="shared" si="7"/>
        <v/>
      </c>
      <c r="AO25" s="76" t="str">
        <f t="shared" si="7"/>
        <v/>
      </c>
    </row>
    <row r="26" spans="1:41" ht="15" customHeight="1" x14ac:dyDescent="0.25">
      <c r="A26" s="71" t="s">
        <v>479</v>
      </c>
      <c r="B26" s="71" t="str">
        <f>VLOOKUP(MID('Raw Data'!B$1,FIND("(",'Raw Data'!B$1,1)+1,FIND(")",'Raw Data'!B$1,1)-FIND("(",'Raw Data'!B$1,1)-1)&amp;","&amp;LEFT(A26,FIND("Sample",A26,1)-2),'Arrays &amp; Content'!C$2:D$97,2,FALSE)</f>
        <v>PPC</v>
      </c>
      <c r="C26" s="75" t="s">
        <v>173</v>
      </c>
      <c r="D26" s="74">
        <f>IF(SUM('Raw Data'!B$4:B$387)=0, "", IF(AND(ISNUMBER('Raw Data'!B27),'Raw Data'!B27&lt;$J$1, 'Raw Data'!B27&gt;0),'Raw Data'!B27,$J$1))</f>
        <v>19.8</v>
      </c>
      <c r="E26" s="74" t="str">
        <f>IF(SUM('Raw Data'!C$4:C$387)=0, "", IF(AND(ISNUMBER('Raw Data'!C27),'Raw Data'!C27&lt;$J$1, 'Raw Data'!C27&gt;0),'Raw Data'!C27,$J$1))</f>
        <v/>
      </c>
      <c r="F26" s="74" t="str">
        <f>IF(SUM('Raw Data'!D$4:D$387)=0, "", IF(AND(ISNUMBER('Raw Data'!D27),'Raw Data'!D27&lt;$J$1, 'Raw Data'!D27&gt;0),'Raw Data'!D27,$J$1))</f>
        <v/>
      </c>
      <c r="G26" s="74" t="str">
        <f>IF(SUM('Raw Data'!E$4:E$387)=0, "", IF(AND(ISNUMBER('Raw Data'!E27),'Raw Data'!E27&lt;$J$1, 'Raw Data'!E27&gt;0),'Raw Data'!E27,$J$1))</f>
        <v/>
      </c>
      <c r="H26" s="71" t="s">
        <v>137</v>
      </c>
      <c r="I26" s="47">
        <v>10</v>
      </c>
      <c r="J26" s="76" t="str">
        <f t="shared" si="4"/>
        <v/>
      </c>
      <c r="K26" s="76" t="str">
        <f t="shared" si="7"/>
        <v/>
      </c>
      <c r="L26" s="76" t="str">
        <f t="shared" si="7"/>
        <v/>
      </c>
      <c r="M26" s="76" t="str">
        <f t="shared" si="7"/>
        <v/>
      </c>
      <c r="N26" s="76" t="str">
        <f t="shared" si="7"/>
        <v/>
      </c>
      <c r="O26" s="76" t="str">
        <f t="shared" si="7"/>
        <v/>
      </c>
      <c r="P26" s="76" t="str">
        <f t="shared" si="7"/>
        <v/>
      </c>
      <c r="Q26" s="76" t="str">
        <f t="shared" si="7"/>
        <v/>
      </c>
      <c r="R26" s="76" t="str">
        <f t="shared" si="7"/>
        <v/>
      </c>
      <c r="S26" s="76" t="str">
        <f t="shared" si="7"/>
        <v/>
      </c>
      <c r="T26" s="76" t="str">
        <f t="shared" si="7"/>
        <v/>
      </c>
      <c r="U26" s="76" t="str">
        <f t="shared" si="7"/>
        <v/>
      </c>
      <c r="V26" s="76" t="str">
        <f t="shared" si="7"/>
        <v/>
      </c>
      <c r="W26" s="76" t="str">
        <f t="shared" si="7"/>
        <v/>
      </c>
      <c r="X26" s="76" t="str">
        <f t="shared" si="7"/>
        <v/>
      </c>
      <c r="Y26" s="76" t="str">
        <f t="shared" si="7"/>
        <v/>
      </c>
      <c r="Z26" s="76" t="str">
        <f t="shared" si="7"/>
        <v/>
      </c>
      <c r="AA26" s="76" t="str">
        <f t="shared" si="7"/>
        <v/>
      </c>
      <c r="AB26" s="76" t="str">
        <f t="shared" si="7"/>
        <v/>
      </c>
      <c r="AC26" s="76" t="str">
        <f t="shared" si="7"/>
        <v/>
      </c>
      <c r="AD26" s="76" t="str">
        <f t="shared" si="7"/>
        <v/>
      </c>
      <c r="AE26" s="76" t="str">
        <f t="shared" si="7"/>
        <v/>
      </c>
      <c r="AF26" s="76" t="str">
        <f t="shared" si="7"/>
        <v/>
      </c>
      <c r="AG26" s="76" t="str">
        <f t="shared" si="7"/>
        <v/>
      </c>
      <c r="AH26" s="76" t="str">
        <f t="shared" si="7"/>
        <v/>
      </c>
      <c r="AI26" s="76" t="str">
        <f t="shared" si="7"/>
        <v/>
      </c>
      <c r="AJ26" s="76" t="str">
        <f t="shared" si="7"/>
        <v/>
      </c>
      <c r="AK26" s="76" t="str">
        <f t="shared" si="7"/>
        <v/>
      </c>
      <c r="AL26" s="76" t="str">
        <f t="shared" si="7"/>
        <v/>
      </c>
      <c r="AM26" s="76" t="str">
        <f t="shared" si="7"/>
        <v/>
      </c>
      <c r="AN26" s="76" t="str">
        <f t="shared" si="7"/>
        <v/>
      </c>
      <c r="AO26" s="76" t="str">
        <f t="shared" si="7"/>
        <v/>
      </c>
    </row>
    <row r="27" spans="1:41" ht="15" customHeight="1" x14ac:dyDescent="0.25">
      <c r="A27" s="71" t="s">
        <v>480</v>
      </c>
      <c r="B27" s="71" t="str">
        <f>VLOOKUP(MID('Raw Data'!B$1,FIND("(",'Raw Data'!B$1,1)+1,FIND(")",'Raw Data'!B$1,1)-FIND("(",'Raw Data'!B$1,1)-1)&amp;","&amp;LEFT(A27,FIND("Sample",A27,1)-2),'Arrays &amp; Content'!C$2:D$97,2,FALSE)</f>
        <v>cel-miR-39-3p</v>
      </c>
      <c r="C27" s="75" t="s">
        <v>14</v>
      </c>
      <c r="D27" s="74">
        <f>IF(SUM('Raw Data'!B$4:B$387)=0, "", IF(AND(ISNUMBER('Raw Data'!B28),'Raw Data'!B28&lt;$J$1, 'Raw Data'!B28&gt;0),'Raw Data'!B28,$J$1))</f>
        <v>21.02</v>
      </c>
      <c r="E27" s="74" t="str">
        <f>IF(SUM('Raw Data'!C$4:C$387)=0, "", IF(AND(ISNUMBER('Raw Data'!C28),'Raw Data'!C28&lt;$J$1, 'Raw Data'!C28&gt;0),'Raw Data'!C28,$J$1))</f>
        <v/>
      </c>
      <c r="F27" s="74" t="str">
        <f>IF(SUM('Raw Data'!D$4:D$387)=0, "", IF(AND(ISNUMBER('Raw Data'!D28),'Raw Data'!D28&lt;$J$1, 'Raw Data'!D28&gt;0),'Raw Data'!D28,$J$1))</f>
        <v/>
      </c>
      <c r="G27" s="74" t="str">
        <f>IF(SUM('Raw Data'!E$4:E$387)=0, "", IF(AND(ISNUMBER('Raw Data'!E28),'Raw Data'!E28&lt;$J$1, 'Raw Data'!E28&gt;0),'Raw Data'!E28,$J$1))</f>
        <v/>
      </c>
      <c r="H27" s="71" t="s">
        <v>123</v>
      </c>
      <c r="I27" s="47">
        <v>11</v>
      </c>
      <c r="J27" s="76" t="str">
        <f t="shared" si="4"/>
        <v/>
      </c>
      <c r="K27" s="76" t="str">
        <f t="shared" si="7"/>
        <v/>
      </c>
      <c r="L27" s="76" t="str">
        <f t="shared" si="7"/>
        <v/>
      </c>
      <c r="M27" s="76" t="str">
        <f t="shared" si="7"/>
        <v/>
      </c>
      <c r="N27" s="76" t="str">
        <f t="shared" si="7"/>
        <v/>
      </c>
      <c r="O27" s="76" t="str">
        <f t="shared" si="7"/>
        <v/>
      </c>
      <c r="P27" s="76" t="str">
        <f t="shared" si="7"/>
        <v/>
      </c>
      <c r="Q27" s="76" t="str">
        <f t="shared" si="7"/>
        <v/>
      </c>
      <c r="R27" s="76" t="str">
        <f t="shared" si="7"/>
        <v/>
      </c>
      <c r="S27" s="76" t="str">
        <f t="shared" si="7"/>
        <v/>
      </c>
      <c r="T27" s="76" t="str">
        <f t="shared" si="7"/>
        <v/>
      </c>
      <c r="U27" s="76" t="str">
        <f t="shared" si="7"/>
        <v/>
      </c>
      <c r="V27" s="76" t="str">
        <f t="shared" si="7"/>
        <v/>
      </c>
      <c r="W27" s="76" t="str">
        <f t="shared" si="7"/>
        <v/>
      </c>
      <c r="X27" s="76" t="str">
        <f t="shared" si="7"/>
        <v/>
      </c>
      <c r="Y27" s="76" t="str">
        <f t="shared" si="7"/>
        <v/>
      </c>
      <c r="Z27" s="76" t="str">
        <f t="shared" si="7"/>
        <v/>
      </c>
      <c r="AA27" s="76" t="str">
        <f t="shared" si="7"/>
        <v/>
      </c>
      <c r="AB27" s="76" t="str">
        <f t="shared" si="7"/>
        <v/>
      </c>
      <c r="AC27" s="76" t="str">
        <f t="shared" si="7"/>
        <v/>
      </c>
      <c r="AD27" s="76" t="str">
        <f t="shared" si="7"/>
        <v/>
      </c>
      <c r="AE27" s="76" t="str">
        <f t="shared" si="7"/>
        <v/>
      </c>
      <c r="AF27" s="76" t="str">
        <f t="shared" si="7"/>
        <v/>
      </c>
      <c r="AG27" s="76" t="str">
        <f t="shared" si="7"/>
        <v/>
      </c>
      <c r="AH27" s="76" t="str">
        <f t="shared" si="7"/>
        <v/>
      </c>
      <c r="AI27" s="76" t="str">
        <f t="shared" si="7"/>
        <v/>
      </c>
      <c r="AJ27" s="76" t="str">
        <f t="shared" si="7"/>
        <v/>
      </c>
      <c r="AK27" s="76" t="str">
        <f t="shared" si="7"/>
        <v/>
      </c>
      <c r="AL27" s="76" t="str">
        <f t="shared" si="7"/>
        <v/>
      </c>
      <c r="AM27" s="76" t="str">
        <f t="shared" si="7"/>
        <v/>
      </c>
      <c r="AN27" s="76" t="str">
        <f t="shared" si="7"/>
        <v/>
      </c>
      <c r="AO27" s="76" t="str">
        <f t="shared" si="7"/>
        <v/>
      </c>
    </row>
    <row r="28" spans="1:41" ht="15" customHeight="1" x14ac:dyDescent="0.25">
      <c r="A28" s="71" t="s">
        <v>481</v>
      </c>
      <c r="B28" s="71" t="str">
        <f>VLOOKUP(MID('Raw Data'!B$1,FIND("(",'Raw Data'!B$1,1)+1,FIND(")",'Raw Data'!B$1,1)-FIND("(",'Raw Data'!B$1,1)-1)&amp;","&amp;LEFT(A28,FIND("Sample",A28,1)-2),'Arrays &amp; Content'!C$2:D$97,2,FALSE)</f>
        <v>cel-miR-39-3p</v>
      </c>
      <c r="C28" s="75" t="s">
        <v>15</v>
      </c>
      <c r="D28" s="74">
        <f>IF(SUM('Raw Data'!B$4:B$387)=0, "", IF(AND(ISNUMBER('Raw Data'!B29),'Raw Data'!B29&lt;$J$1, 'Raw Data'!B29&gt;0),'Raw Data'!B29,$J$1))</f>
        <v>21.4</v>
      </c>
      <c r="E28" s="74" t="str">
        <f>IF(SUM('Raw Data'!C$4:C$387)=0, "", IF(AND(ISNUMBER('Raw Data'!C29),'Raw Data'!C29&lt;$J$1, 'Raw Data'!C29&gt;0),'Raw Data'!C29,$J$1))</f>
        <v/>
      </c>
      <c r="F28" s="74" t="str">
        <f>IF(SUM('Raw Data'!D$4:D$387)=0, "", IF(AND(ISNUMBER('Raw Data'!D29),'Raw Data'!D29&lt;$J$1, 'Raw Data'!D29&gt;0),'Raw Data'!D29,$J$1))</f>
        <v/>
      </c>
      <c r="G28" s="74" t="str">
        <f>IF(SUM('Raw Data'!E$4:E$387)=0, "", IF(AND(ISNUMBER('Raw Data'!E29),'Raw Data'!E29&lt;$J$1, 'Raw Data'!E29&gt;0),'Raw Data'!E29,$J$1))</f>
        <v/>
      </c>
      <c r="H28" s="71" t="s">
        <v>123</v>
      </c>
      <c r="I28" s="47">
        <v>12</v>
      </c>
      <c r="J28" s="76" t="str">
        <f t="shared" si="4"/>
        <v/>
      </c>
      <c r="K28" s="76" t="str">
        <f t="shared" si="7"/>
        <v/>
      </c>
      <c r="L28" s="76" t="str">
        <f t="shared" si="7"/>
        <v/>
      </c>
      <c r="M28" s="76" t="str">
        <f t="shared" si="7"/>
        <v/>
      </c>
      <c r="N28" s="76" t="str">
        <f t="shared" si="7"/>
        <v/>
      </c>
      <c r="O28" s="76" t="str">
        <f t="shared" si="7"/>
        <v/>
      </c>
      <c r="P28" s="76" t="str">
        <f t="shared" si="7"/>
        <v/>
      </c>
      <c r="Q28" s="76" t="str">
        <f t="shared" si="7"/>
        <v/>
      </c>
      <c r="R28" s="76" t="str">
        <f t="shared" si="7"/>
        <v/>
      </c>
      <c r="S28" s="76" t="str">
        <f t="shared" si="7"/>
        <v/>
      </c>
      <c r="T28" s="76" t="str">
        <f t="shared" si="7"/>
        <v/>
      </c>
      <c r="U28" s="76" t="str">
        <f t="shared" si="7"/>
        <v/>
      </c>
      <c r="V28" s="76" t="str">
        <f t="shared" si="7"/>
        <v/>
      </c>
      <c r="W28" s="76" t="str">
        <f t="shared" si="7"/>
        <v/>
      </c>
      <c r="X28" s="76" t="str">
        <f t="shared" si="7"/>
        <v/>
      </c>
      <c r="Y28" s="76" t="str">
        <f t="shared" si="7"/>
        <v/>
      </c>
      <c r="Z28" s="76" t="str">
        <f t="shared" si="7"/>
        <v/>
      </c>
      <c r="AA28" s="76" t="str">
        <f t="shared" si="7"/>
        <v/>
      </c>
      <c r="AB28" s="76" t="str">
        <f t="shared" si="7"/>
        <v/>
      </c>
      <c r="AC28" s="76" t="str">
        <f t="shared" si="7"/>
        <v/>
      </c>
      <c r="AD28" s="76" t="str">
        <f t="shared" si="7"/>
        <v/>
      </c>
      <c r="AE28" s="76" t="str">
        <f t="shared" si="7"/>
        <v/>
      </c>
      <c r="AF28" s="76" t="str">
        <f t="shared" si="7"/>
        <v/>
      </c>
      <c r="AG28" s="76" t="str">
        <f t="shared" si="7"/>
        <v/>
      </c>
      <c r="AH28" s="76" t="str">
        <f t="shared" si="7"/>
        <v/>
      </c>
      <c r="AI28" s="76" t="str">
        <f t="shared" si="7"/>
        <v/>
      </c>
      <c r="AJ28" s="76" t="str">
        <f t="shared" si="7"/>
        <v/>
      </c>
      <c r="AK28" s="76" t="str">
        <f t="shared" si="7"/>
        <v/>
      </c>
      <c r="AL28" s="76" t="str">
        <f t="shared" si="7"/>
        <v/>
      </c>
      <c r="AM28" s="76" t="str">
        <f t="shared" si="7"/>
        <v/>
      </c>
      <c r="AN28" s="76" t="str">
        <f t="shared" si="7"/>
        <v/>
      </c>
      <c r="AO28" s="76" t="str">
        <f t="shared" si="7"/>
        <v/>
      </c>
    </row>
    <row r="29" spans="1:41" ht="15" customHeight="1" x14ac:dyDescent="0.25">
      <c r="A29" s="71" t="s">
        <v>482</v>
      </c>
      <c r="B29" s="71" t="str">
        <f>VLOOKUP(MID('Raw Data'!B$1,FIND("(",'Raw Data'!B$1,1)+1,FIND(")",'Raw Data'!B$1,1)-FIND("(",'Raw Data'!B$1,1)-1)&amp;","&amp;LEFT(A29,FIND("Sample",A29,1)-2),'Arrays &amp; Content'!C$2:D$97,2,FALSE)</f>
        <v>cel-miR-39-3p</v>
      </c>
      <c r="C29" s="75" t="s">
        <v>16</v>
      </c>
      <c r="D29" s="74">
        <f>IF(SUM('Raw Data'!B$4:B$387)=0, "", IF(AND(ISNUMBER('Raw Data'!B30),'Raw Data'!B30&lt;$J$1, 'Raw Data'!B30&gt;0),'Raw Data'!B30,$J$1))</f>
        <v>19.510000000000002</v>
      </c>
      <c r="E29" s="74" t="str">
        <f>IF(SUM('Raw Data'!C$4:C$387)=0, "", IF(AND(ISNUMBER('Raw Data'!C30),'Raw Data'!C30&lt;$J$1, 'Raw Data'!C30&gt;0),'Raw Data'!C30,$J$1))</f>
        <v/>
      </c>
      <c r="F29" s="74" t="str">
        <f>IF(SUM('Raw Data'!D$4:D$387)=0, "", IF(AND(ISNUMBER('Raw Data'!D30),'Raw Data'!D30&lt;$J$1, 'Raw Data'!D30&gt;0),'Raw Data'!D30,$J$1))</f>
        <v/>
      </c>
      <c r="G29" s="74" t="str">
        <f>IF(SUM('Raw Data'!E$4:E$387)=0, "", IF(AND(ISNUMBER('Raw Data'!E30),'Raw Data'!E30&lt;$J$1, 'Raw Data'!E30&gt;0),'Raw Data'!E30,$J$1))</f>
        <v/>
      </c>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row>
    <row r="30" spans="1:41" ht="15" customHeight="1" x14ac:dyDescent="0.25">
      <c r="A30" s="71" t="s">
        <v>483</v>
      </c>
      <c r="B30" s="71" t="str">
        <f>VLOOKUP(MID('Raw Data'!B$1,FIND("(",'Raw Data'!B$1,1)+1,FIND(")",'Raw Data'!B$1,1)-FIND("(",'Raw Data'!B$1,1)-1)&amp;","&amp;LEFT(A30,FIND("Sample",A30,1)-2),'Arrays &amp; Content'!C$2:D$97,2,FALSE)</f>
        <v>cel-miR-39-3p</v>
      </c>
      <c r="C30" s="75" t="s">
        <v>17</v>
      </c>
      <c r="D30" s="74">
        <f>IF(SUM('Raw Data'!B$4:B$387)=0, "", IF(AND(ISNUMBER('Raw Data'!B31),'Raw Data'!B31&lt;$J$1, 'Raw Data'!B31&gt;0),'Raw Data'!B31,$J$1))</f>
        <v>19.149999999999999</v>
      </c>
      <c r="E30" s="74" t="str">
        <f>IF(SUM('Raw Data'!C$4:C$387)=0, "", IF(AND(ISNUMBER('Raw Data'!C31),'Raw Data'!C31&lt;$J$1, 'Raw Data'!C31&gt;0),'Raw Data'!C31,$J$1))</f>
        <v/>
      </c>
      <c r="F30" s="74" t="str">
        <f>IF(SUM('Raw Data'!D$4:D$387)=0, "", IF(AND(ISNUMBER('Raw Data'!D31),'Raw Data'!D31&lt;$J$1, 'Raw Data'!D31&gt;0),'Raw Data'!D31,$J$1))</f>
        <v/>
      </c>
      <c r="G30" s="74" t="str">
        <f>IF(SUM('Raw Data'!E$4:E$387)=0, "", IF(AND(ISNUMBER('Raw Data'!E31),'Raw Data'!E31&lt;$J$1, 'Raw Data'!E31&gt;0),'Raw Data'!E31,$J$1))</f>
        <v/>
      </c>
      <c r="H30" s="187" t="str">
        <f>F2</f>
        <v>Plate 3</v>
      </c>
      <c r="I30" s="174"/>
      <c r="J30" s="56">
        <v>1</v>
      </c>
      <c r="K30" s="56">
        <v>2</v>
      </c>
      <c r="L30" s="56">
        <v>3</v>
      </c>
      <c r="M30" s="56">
        <v>4</v>
      </c>
      <c r="N30" s="56">
        <v>5</v>
      </c>
      <c r="O30" s="56">
        <v>6</v>
      </c>
      <c r="P30" s="56">
        <v>7</v>
      </c>
      <c r="Q30" s="56">
        <v>8</v>
      </c>
      <c r="R30" s="56">
        <v>9</v>
      </c>
      <c r="S30" s="56">
        <v>10</v>
      </c>
      <c r="T30" s="56">
        <v>11</v>
      </c>
      <c r="U30" s="56">
        <v>12</v>
      </c>
      <c r="V30" s="56">
        <v>13</v>
      </c>
      <c r="W30" s="56">
        <v>14</v>
      </c>
      <c r="X30" s="56">
        <v>15</v>
      </c>
      <c r="Y30" s="56">
        <v>16</v>
      </c>
      <c r="Z30" s="56">
        <v>17</v>
      </c>
      <c r="AA30" s="56">
        <v>18</v>
      </c>
      <c r="AB30" s="56">
        <v>19</v>
      </c>
      <c r="AC30" s="56">
        <v>20</v>
      </c>
      <c r="AD30" s="56">
        <v>21</v>
      </c>
      <c r="AE30" s="56">
        <v>22</v>
      </c>
      <c r="AF30" s="56">
        <v>23</v>
      </c>
      <c r="AG30" s="56">
        <v>24</v>
      </c>
      <c r="AH30" s="56">
        <v>25</v>
      </c>
      <c r="AI30" s="56">
        <v>26</v>
      </c>
      <c r="AJ30" s="56">
        <v>27</v>
      </c>
      <c r="AK30" s="56">
        <v>28</v>
      </c>
      <c r="AL30" s="56">
        <v>29</v>
      </c>
      <c r="AM30" s="56">
        <v>30</v>
      </c>
      <c r="AN30" s="56">
        <v>31</v>
      </c>
      <c r="AO30" s="56">
        <v>32</v>
      </c>
    </row>
    <row r="31" spans="1:41" ht="15" customHeight="1" x14ac:dyDescent="0.25">
      <c r="A31" s="71" t="s">
        <v>484</v>
      </c>
      <c r="B31" s="71" t="str">
        <f>VLOOKUP(MID('Raw Data'!B$1,FIND("(",'Raw Data'!B$1,1)+1,FIND(")",'Raw Data'!B$1,1)-FIND("(",'Raw Data'!B$1,1)-1)&amp;","&amp;LEFT(A31,FIND("Sample",A31,1)-2),'Arrays &amp; Content'!C$2:D$97,2,FALSE)</f>
        <v>hsa-miR-16-5p</v>
      </c>
      <c r="C31" s="75" t="s">
        <v>18</v>
      </c>
      <c r="D31" s="74">
        <f>IF(SUM('Raw Data'!B$4:B$387)=0, "", IF(AND(ISNUMBER('Raw Data'!B32),'Raw Data'!B32&lt;$J$1, 'Raw Data'!B32&gt;0),'Raw Data'!B32,$J$1))</f>
        <v>21.35</v>
      </c>
      <c r="E31" s="74" t="str">
        <f>IF(SUM('Raw Data'!C$4:C$387)=0, "", IF(AND(ISNUMBER('Raw Data'!C32),'Raw Data'!C32&lt;$J$1, 'Raw Data'!C32&gt;0),'Raw Data'!C32,$J$1))</f>
        <v/>
      </c>
      <c r="F31" s="74" t="str">
        <f>IF(SUM('Raw Data'!D$4:D$387)=0, "", IF(AND(ISNUMBER('Raw Data'!D32),'Raw Data'!D32&lt;$J$1, 'Raw Data'!D32&gt;0),'Raw Data'!D32,$J$1))</f>
        <v/>
      </c>
      <c r="G31" s="74" t="str">
        <f>IF(SUM('Raw Data'!E$4:E$387)=0, "", IF(AND(ISNUMBER('Raw Data'!E32),'Raw Data'!E32&lt;$J$1, 'Raw Data'!E32&gt;0),'Raw Data'!E32,$J$1))</f>
        <v/>
      </c>
      <c r="H31" s="71" t="s">
        <v>158</v>
      </c>
      <c r="I31" s="47">
        <v>1</v>
      </c>
      <c r="J31" s="77" t="str">
        <f t="shared" ref="J31:J42" si="8">VLOOKUP("Assay "&amp;$I31&amp;" Sample "&amp;J$30,$A$3:$G$386,6,FALSE)</f>
        <v/>
      </c>
      <c r="K31" s="77" t="str">
        <f t="shared" ref="K31:AO39" si="9">VLOOKUP("Assay "&amp;$I31&amp;" Sample "&amp;K$30,$A$3:$G$386,6,FALSE)</f>
        <v/>
      </c>
      <c r="L31" s="77" t="str">
        <f t="shared" si="9"/>
        <v/>
      </c>
      <c r="M31" s="77" t="str">
        <f t="shared" si="9"/>
        <v/>
      </c>
      <c r="N31" s="77" t="str">
        <f t="shared" si="9"/>
        <v/>
      </c>
      <c r="O31" s="77" t="str">
        <f t="shared" si="9"/>
        <v/>
      </c>
      <c r="P31" s="77" t="str">
        <f t="shared" si="9"/>
        <v/>
      </c>
      <c r="Q31" s="77" t="str">
        <f t="shared" si="9"/>
        <v/>
      </c>
      <c r="R31" s="77" t="str">
        <f t="shared" si="9"/>
        <v/>
      </c>
      <c r="S31" s="77" t="str">
        <f t="shared" si="9"/>
        <v/>
      </c>
      <c r="T31" s="77" t="str">
        <f t="shared" si="9"/>
        <v/>
      </c>
      <c r="U31" s="77" t="str">
        <f t="shared" si="9"/>
        <v/>
      </c>
      <c r="V31" s="77" t="str">
        <f t="shared" si="9"/>
        <v/>
      </c>
      <c r="W31" s="77" t="str">
        <f t="shared" si="9"/>
        <v/>
      </c>
      <c r="X31" s="77" t="str">
        <f t="shared" si="9"/>
        <v/>
      </c>
      <c r="Y31" s="77" t="str">
        <f t="shared" si="9"/>
        <v/>
      </c>
      <c r="Z31" s="77" t="str">
        <f t="shared" si="9"/>
        <v/>
      </c>
      <c r="AA31" s="77" t="str">
        <f t="shared" si="9"/>
        <v/>
      </c>
      <c r="AB31" s="77" t="str">
        <f t="shared" si="9"/>
        <v/>
      </c>
      <c r="AC31" s="77" t="str">
        <f t="shared" si="9"/>
        <v/>
      </c>
      <c r="AD31" s="77" t="str">
        <f t="shared" si="9"/>
        <v/>
      </c>
      <c r="AE31" s="77" t="str">
        <f t="shared" si="9"/>
        <v/>
      </c>
      <c r="AF31" s="77" t="str">
        <f t="shared" si="9"/>
        <v/>
      </c>
      <c r="AG31" s="77" t="str">
        <f t="shared" si="9"/>
        <v/>
      </c>
      <c r="AH31" s="77" t="str">
        <f t="shared" si="9"/>
        <v/>
      </c>
      <c r="AI31" s="77" t="str">
        <f t="shared" si="9"/>
        <v/>
      </c>
      <c r="AJ31" s="77" t="str">
        <f t="shared" si="9"/>
        <v/>
      </c>
      <c r="AK31" s="77" t="str">
        <f t="shared" si="9"/>
        <v/>
      </c>
      <c r="AL31" s="77" t="str">
        <f t="shared" si="9"/>
        <v/>
      </c>
      <c r="AM31" s="77" t="str">
        <f t="shared" si="9"/>
        <v/>
      </c>
      <c r="AN31" s="77" t="str">
        <f t="shared" si="9"/>
        <v/>
      </c>
      <c r="AO31" s="77" t="str">
        <f t="shared" si="9"/>
        <v/>
      </c>
    </row>
    <row r="32" spans="1:41" ht="15" customHeight="1" x14ac:dyDescent="0.25">
      <c r="A32" s="71" t="s">
        <v>485</v>
      </c>
      <c r="B32" s="71" t="str">
        <f>VLOOKUP(MID('Raw Data'!B$1,FIND("(",'Raw Data'!B$1,1)+1,FIND(")",'Raw Data'!B$1,1)-FIND("(",'Raw Data'!B$1,1)-1)&amp;","&amp;LEFT(A32,FIND("Sample",A32,1)-2),'Arrays &amp; Content'!C$2:D$97,2,FALSE)</f>
        <v>hsa-miR-16-5p</v>
      </c>
      <c r="C32" s="75" t="s">
        <v>19</v>
      </c>
      <c r="D32" s="74">
        <f>IF(SUM('Raw Data'!B$4:B$387)=0, "", IF(AND(ISNUMBER('Raw Data'!B33),'Raw Data'!B33&lt;$J$1, 'Raw Data'!B33&gt;0),'Raw Data'!B33,$J$1))</f>
        <v>21.67</v>
      </c>
      <c r="E32" s="74" t="str">
        <f>IF(SUM('Raw Data'!C$4:C$387)=0, "", IF(AND(ISNUMBER('Raw Data'!C33),'Raw Data'!C33&lt;$J$1, 'Raw Data'!C33&gt;0),'Raw Data'!C33,$J$1))</f>
        <v/>
      </c>
      <c r="F32" s="74" t="str">
        <f>IF(SUM('Raw Data'!D$4:D$387)=0, "", IF(AND(ISNUMBER('Raw Data'!D33),'Raw Data'!D33&lt;$J$1, 'Raw Data'!D33&gt;0),'Raw Data'!D33,$J$1))</f>
        <v/>
      </c>
      <c r="G32" s="74" t="str">
        <f>IF(SUM('Raw Data'!E$4:E$387)=0, "", IF(AND(ISNUMBER('Raw Data'!E33),'Raw Data'!E33&lt;$J$1, 'Raw Data'!E33&gt;0),'Raw Data'!E33,$J$1))</f>
        <v/>
      </c>
      <c r="H32" s="71" t="s">
        <v>158</v>
      </c>
      <c r="I32" s="47">
        <v>2</v>
      </c>
      <c r="J32" s="77" t="str">
        <f t="shared" si="8"/>
        <v/>
      </c>
      <c r="K32" s="77" t="str">
        <f t="shared" ref="K32:Y32" si="10">VLOOKUP("Assay "&amp;$I32&amp;" Sample "&amp;K$30,$A$3:$G$386,6,FALSE)</f>
        <v/>
      </c>
      <c r="L32" s="77" t="str">
        <f t="shared" si="10"/>
        <v/>
      </c>
      <c r="M32" s="77" t="str">
        <f t="shared" si="10"/>
        <v/>
      </c>
      <c r="N32" s="77" t="str">
        <f t="shared" si="10"/>
        <v/>
      </c>
      <c r="O32" s="77" t="str">
        <f t="shared" si="10"/>
        <v/>
      </c>
      <c r="P32" s="77" t="str">
        <f t="shared" si="10"/>
        <v/>
      </c>
      <c r="Q32" s="77" t="str">
        <f t="shared" si="10"/>
        <v/>
      </c>
      <c r="R32" s="77" t="str">
        <f t="shared" si="10"/>
        <v/>
      </c>
      <c r="S32" s="77" t="str">
        <f t="shared" si="10"/>
        <v/>
      </c>
      <c r="T32" s="77" t="str">
        <f t="shared" si="10"/>
        <v/>
      </c>
      <c r="U32" s="77" t="str">
        <f t="shared" si="10"/>
        <v/>
      </c>
      <c r="V32" s="77" t="str">
        <f t="shared" si="10"/>
        <v/>
      </c>
      <c r="W32" s="77" t="str">
        <f t="shared" si="10"/>
        <v/>
      </c>
      <c r="X32" s="77" t="str">
        <f t="shared" si="10"/>
        <v/>
      </c>
      <c r="Y32" s="77" t="str">
        <f t="shared" si="10"/>
        <v/>
      </c>
      <c r="Z32" s="77" t="str">
        <f t="shared" si="9"/>
        <v/>
      </c>
      <c r="AA32" s="77" t="str">
        <f t="shared" si="9"/>
        <v/>
      </c>
      <c r="AB32" s="77" t="str">
        <f t="shared" si="9"/>
        <v/>
      </c>
      <c r="AC32" s="77" t="str">
        <f t="shared" si="9"/>
        <v/>
      </c>
      <c r="AD32" s="77" t="str">
        <f t="shared" si="9"/>
        <v/>
      </c>
      <c r="AE32" s="77" t="str">
        <f t="shared" si="9"/>
        <v/>
      </c>
      <c r="AF32" s="77" t="str">
        <f t="shared" si="9"/>
        <v/>
      </c>
      <c r="AG32" s="77" t="str">
        <f t="shared" si="9"/>
        <v/>
      </c>
      <c r="AH32" s="77" t="str">
        <f t="shared" si="9"/>
        <v/>
      </c>
      <c r="AI32" s="77" t="str">
        <f t="shared" si="9"/>
        <v/>
      </c>
      <c r="AJ32" s="77" t="str">
        <f t="shared" si="9"/>
        <v/>
      </c>
      <c r="AK32" s="77" t="str">
        <f t="shared" si="9"/>
        <v/>
      </c>
      <c r="AL32" s="77" t="str">
        <f t="shared" si="9"/>
        <v/>
      </c>
      <c r="AM32" s="77" t="str">
        <f t="shared" si="9"/>
        <v/>
      </c>
      <c r="AN32" s="77" t="str">
        <f t="shared" si="9"/>
        <v/>
      </c>
      <c r="AO32" s="77" t="str">
        <f t="shared" si="9"/>
        <v/>
      </c>
    </row>
    <row r="33" spans="1:41" ht="15" customHeight="1" x14ac:dyDescent="0.25">
      <c r="A33" s="71" t="s">
        <v>486</v>
      </c>
      <c r="B33" s="71" t="str">
        <f>VLOOKUP(MID('Raw Data'!B$1,FIND("(",'Raw Data'!B$1,1)+1,FIND(")",'Raw Data'!B$1,1)-FIND("(",'Raw Data'!B$1,1)-1)&amp;","&amp;LEFT(A33,FIND("Sample",A33,1)-2),'Arrays &amp; Content'!C$2:D$97,2,FALSE)</f>
        <v>hsa-miR-21-5p</v>
      </c>
      <c r="C33" s="75" t="s">
        <v>20</v>
      </c>
      <c r="D33" s="74">
        <f>IF(SUM('Raw Data'!B$4:B$387)=0, "", IF(AND(ISNUMBER('Raw Data'!B34),'Raw Data'!B34&lt;$J$1, 'Raw Data'!B34&gt;0),'Raw Data'!B34,$J$1))</f>
        <v>18.649999999999999</v>
      </c>
      <c r="E33" s="74" t="str">
        <f>IF(SUM('Raw Data'!C$4:C$387)=0, "", IF(AND(ISNUMBER('Raw Data'!C34),'Raw Data'!C34&lt;$J$1, 'Raw Data'!C34&gt;0),'Raw Data'!C34,$J$1))</f>
        <v/>
      </c>
      <c r="F33" s="74" t="str">
        <f>IF(SUM('Raw Data'!D$4:D$387)=0, "", IF(AND(ISNUMBER('Raw Data'!D34),'Raw Data'!D34&lt;$J$1, 'Raw Data'!D34&gt;0),'Raw Data'!D34,$J$1))</f>
        <v/>
      </c>
      <c r="G33" s="74" t="str">
        <f>IF(SUM('Raw Data'!E$4:E$387)=0, "", IF(AND(ISNUMBER('Raw Data'!E34),'Raw Data'!E34&lt;$J$1, 'Raw Data'!E34&gt;0),'Raw Data'!E34,$J$1))</f>
        <v/>
      </c>
      <c r="H33" s="71" t="s">
        <v>159</v>
      </c>
      <c r="I33" s="47">
        <v>3</v>
      </c>
      <c r="J33" s="77" t="str">
        <f t="shared" si="8"/>
        <v/>
      </c>
      <c r="K33" s="77" t="str">
        <f t="shared" si="9"/>
        <v/>
      </c>
      <c r="L33" s="77" t="str">
        <f t="shared" si="9"/>
        <v/>
      </c>
      <c r="M33" s="77" t="str">
        <f t="shared" si="9"/>
        <v/>
      </c>
      <c r="N33" s="77" t="str">
        <f t="shared" si="9"/>
        <v/>
      </c>
      <c r="O33" s="77" t="str">
        <f t="shared" si="9"/>
        <v/>
      </c>
      <c r="P33" s="77" t="str">
        <f t="shared" si="9"/>
        <v/>
      </c>
      <c r="Q33" s="77" t="str">
        <f t="shared" si="9"/>
        <v/>
      </c>
      <c r="R33" s="77" t="str">
        <f t="shared" si="9"/>
        <v/>
      </c>
      <c r="S33" s="77" t="str">
        <f t="shared" si="9"/>
        <v/>
      </c>
      <c r="T33" s="77" t="str">
        <f t="shared" si="9"/>
        <v/>
      </c>
      <c r="U33" s="77" t="str">
        <f t="shared" si="9"/>
        <v/>
      </c>
      <c r="V33" s="77" t="str">
        <f t="shared" si="9"/>
        <v/>
      </c>
      <c r="W33" s="77" t="str">
        <f t="shared" si="9"/>
        <v/>
      </c>
      <c r="X33" s="77" t="str">
        <f t="shared" si="9"/>
        <v/>
      </c>
      <c r="Y33" s="77" t="str">
        <f t="shared" si="9"/>
        <v/>
      </c>
      <c r="Z33" s="77" t="str">
        <f t="shared" si="9"/>
        <v/>
      </c>
      <c r="AA33" s="77" t="str">
        <f t="shared" si="9"/>
        <v/>
      </c>
      <c r="AB33" s="77" t="str">
        <f t="shared" si="9"/>
        <v/>
      </c>
      <c r="AC33" s="77" t="str">
        <f t="shared" si="9"/>
        <v/>
      </c>
      <c r="AD33" s="77" t="str">
        <f t="shared" si="9"/>
        <v/>
      </c>
      <c r="AE33" s="77" t="str">
        <f t="shared" si="9"/>
        <v/>
      </c>
      <c r="AF33" s="77" t="str">
        <f t="shared" si="9"/>
        <v/>
      </c>
      <c r="AG33" s="77" t="str">
        <f t="shared" si="9"/>
        <v/>
      </c>
      <c r="AH33" s="77" t="str">
        <f t="shared" si="9"/>
        <v/>
      </c>
      <c r="AI33" s="77" t="str">
        <f t="shared" si="9"/>
        <v/>
      </c>
      <c r="AJ33" s="77" t="str">
        <f t="shared" si="9"/>
        <v/>
      </c>
      <c r="AK33" s="77" t="str">
        <f t="shared" si="9"/>
        <v/>
      </c>
      <c r="AL33" s="77" t="str">
        <f t="shared" si="9"/>
        <v/>
      </c>
      <c r="AM33" s="77" t="str">
        <f t="shared" si="9"/>
        <v/>
      </c>
      <c r="AN33" s="77" t="str">
        <f t="shared" si="9"/>
        <v/>
      </c>
      <c r="AO33" s="77" t="str">
        <f t="shared" si="9"/>
        <v/>
      </c>
    </row>
    <row r="34" spans="1:41" ht="15" customHeight="1" x14ac:dyDescent="0.25">
      <c r="A34" s="71" t="s">
        <v>487</v>
      </c>
      <c r="B34" s="71" t="str">
        <f>VLOOKUP(MID('Raw Data'!B$1,FIND("(",'Raw Data'!B$1,1)+1,FIND(")",'Raw Data'!B$1,1)-FIND("(",'Raw Data'!B$1,1)-1)&amp;","&amp;LEFT(A34,FIND("Sample",A34,1)-2),'Arrays &amp; Content'!C$2:D$97,2,FALSE)</f>
        <v>hsa-miR-21-5p</v>
      </c>
      <c r="C34" s="75" t="s">
        <v>21</v>
      </c>
      <c r="D34" s="74">
        <f>IF(SUM('Raw Data'!B$4:B$387)=0, "", IF(AND(ISNUMBER('Raw Data'!B35),'Raw Data'!B35&lt;$J$1, 'Raw Data'!B35&gt;0),'Raw Data'!B35,$J$1))</f>
        <v>19.41</v>
      </c>
      <c r="E34" s="74" t="str">
        <f>IF(SUM('Raw Data'!C$4:C$387)=0, "", IF(AND(ISNUMBER('Raw Data'!C35),'Raw Data'!C35&lt;$J$1, 'Raw Data'!C35&gt;0),'Raw Data'!C35,$J$1))</f>
        <v/>
      </c>
      <c r="F34" s="74" t="str">
        <f>IF(SUM('Raw Data'!D$4:D$387)=0, "", IF(AND(ISNUMBER('Raw Data'!D35),'Raw Data'!D35&lt;$J$1, 'Raw Data'!D35&gt;0),'Raw Data'!D35,$J$1))</f>
        <v/>
      </c>
      <c r="G34" s="74" t="str">
        <f>IF(SUM('Raw Data'!E$4:E$387)=0, "", IF(AND(ISNUMBER('Raw Data'!E35),'Raw Data'!E35&lt;$J$1, 'Raw Data'!E35&gt;0),'Raw Data'!E35,$J$1))</f>
        <v/>
      </c>
      <c r="H34" s="71" t="s">
        <v>160</v>
      </c>
      <c r="I34" s="47">
        <v>4</v>
      </c>
      <c r="J34" s="77" t="str">
        <f t="shared" si="8"/>
        <v/>
      </c>
      <c r="K34" s="77" t="str">
        <f t="shared" si="9"/>
        <v/>
      </c>
      <c r="L34" s="77" t="str">
        <f t="shared" si="9"/>
        <v/>
      </c>
      <c r="M34" s="77" t="str">
        <f t="shared" si="9"/>
        <v/>
      </c>
      <c r="N34" s="77" t="str">
        <f t="shared" si="9"/>
        <v/>
      </c>
      <c r="O34" s="77" t="str">
        <f t="shared" si="9"/>
        <v/>
      </c>
      <c r="P34" s="77" t="str">
        <f t="shared" si="9"/>
        <v/>
      </c>
      <c r="Q34" s="77" t="str">
        <f t="shared" si="9"/>
        <v/>
      </c>
      <c r="R34" s="77" t="str">
        <f t="shared" si="9"/>
        <v/>
      </c>
      <c r="S34" s="77" t="str">
        <f t="shared" si="9"/>
        <v/>
      </c>
      <c r="T34" s="77" t="str">
        <f t="shared" si="9"/>
        <v/>
      </c>
      <c r="U34" s="77" t="str">
        <f t="shared" si="9"/>
        <v/>
      </c>
      <c r="V34" s="77" t="str">
        <f t="shared" si="9"/>
        <v/>
      </c>
      <c r="W34" s="77" t="str">
        <f t="shared" si="9"/>
        <v/>
      </c>
      <c r="X34" s="77" t="str">
        <f t="shared" si="9"/>
        <v/>
      </c>
      <c r="Y34" s="77" t="str">
        <f t="shared" si="9"/>
        <v/>
      </c>
      <c r="Z34" s="77" t="str">
        <f t="shared" si="9"/>
        <v/>
      </c>
      <c r="AA34" s="77" t="str">
        <f t="shared" si="9"/>
        <v/>
      </c>
      <c r="AB34" s="77" t="str">
        <f t="shared" si="9"/>
        <v/>
      </c>
      <c r="AC34" s="77" t="str">
        <f t="shared" si="9"/>
        <v/>
      </c>
      <c r="AD34" s="77" t="str">
        <f t="shared" si="9"/>
        <v/>
      </c>
      <c r="AE34" s="77" t="str">
        <f t="shared" si="9"/>
        <v/>
      </c>
      <c r="AF34" s="77" t="str">
        <f t="shared" si="9"/>
        <v/>
      </c>
      <c r="AG34" s="77" t="str">
        <f t="shared" si="9"/>
        <v/>
      </c>
      <c r="AH34" s="77" t="str">
        <f t="shared" si="9"/>
        <v/>
      </c>
      <c r="AI34" s="77" t="str">
        <f t="shared" si="9"/>
        <v/>
      </c>
      <c r="AJ34" s="77" t="str">
        <f t="shared" si="9"/>
        <v/>
      </c>
      <c r="AK34" s="77" t="str">
        <f t="shared" si="9"/>
        <v/>
      </c>
      <c r="AL34" s="77" t="str">
        <f t="shared" si="9"/>
        <v/>
      </c>
      <c r="AM34" s="77" t="str">
        <f t="shared" si="9"/>
        <v/>
      </c>
      <c r="AN34" s="77" t="str">
        <f t="shared" si="9"/>
        <v/>
      </c>
      <c r="AO34" s="77" t="str">
        <f t="shared" si="9"/>
        <v/>
      </c>
    </row>
    <row r="35" spans="1:41" ht="15" customHeight="1" x14ac:dyDescent="0.25">
      <c r="A35" s="71" t="s">
        <v>488</v>
      </c>
      <c r="B35" s="71" t="str">
        <f>VLOOKUP(MID('Raw Data'!B$1,FIND("(",'Raw Data'!B$1,1)+1,FIND(")",'Raw Data'!B$1,1)-FIND("(",'Raw Data'!B$1,1)-1)&amp;","&amp;LEFT(A35,FIND("Sample",A35,1)-2),'Arrays &amp; Content'!C$2:D$97,2,FALSE)</f>
        <v>hsa-miR-191-5p</v>
      </c>
      <c r="C35" s="75" t="s">
        <v>22</v>
      </c>
      <c r="D35" s="74">
        <f>IF(SUM('Raw Data'!B$4:B$387)=0, "", IF(AND(ISNUMBER('Raw Data'!B36),'Raw Data'!B36&lt;$J$1, 'Raw Data'!B36&gt;0),'Raw Data'!B36,$J$1))</f>
        <v>19.5</v>
      </c>
      <c r="E35" s="74" t="str">
        <f>IF(SUM('Raw Data'!C$4:C$387)=0, "", IF(AND(ISNUMBER('Raw Data'!C36),'Raw Data'!C36&lt;$J$1, 'Raw Data'!C36&gt;0),'Raw Data'!C36,$J$1))</f>
        <v/>
      </c>
      <c r="F35" s="74" t="str">
        <f>IF(SUM('Raw Data'!D$4:D$387)=0, "", IF(AND(ISNUMBER('Raw Data'!D36),'Raw Data'!D36&lt;$J$1, 'Raw Data'!D36&gt;0),'Raw Data'!D36,$J$1))</f>
        <v/>
      </c>
      <c r="G35" s="74" t="str">
        <f>IF(SUM('Raw Data'!E$4:E$387)=0, "", IF(AND(ISNUMBER('Raw Data'!E36),'Raw Data'!E36&lt;$J$1, 'Raw Data'!E36&gt;0),'Raw Data'!E36,$J$1))</f>
        <v/>
      </c>
      <c r="H35" s="71" t="s">
        <v>161</v>
      </c>
      <c r="I35" s="47">
        <v>5</v>
      </c>
      <c r="J35" s="77" t="str">
        <f t="shared" si="8"/>
        <v/>
      </c>
      <c r="K35" s="77" t="str">
        <f t="shared" si="9"/>
        <v/>
      </c>
      <c r="L35" s="77" t="str">
        <f t="shared" si="9"/>
        <v/>
      </c>
      <c r="M35" s="77" t="str">
        <f t="shared" si="9"/>
        <v/>
      </c>
      <c r="N35" s="77" t="str">
        <f t="shared" si="9"/>
        <v/>
      </c>
      <c r="O35" s="77" t="str">
        <f t="shared" si="9"/>
        <v/>
      </c>
      <c r="P35" s="77" t="str">
        <f t="shared" si="9"/>
        <v/>
      </c>
      <c r="Q35" s="77" t="str">
        <f t="shared" si="9"/>
        <v/>
      </c>
      <c r="R35" s="77" t="str">
        <f t="shared" si="9"/>
        <v/>
      </c>
      <c r="S35" s="77" t="str">
        <f t="shared" si="9"/>
        <v/>
      </c>
      <c r="T35" s="77" t="str">
        <f t="shared" si="9"/>
        <v/>
      </c>
      <c r="U35" s="77" t="str">
        <f t="shared" si="9"/>
        <v/>
      </c>
      <c r="V35" s="77" t="str">
        <f t="shared" si="9"/>
        <v/>
      </c>
      <c r="W35" s="77" t="str">
        <f t="shared" si="9"/>
        <v/>
      </c>
      <c r="X35" s="77" t="str">
        <f t="shared" si="9"/>
        <v/>
      </c>
      <c r="Y35" s="77" t="str">
        <f t="shared" si="9"/>
        <v/>
      </c>
      <c r="Z35" s="77" t="str">
        <f t="shared" si="9"/>
        <v/>
      </c>
      <c r="AA35" s="77" t="str">
        <f t="shared" si="9"/>
        <v/>
      </c>
      <c r="AB35" s="77" t="str">
        <f t="shared" si="9"/>
        <v/>
      </c>
      <c r="AC35" s="77" t="str">
        <f t="shared" si="9"/>
        <v/>
      </c>
      <c r="AD35" s="77" t="str">
        <f t="shared" si="9"/>
        <v/>
      </c>
      <c r="AE35" s="77" t="str">
        <f t="shared" si="9"/>
        <v/>
      </c>
      <c r="AF35" s="77" t="str">
        <f t="shared" si="9"/>
        <v/>
      </c>
      <c r="AG35" s="77" t="str">
        <f t="shared" si="9"/>
        <v/>
      </c>
      <c r="AH35" s="77" t="str">
        <f t="shared" si="9"/>
        <v/>
      </c>
      <c r="AI35" s="77" t="str">
        <f t="shared" si="9"/>
        <v/>
      </c>
      <c r="AJ35" s="77" t="str">
        <f t="shared" si="9"/>
        <v/>
      </c>
      <c r="AK35" s="77" t="str">
        <f t="shared" si="9"/>
        <v/>
      </c>
      <c r="AL35" s="77" t="str">
        <f t="shared" si="9"/>
        <v/>
      </c>
      <c r="AM35" s="77" t="str">
        <f t="shared" si="9"/>
        <v/>
      </c>
      <c r="AN35" s="77" t="str">
        <f t="shared" si="9"/>
        <v/>
      </c>
      <c r="AO35" s="77" t="str">
        <f t="shared" si="9"/>
        <v/>
      </c>
    </row>
    <row r="36" spans="1:41" ht="15" customHeight="1" x14ac:dyDescent="0.25">
      <c r="A36" s="71" t="s">
        <v>489</v>
      </c>
      <c r="B36" s="71" t="str">
        <f>VLOOKUP(MID('Raw Data'!B$1,FIND("(",'Raw Data'!B$1,1)+1,FIND(")",'Raw Data'!B$1,1)-FIND("(",'Raw Data'!B$1,1)-1)&amp;","&amp;LEFT(A36,FIND("Sample",A36,1)-2),'Arrays &amp; Content'!C$2:D$97,2,FALSE)</f>
        <v>hsa-miR-191-5p</v>
      </c>
      <c r="C36" s="75" t="s">
        <v>23</v>
      </c>
      <c r="D36" s="74">
        <f>IF(SUM('Raw Data'!B$4:B$387)=0, "", IF(AND(ISNUMBER('Raw Data'!B37),'Raw Data'!B37&lt;$J$1, 'Raw Data'!B37&gt;0),'Raw Data'!B37,$J$1))</f>
        <v>18.75</v>
      </c>
      <c r="E36" s="74" t="str">
        <f>IF(SUM('Raw Data'!C$4:C$387)=0, "", IF(AND(ISNUMBER('Raw Data'!C37),'Raw Data'!C37&lt;$J$1, 'Raw Data'!C37&gt;0),'Raw Data'!C37,$J$1))</f>
        <v/>
      </c>
      <c r="F36" s="74" t="str">
        <f>IF(SUM('Raw Data'!D$4:D$387)=0, "", IF(AND(ISNUMBER('Raw Data'!D37),'Raw Data'!D37&lt;$J$1, 'Raw Data'!D37&gt;0),'Raw Data'!D37,$J$1))</f>
        <v/>
      </c>
      <c r="G36" s="74" t="str">
        <f>IF(SUM('Raw Data'!E$4:E$387)=0, "", IF(AND(ISNUMBER('Raw Data'!E37),'Raw Data'!E37&lt;$J$1, 'Raw Data'!E37&gt;0),'Raw Data'!E37,$J$1))</f>
        <v/>
      </c>
      <c r="H36" s="71" t="s">
        <v>157</v>
      </c>
      <c r="I36" s="47">
        <v>6</v>
      </c>
      <c r="J36" s="77" t="str">
        <f t="shared" si="8"/>
        <v/>
      </c>
      <c r="K36" s="77" t="str">
        <f t="shared" si="9"/>
        <v/>
      </c>
      <c r="L36" s="77" t="str">
        <f t="shared" si="9"/>
        <v/>
      </c>
      <c r="M36" s="77" t="str">
        <f t="shared" si="9"/>
        <v/>
      </c>
      <c r="N36" s="77" t="str">
        <f t="shared" si="9"/>
        <v/>
      </c>
      <c r="O36" s="77" t="str">
        <f t="shared" si="9"/>
        <v/>
      </c>
      <c r="P36" s="77" t="str">
        <f t="shared" si="9"/>
        <v/>
      </c>
      <c r="Q36" s="77" t="str">
        <f t="shared" si="9"/>
        <v/>
      </c>
      <c r="R36" s="77" t="str">
        <f t="shared" si="9"/>
        <v/>
      </c>
      <c r="S36" s="77" t="str">
        <f t="shared" si="9"/>
        <v/>
      </c>
      <c r="T36" s="77" t="str">
        <f t="shared" si="9"/>
        <v/>
      </c>
      <c r="U36" s="77" t="str">
        <f t="shared" si="9"/>
        <v/>
      </c>
      <c r="V36" s="77" t="str">
        <f t="shared" si="9"/>
        <v/>
      </c>
      <c r="W36" s="77" t="str">
        <f t="shared" si="9"/>
        <v/>
      </c>
      <c r="X36" s="77" t="str">
        <f t="shared" si="9"/>
        <v/>
      </c>
      <c r="Y36" s="77" t="str">
        <f t="shared" si="9"/>
        <v/>
      </c>
      <c r="Z36" s="77" t="str">
        <f t="shared" si="9"/>
        <v/>
      </c>
      <c r="AA36" s="77" t="str">
        <f t="shared" si="9"/>
        <v/>
      </c>
      <c r="AB36" s="77" t="str">
        <f t="shared" si="9"/>
        <v/>
      </c>
      <c r="AC36" s="77" t="str">
        <f t="shared" si="9"/>
        <v/>
      </c>
      <c r="AD36" s="77" t="str">
        <f t="shared" si="9"/>
        <v/>
      </c>
      <c r="AE36" s="77" t="str">
        <f t="shared" si="9"/>
        <v/>
      </c>
      <c r="AF36" s="77" t="str">
        <f t="shared" si="9"/>
        <v/>
      </c>
      <c r="AG36" s="77" t="str">
        <f t="shared" si="9"/>
        <v/>
      </c>
      <c r="AH36" s="77" t="str">
        <f t="shared" si="9"/>
        <v/>
      </c>
      <c r="AI36" s="77" t="str">
        <f t="shared" si="9"/>
        <v/>
      </c>
      <c r="AJ36" s="77" t="str">
        <f t="shared" si="9"/>
        <v/>
      </c>
      <c r="AK36" s="77" t="str">
        <f t="shared" si="9"/>
        <v/>
      </c>
      <c r="AL36" s="77" t="str">
        <f t="shared" si="9"/>
        <v/>
      </c>
      <c r="AM36" s="77" t="str">
        <f t="shared" si="9"/>
        <v/>
      </c>
      <c r="AN36" s="77" t="str">
        <f t="shared" si="9"/>
        <v/>
      </c>
      <c r="AO36" s="77" t="str">
        <f t="shared" si="9"/>
        <v/>
      </c>
    </row>
    <row r="37" spans="1:41" ht="15" customHeight="1" x14ac:dyDescent="0.25">
      <c r="A37" s="71" t="s">
        <v>490</v>
      </c>
      <c r="B37" s="71" t="str">
        <f>VLOOKUP(MID('Raw Data'!B$1,FIND("(",'Raw Data'!B$1,1)+1,FIND(")",'Raw Data'!B$1,1)-FIND("(",'Raw Data'!B$1,1)-1)&amp;","&amp;LEFT(A37,FIND("Sample",A37,1)-2),'Arrays &amp; Content'!C$2:D$97,2,FALSE)</f>
        <v>SNORD61</v>
      </c>
      <c r="C37" s="75" t="s">
        <v>24</v>
      </c>
      <c r="D37" s="74">
        <f>IF(SUM('Raw Data'!B$4:B$387)=0, "", IF(AND(ISNUMBER('Raw Data'!B38),'Raw Data'!B38&lt;$J$1, 'Raw Data'!B38&gt;0),'Raw Data'!B38,$J$1))</f>
        <v>22.57</v>
      </c>
      <c r="E37" s="74" t="str">
        <f>IF(SUM('Raw Data'!C$4:C$387)=0, "", IF(AND(ISNUMBER('Raw Data'!C38),'Raw Data'!C38&lt;$J$1, 'Raw Data'!C38&gt;0),'Raw Data'!C38,$J$1))</f>
        <v/>
      </c>
      <c r="F37" s="74" t="str">
        <f>IF(SUM('Raw Data'!D$4:D$387)=0, "", IF(AND(ISNUMBER('Raw Data'!D38),'Raw Data'!D38&lt;$J$1, 'Raw Data'!D38&gt;0),'Raw Data'!D38,$J$1))</f>
        <v/>
      </c>
      <c r="G37" s="74" t="str">
        <f>IF(SUM('Raw Data'!E$4:E$387)=0, "", IF(AND(ISNUMBER('Raw Data'!E38),'Raw Data'!E38&lt;$J$1, 'Raw Data'!E38&gt;0),'Raw Data'!E38,$J$1))</f>
        <v/>
      </c>
      <c r="H37" s="71" t="s">
        <v>134</v>
      </c>
      <c r="I37" s="47">
        <v>7</v>
      </c>
      <c r="J37" s="77" t="str">
        <f t="shared" si="8"/>
        <v/>
      </c>
      <c r="K37" s="77" t="str">
        <f t="shared" si="9"/>
        <v/>
      </c>
      <c r="L37" s="77" t="str">
        <f t="shared" si="9"/>
        <v/>
      </c>
      <c r="M37" s="77" t="str">
        <f t="shared" si="9"/>
        <v/>
      </c>
      <c r="N37" s="77" t="str">
        <f t="shared" si="9"/>
        <v/>
      </c>
      <c r="O37" s="77" t="str">
        <f t="shared" si="9"/>
        <v/>
      </c>
      <c r="P37" s="77" t="str">
        <f t="shared" si="9"/>
        <v/>
      </c>
      <c r="Q37" s="77" t="str">
        <f t="shared" si="9"/>
        <v/>
      </c>
      <c r="R37" s="77" t="str">
        <f t="shared" si="9"/>
        <v/>
      </c>
      <c r="S37" s="77" t="str">
        <f t="shared" si="9"/>
        <v/>
      </c>
      <c r="T37" s="77" t="str">
        <f t="shared" si="9"/>
        <v/>
      </c>
      <c r="U37" s="77" t="str">
        <f t="shared" si="9"/>
        <v/>
      </c>
      <c r="V37" s="77" t="str">
        <f t="shared" si="9"/>
        <v/>
      </c>
      <c r="W37" s="77" t="str">
        <f t="shared" si="9"/>
        <v/>
      </c>
      <c r="X37" s="77" t="str">
        <f t="shared" si="9"/>
        <v/>
      </c>
      <c r="Y37" s="77" t="str">
        <f t="shared" si="9"/>
        <v/>
      </c>
      <c r="Z37" s="77" t="str">
        <f t="shared" si="9"/>
        <v/>
      </c>
      <c r="AA37" s="77" t="str">
        <f t="shared" si="9"/>
        <v/>
      </c>
      <c r="AB37" s="77" t="str">
        <f t="shared" si="9"/>
        <v/>
      </c>
      <c r="AC37" s="77" t="str">
        <f t="shared" si="9"/>
        <v/>
      </c>
      <c r="AD37" s="77" t="str">
        <f t="shared" si="9"/>
        <v/>
      </c>
      <c r="AE37" s="77" t="str">
        <f t="shared" si="9"/>
        <v/>
      </c>
      <c r="AF37" s="77" t="str">
        <f t="shared" si="9"/>
        <v/>
      </c>
      <c r="AG37" s="77" t="str">
        <f t="shared" si="9"/>
        <v/>
      </c>
      <c r="AH37" s="77" t="str">
        <f t="shared" si="9"/>
        <v/>
      </c>
      <c r="AI37" s="77" t="str">
        <f t="shared" si="9"/>
        <v/>
      </c>
      <c r="AJ37" s="77" t="str">
        <f t="shared" si="9"/>
        <v/>
      </c>
      <c r="AK37" s="77" t="str">
        <f t="shared" si="9"/>
        <v/>
      </c>
      <c r="AL37" s="77" t="str">
        <f t="shared" si="9"/>
        <v/>
      </c>
      <c r="AM37" s="77" t="str">
        <f t="shared" si="9"/>
        <v/>
      </c>
      <c r="AN37" s="77" t="str">
        <f t="shared" si="9"/>
        <v/>
      </c>
      <c r="AO37" s="77" t="str">
        <f t="shared" si="9"/>
        <v/>
      </c>
    </row>
    <row r="38" spans="1:41" ht="15" customHeight="1" x14ac:dyDescent="0.25">
      <c r="A38" s="71" t="s">
        <v>491</v>
      </c>
      <c r="B38" s="71" t="str">
        <f>VLOOKUP(MID('Raw Data'!B$1,FIND("(",'Raw Data'!B$1,1)+1,FIND(")",'Raw Data'!B$1,1)-FIND("(",'Raw Data'!B$1,1)-1)&amp;","&amp;LEFT(A38,FIND("Sample",A38,1)-2),'Arrays &amp; Content'!C$2:D$97,2,FALSE)</f>
        <v>SNORD61</v>
      </c>
      <c r="C38" s="75" t="s">
        <v>25</v>
      </c>
      <c r="D38" s="74">
        <f>IF(SUM('Raw Data'!B$4:B$387)=0, "", IF(AND(ISNUMBER('Raw Data'!B39),'Raw Data'!B39&lt;$J$1, 'Raw Data'!B39&gt;0),'Raw Data'!B39,$J$1))</f>
        <v>20.88</v>
      </c>
      <c r="E38" s="74" t="str">
        <f>IF(SUM('Raw Data'!C$4:C$387)=0, "", IF(AND(ISNUMBER('Raw Data'!C39),'Raw Data'!C39&lt;$J$1, 'Raw Data'!C39&gt;0),'Raw Data'!C39,$J$1))</f>
        <v/>
      </c>
      <c r="F38" s="74" t="str">
        <f>IF(SUM('Raw Data'!D$4:D$387)=0, "", IF(AND(ISNUMBER('Raw Data'!D39),'Raw Data'!D39&lt;$J$1, 'Raw Data'!D39&gt;0),'Raw Data'!D39,$J$1))</f>
        <v/>
      </c>
      <c r="G38" s="74" t="str">
        <f>IF(SUM('Raw Data'!E$4:E$387)=0, "", IF(AND(ISNUMBER('Raw Data'!E39),'Raw Data'!E39&lt;$J$1, 'Raw Data'!E39&gt;0),'Raw Data'!E39,$J$1))</f>
        <v/>
      </c>
      <c r="H38" s="71" t="s">
        <v>135</v>
      </c>
      <c r="I38" s="47">
        <v>8</v>
      </c>
      <c r="J38" s="77" t="str">
        <f t="shared" si="8"/>
        <v/>
      </c>
      <c r="K38" s="77" t="str">
        <f t="shared" si="9"/>
        <v/>
      </c>
      <c r="L38" s="77" t="str">
        <f t="shared" si="9"/>
        <v/>
      </c>
      <c r="M38" s="77" t="str">
        <f t="shared" si="9"/>
        <v/>
      </c>
      <c r="N38" s="77" t="str">
        <f t="shared" si="9"/>
        <v/>
      </c>
      <c r="O38" s="77" t="str">
        <f t="shared" si="9"/>
        <v/>
      </c>
      <c r="P38" s="77" t="str">
        <f t="shared" si="9"/>
        <v/>
      </c>
      <c r="Q38" s="77" t="str">
        <f t="shared" si="9"/>
        <v/>
      </c>
      <c r="R38" s="77" t="str">
        <f t="shared" si="9"/>
        <v/>
      </c>
      <c r="S38" s="77" t="str">
        <f t="shared" si="9"/>
        <v/>
      </c>
      <c r="T38" s="77" t="str">
        <f t="shared" si="9"/>
        <v/>
      </c>
      <c r="U38" s="77" t="str">
        <f t="shared" si="9"/>
        <v/>
      </c>
      <c r="V38" s="77" t="str">
        <f t="shared" si="9"/>
        <v/>
      </c>
      <c r="W38" s="77" t="str">
        <f t="shared" si="9"/>
        <v/>
      </c>
      <c r="X38" s="77" t="str">
        <f t="shared" si="9"/>
        <v/>
      </c>
      <c r="Y38" s="77" t="str">
        <f t="shared" si="9"/>
        <v/>
      </c>
      <c r="Z38" s="77" t="str">
        <f t="shared" si="9"/>
        <v/>
      </c>
      <c r="AA38" s="77" t="str">
        <f t="shared" si="9"/>
        <v/>
      </c>
      <c r="AB38" s="77" t="str">
        <f t="shared" si="9"/>
        <v/>
      </c>
      <c r="AC38" s="77" t="str">
        <f t="shared" si="9"/>
        <v/>
      </c>
      <c r="AD38" s="77" t="str">
        <f t="shared" si="9"/>
        <v/>
      </c>
      <c r="AE38" s="77" t="str">
        <f t="shared" si="9"/>
        <v/>
      </c>
      <c r="AF38" s="77" t="str">
        <f t="shared" si="9"/>
        <v/>
      </c>
      <c r="AG38" s="77" t="str">
        <f t="shared" si="9"/>
        <v/>
      </c>
      <c r="AH38" s="77" t="str">
        <f t="shared" si="9"/>
        <v/>
      </c>
      <c r="AI38" s="77" t="str">
        <f t="shared" si="9"/>
        <v/>
      </c>
      <c r="AJ38" s="77" t="str">
        <f t="shared" si="9"/>
        <v/>
      </c>
      <c r="AK38" s="77" t="str">
        <f t="shared" si="9"/>
        <v/>
      </c>
      <c r="AL38" s="77" t="str">
        <f t="shared" si="9"/>
        <v/>
      </c>
      <c r="AM38" s="77" t="str">
        <f t="shared" si="9"/>
        <v/>
      </c>
      <c r="AN38" s="77" t="str">
        <f t="shared" si="9"/>
        <v/>
      </c>
      <c r="AO38" s="77" t="str">
        <f t="shared" si="9"/>
        <v/>
      </c>
    </row>
    <row r="39" spans="1:41" ht="15" customHeight="1" x14ac:dyDescent="0.25">
      <c r="A39" s="71" t="s">
        <v>492</v>
      </c>
      <c r="B39" s="71" t="str">
        <f>VLOOKUP(MID('Raw Data'!B$1,FIND("(",'Raw Data'!B$1,1)+1,FIND(")",'Raw Data'!B$1,1)-FIND("(",'Raw Data'!B$1,1)-1)&amp;","&amp;LEFT(A39,FIND("Sample",A39,1)-2),'Arrays &amp; Content'!C$2:D$97,2,FALSE)</f>
        <v>SNORD95</v>
      </c>
      <c r="C39" s="75" t="s">
        <v>174</v>
      </c>
      <c r="D39" s="74">
        <f>IF(SUM('Raw Data'!B$4:B$387)=0, "", IF(AND(ISNUMBER('Raw Data'!B40),'Raw Data'!B40&lt;$J$1, 'Raw Data'!B40&gt;0),'Raw Data'!B40,$J$1))</f>
        <v>20.98</v>
      </c>
      <c r="E39" s="74" t="str">
        <f>IF(SUM('Raw Data'!C$4:C$387)=0, "", IF(AND(ISNUMBER('Raw Data'!C40),'Raw Data'!C40&lt;$J$1, 'Raw Data'!C40&gt;0),'Raw Data'!C40,$J$1))</f>
        <v/>
      </c>
      <c r="F39" s="74" t="str">
        <f>IF(SUM('Raw Data'!D$4:D$387)=0, "", IF(AND(ISNUMBER('Raw Data'!D40),'Raw Data'!D40&lt;$J$1, 'Raw Data'!D40&gt;0),'Raw Data'!D40,$J$1))</f>
        <v/>
      </c>
      <c r="G39" s="74" t="str">
        <f>IF(SUM('Raw Data'!E$4:E$387)=0, "", IF(AND(ISNUMBER('Raw Data'!E40),'Raw Data'!E40&lt;$J$1, 'Raw Data'!E40&gt;0),'Raw Data'!E40,$J$1))</f>
        <v/>
      </c>
      <c r="H39" s="71" t="s">
        <v>137</v>
      </c>
      <c r="I39" s="47">
        <v>9</v>
      </c>
      <c r="J39" s="77" t="str">
        <f t="shared" si="8"/>
        <v/>
      </c>
      <c r="K39" s="77" t="str">
        <f t="shared" si="9"/>
        <v/>
      </c>
      <c r="L39" s="77" t="str">
        <f t="shared" si="9"/>
        <v/>
      </c>
      <c r="M39" s="77" t="str">
        <f t="shared" si="9"/>
        <v/>
      </c>
      <c r="N39" s="77" t="str">
        <f t="shared" si="9"/>
        <v/>
      </c>
      <c r="O39" s="77" t="str">
        <f t="shared" si="9"/>
        <v/>
      </c>
      <c r="P39" s="77" t="str">
        <f t="shared" si="9"/>
        <v/>
      </c>
      <c r="Q39" s="77" t="str">
        <f t="shared" si="9"/>
        <v/>
      </c>
      <c r="R39" s="77" t="str">
        <f t="shared" si="9"/>
        <v/>
      </c>
      <c r="S39" s="77" t="str">
        <f t="shared" si="9"/>
        <v/>
      </c>
      <c r="T39" s="77" t="str">
        <f t="shared" si="9"/>
        <v/>
      </c>
      <c r="U39" s="77" t="str">
        <f t="shared" si="9"/>
        <v/>
      </c>
      <c r="V39" s="77" t="str">
        <f t="shared" si="9"/>
        <v/>
      </c>
      <c r="W39" s="77" t="str">
        <f t="shared" si="9"/>
        <v/>
      </c>
      <c r="X39" s="77" t="str">
        <f t="shared" si="9"/>
        <v/>
      </c>
      <c r="Y39" s="77" t="str">
        <f t="shared" si="9"/>
        <v/>
      </c>
      <c r="Z39" s="77" t="str">
        <f t="shared" si="9"/>
        <v/>
      </c>
      <c r="AA39" s="77" t="str">
        <f t="shared" si="9"/>
        <v/>
      </c>
      <c r="AB39" s="77" t="str">
        <f t="shared" si="9"/>
        <v/>
      </c>
      <c r="AC39" s="77" t="str">
        <f t="shared" si="9"/>
        <v/>
      </c>
      <c r="AD39" s="77" t="str">
        <f t="shared" si="9"/>
        <v/>
      </c>
      <c r="AE39" s="77" t="str">
        <f t="shared" si="9"/>
        <v/>
      </c>
      <c r="AF39" s="77" t="str">
        <f t="shared" si="9"/>
        <v/>
      </c>
      <c r="AG39" s="77" t="str">
        <f t="shared" ref="K39:AO42" si="11">VLOOKUP("Assay "&amp;$I39&amp;" Sample "&amp;AG$30,$A$3:$G$386,6,FALSE)</f>
        <v/>
      </c>
      <c r="AH39" s="77" t="str">
        <f t="shared" si="11"/>
        <v/>
      </c>
      <c r="AI39" s="77" t="str">
        <f t="shared" si="11"/>
        <v/>
      </c>
      <c r="AJ39" s="77" t="str">
        <f t="shared" si="11"/>
        <v/>
      </c>
      <c r="AK39" s="77" t="str">
        <f t="shared" si="11"/>
        <v/>
      </c>
      <c r="AL39" s="77" t="str">
        <f t="shared" si="11"/>
        <v/>
      </c>
      <c r="AM39" s="77" t="str">
        <f t="shared" si="11"/>
        <v/>
      </c>
      <c r="AN39" s="77" t="str">
        <f t="shared" si="11"/>
        <v/>
      </c>
      <c r="AO39" s="77" t="str">
        <f t="shared" si="11"/>
        <v/>
      </c>
    </row>
    <row r="40" spans="1:41" ht="15" customHeight="1" x14ac:dyDescent="0.25">
      <c r="A40" s="71" t="s">
        <v>493</v>
      </c>
      <c r="B40" s="71" t="str">
        <f>VLOOKUP(MID('Raw Data'!B$1,FIND("(",'Raw Data'!B$1,1)+1,FIND(")",'Raw Data'!B$1,1)-FIND("(",'Raw Data'!B$1,1)-1)&amp;","&amp;LEFT(A40,FIND("Sample",A40,1)-2),'Arrays &amp; Content'!C$2:D$97,2,FALSE)</f>
        <v>SNORD95</v>
      </c>
      <c r="C40" s="75" t="s">
        <v>175</v>
      </c>
      <c r="D40" s="74">
        <f>IF(SUM('Raw Data'!B$4:B$387)=0, "", IF(AND(ISNUMBER('Raw Data'!B41),'Raw Data'!B41&lt;$J$1, 'Raw Data'!B41&gt;0),'Raw Data'!B41,$J$1))</f>
        <v>18.88</v>
      </c>
      <c r="E40" s="74" t="str">
        <f>IF(SUM('Raw Data'!C$4:C$387)=0, "", IF(AND(ISNUMBER('Raw Data'!C41),'Raw Data'!C41&lt;$J$1, 'Raw Data'!C41&gt;0),'Raw Data'!C41,$J$1))</f>
        <v/>
      </c>
      <c r="F40" s="74" t="str">
        <f>IF(SUM('Raw Data'!D$4:D$387)=0, "", IF(AND(ISNUMBER('Raw Data'!D41),'Raw Data'!D41&lt;$J$1, 'Raw Data'!D41&gt;0),'Raw Data'!D41,$J$1))</f>
        <v/>
      </c>
      <c r="G40" s="74" t="str">
        <f>IF(SUM('Raw Data'!E$4:E$387)=0, "", IF(AND(ISNUMBER('Raw Data'!E41),'Raw Data'!E41&lt;$J$1, 'Raw Data'!E41&gt;0),'Raw Data'!E41,$J$1))</f>
        <v/>
      </c>
      <c r="H40" s="71" t="s">
        <v>137</v>
      </c>
      <c r="I40" s="47">
        <v>10</v>
      </c>
      <c r="J40" s="77" t="str">
        <f t="shared" si="8"/>
        <v/>
      </c>
      <c r="K40" s="77" t="str">
        <f t="shared" si="11"/>
        <v/>
      </c>
      <c r="L40" s="77" t="str">
        <f t="shared" si="11"/>
        <v/>
      </c>
      <c r="M40" s="77" t="str">
        <f t="shared" si="11"/>
        <v/>
      </c>
      <c r="N40" s="77" t="str">
        <f t="shared" si="11"/>
        <v/>
      </c>
      <c r="O40" s="77" t="str">
        <f t="shared" si="11"/>
        <v/>
      </c>
      <c r="P40" s="77" t="str">
        <f t="shared" si="11"/>
        <v/>
      </c>
      <c r="Q40" s="77" t="str">
        <f t="shared" si="11"/>
        <v/>
      </c>
      <c r="R40" s="77" t="str">
        <f t="shared" si="11"/>
        <v/>
      </c>
      <c r="S40" s="77" t="str">
        <f t="shared" si="11"/>
        <v/>
      </c>
      <c r="T40" s="77" t="str">
        <f t="shared" si="11"/>
        <v/>
      </c>
      <c r="U40" s="77" t="str">
        <f t="shared" si="11"/>
        <v/>
      </c>
      <c r="V40" s="77" t="str">
        <f t="shared" si="11"/>
        <v/>
      </c>
      <c r="W40" s="77" t="str">
        <f t="shared" si="11"/>
        <v/>
      </c>
      <c r="X40" s="77" t="str">
        <f t="shared" si="11"/>
        <v/>
      </c>
      <c r="Y40" s="77" t="str">
        <f t="shared" si="11"/>
        <v/>
      </c>
      <c r="Z40" s="77" t="str">
        <f t="shared" si="11"/>
        <v/>
      </c>
      <c r="AA40" s="77" t="str">
        <f t="shared" si="11"/>
        <v/>
      </c>
      <c r="AB40" s="77" t="str">
        <f t="shared" si="11"/>
        <v/>
      </c>
      <c r="AC40" s="77" t="str">
        <f t="shared" si="11"/>
        <v/>
      </c>
      <c r="AD40" s="77" t="str">
        <f t="shared" si="11"/>
        <v/>
      </c>
      <c r="AE40" s="77" t="str">
        <f t="shared" si="11"/>
        <v/>
      </c>
      <c r="AF40" s="77" t="str">
        <f t="shared" si="11"/>
        <v/>
      </c>
      <c r="AG40" s="77" t="str">
        <f t="shared" si="11"/>
        <v/>
      </c>
      <c r="AH40" s="77" t="str">
        <f t="shared" si="11"/>
        <v/>
      </c>
      <c r="AI40" s="77" t="str">
        <f t="shared" si="11"/>
        <v/>
      </c>
      <c r="AJ40" s="77" t="str">
        <f t="shared" si="11"/>
        <v/>
      </c>
      <c r="AK40" s="77" t="str">
        <f t="shared" si="11"/>
        <v/>
      </c>
      <c r="AL40" s="77" t="str">
        <f t="shared" si="11"/>
        <v/>
      </c>
      <c r="AM40" s="77" t="str">
        <f t="shared" si="11"/>
        <v/>
      </c>
      <c r="AN40" s="77" t="str">
        <f t="shared" si="11"/>
        <v/>
      </c>
      <c r="AO40" s="77" t="str">
        <f t="shared" si="11"/>
        <v/>
      </c>
    </row>
    <row r="41" spans="1:41" ht="15" customHeight="1" x14ac:dyDescent="0.25">
      <c r="A41" s="71" t="s">
        <v>494</v>
      </c>
      <c r="B41" s="71" t="str">
        <f>VLOOKUP(MID('Raw Data'!B$1,FIND("(",'Raw Data'!B$1,1)+1,FIND(")",'Raw Data'!B$1,1)-FIND("(",'Raw Data'!B$1,1)-1)&amp;","&amp;LEFT(A41,FIND("Sample",A41,1)-2),'Arrays &amp; Content'!C$2:D$97,2,FALSE)</f>
        <v>SNORD96A</v>
      </c>
      <c r="C41" s="75" t="s">
        <v>176</v>
      </c>
      <c r="D41" s="74">
        <f>IF(SUM('Raw Data'!B$4:B$387)=0, "", IF(AND(ISNUMBER('Raw Data'!B42),'Raw Data'!B42&lt;$J$1, 'Raw Data'!B42&gt;0),'Raw Data'!B42,$J$1))</f>
        <v>18.2</v>
      </c>
      <c r="E41" s="74" t="str">
        <f>IF(SUM('Raw Data'!C$4:C$387)=0, "", IF(AND(ISNUMBER('Raw Data'!C42),'Raw Data'!C42&lt;$J$1, 'Raw Data'!C42&gt;0),'Raw Data'!C42,$J$1))</f>
        <v/>
      </c>
      <c r="F41" s="74" t="str">
        <f>IF(SUM('Raw Data'!D$4:D$387)=0, "", IF(AND(ISNUMBER('Raw Data'!D42),'Raw Data'!D42&lt;$J$1, 'Raw Data'!D42&gt;0),'Raw Data'!D42,$J$1))</f>
        <v/>
      </c>
      <c r="G41" s="74" t="str">
        <f>IF(SUM('Raw Data'!E$4:E$387)=0, "", IF(AND(ISNUMBER('Raw Data'!E42),'Raw Data'!E42&lt;$J$1, 'Raw Data'!E42&gt;0),'Raw Data'!E42,$J$1))</f>
        <v/>
      </c>
      <c r="H41" s="71" t="s">
        <v>123</v>
      </c>
      <c r="I41" s="47">
        <v>11</v>
      </c>
      <c r="J41" s="77" t="str">
        <f t="shared" si="8"/>
        <v/>
      </c>
      <c r="K41" s="77" t="str">
        <f t="shared" si="11"/>
        <v/>
      </c>
      <c r="L41" s="77" t="str">
        <f t="shared" si="11"/>
        <v/>
      </c>
      <c r="M41" s="77" t="str">
        <f t="shared" si="11"/>
        <v/>
      </c>
      <c r="N41" s="77" t="str">
        <f t="shared" si="11"/>
        <v/>
      </c>
      <c r="O41" s="77" t="str">
        <f t="shared" si="11"/>
        <v/>
      </c>
      <c r="P41" s="77" t="str">
        <f t="shared" si="11"/>
        <v/>
      </c>
      <c r="Q41" s="77" t="str">
        <f t="shared" si="11"/>
        <v/>
      </c>
      <c r="R41" s="77" t="str">
        <f t="shared" si="11"/>
        <v/>
      </c>
      <c r="S41" s="77" t="str">
        <f t="shared" si="11"/>
        <v/>
      </c>
      <c r="T41" s="77" t="str">
        <f t="shared" si="11"/>
        <v/>
      </c>
      <c r="U41" s="77" t="str">
        <f t="shared" si="11"/>
        <v/>
      </c>
      <c r="V41" s="77" t="str">
        <f t="shared" si="11"/>
        <v/>
      </c>
      <c r="W41" s="77" t="str">
        <f t="shared" si="11"/>
        <v/>
      </c>
      <c r="X41" s="77" t="str">
        <f t="shared" si="11"/>
        <v/>
      </c>
      <c r="Y41" s="77" t="str">
        <f t="shared" si="11"/>
        <v/>
      </c>
      <c r="Z41" s="77" t="str">
        <f t="shared" si="11"/>
        <v/>
      </c>
      <c r="AA41" s="77" t="str">
        <f t="shared" si="11"/>
        <v/>
      </c>
      <c r="AB41" s="77" t="str">
        <f t="shared" si="11"/>
        <v/>
      </c>
      <c r="AC41" s="77" t="str">
        <f t="shared" si="11"/>
        <v/>
      </c>
      <c r="AD41" s="77" t="str">
        <f t="shared" si="11"/>
        <v/>
      </c>
      <c r="AE41" s="77" t="str">
        <f t="shared" si="11"/>
        <v/>
      </c>
      <c r="AF41" s="77" t="str">
        <f t="shared" si="11"/>
        <v/>
      </c>
      <c r="AG41" s="77" t="str">
        <f t="shared" si="11"/>
        <v/>
      </c>
      <c r="AH41" s="77" t="str">
        <f t="shared" si="11"/>
        <v/>
      </c>
      <c r="AI41" s="77" t="str">
        <f t="shared" si="11"/>
        <v/>
      </c>
      <c r="AJ41" s="77" t="str">
        <f t="shared" si="11"/>
        <v/>
      </c>
      <c r="AK41" s="77" t="str">
        <f t="shared" si="11"/>
        <v/>
      </c>
      <c r="AL41" s="77" t="str">
        <f t="shared" si="11"/>
        <v/>
      </c>
      <c r="AM41" s="77" t="str">
        <f t="shared" si="11"/>
        <v/>
      </c>
      <c r="AN41" s="77" t="str">
        <f t="shared" si="11"/>
        <v/>
      </c>
      <c r="AO41" s="77" t="str">
        <f t="shared" si="11"/>
        <v/>
      </c>
    </row>
    <row r="42" spans="1:41" ht="15" customHeight="1" x14ac:dyDescent="0.25">
      <c r="A42" s="71" t="s">
        <v>495</v>
      </c>
      <c r="B42" s="71" t="str">
        <f>VLOOKUP(MID('Raw Data'!B$1,FIND("(",'Raw Data'!B$1,1)+1,FIND(")",'Raw Data'!B$1,1)-FIND("(",'Raw Data'!B$1,1)-1)&amp;","&amp;LEFT(A42,FIND("Sample",A42,1)-2),'Arrays &amp; Content'!C$2:D$97,2,FALSE)</f>
        <v>SNORD96A</v>
      </c>
      <c r="C42" s="75" t="s">
        <v>177</v>
      </c>
      <c r="D42" s="74">
        <f>IF(SUM('Raw Data'!B$4:B$387)=0, "", IF(AND(ISNUMBER('Raw Data'!B43),'Raw Data'!B43&lt;$J$1, 'Raw Data'!B43&gt;0),'Raw Data'!B43,$J$1))</f>
        <v>21.13</v>
      </c>
      <c r="E42" s="74" t="str">
        <f>IF(SUM('Raw Data'!C$4:C$387)=0, "", IF(AND(ISNUMBER('Raw Data'!C43),'Raw Data'!C43&lt;$J$1, 'Raw Data'!C43&gt;0),'Raw Data'!C43,$J$1))</f>
        <v/>
      </c>
      <c r="F42" s="74" t="str">
        <f>IF(SUM('Raw Data'!D$4:D$387)=0, "", IF(AND(ISNUMBER('Raw Data'!D43),'Raw Data'!D43&lt;$J$1, 'Raw Data'!D43&gt;0),'Raw Data'!D43,$J$1))</f>
        <v/>
      </c>
      <c r="G42" s="74" t="str">
        <f>IF(SUM('Raw Data'!E$4:E$387)=0, "", IF(AND(ISNUMBER('Raw Data'!E43),'Raw Data'!E43&lt;$J$1, 'Raw Data'!E43&gt;0),'Raw Data'!E43,$J$1))</f>
        <v/>
      </c>
      <c r="H42" s="71" t="s">
        <v>123</v>
      </c>
      <c r="I42" s="47">
        <v>12</v>
      </c>
      <c r="J42" s="77" t="str">
        <f t="shared" si="8"/>
        <v/>
      </c>
      <c r="K42" s="77" t="str">
        <f t="shared" si="11"/>
        <v/>
      </c>
      <c r="L42" s="77" t="str">
        <f t="shared" si="11"/>
        <v/>
      </c>
      <c r="M42" s="77" t="str">
        <f t="shared" si="11"/>
        <v/>
      </c>
      <c r="N42" s="77" t="str">
        <f t="shared" si="11"/>
        <v/>
      </c>
      <c r="O42" s="77" t="str">
        <f t="shared" si="11"/>
        <v/>
      </c>
      <c r="P42" s="77" t="str">
        <f t="shared" si="11"/>
        <v/>
      </c>
      <c r="Q42" s="77" t="str">
        <f t="shared" si="11"/>
        <v/>
      </c>
      <c r="R42" s="77" t="str">
        <f t="shared" si="11"/>
        <v/>
      </c>
      <c r="S42" s="77" t="str">
        <f t="shared" si="11"/>
        <v/>
      </c>
      <c r="T42" s="77" t="str">
        <f t="shared" si="11"/>
        <v/>
      </c>
      <c r="U42" s="77" t="str">
        <f t="shared" si="11"/>
        <v/>
      </c>
      <c r="V42" s="77" t="str">
        <f t="shared" si="11"/>
        <v/>
      </c>
      <c r="W42" s="77" t="str">
        <f t="shared" si="11"/>
        <v/>
      </c>
      <c r="X42" s="77" t="str">
        <f t="shared" si="11"/>
        <v/>
      </c>
      <c r="Y42" s="77" t="str">
        <f t="shared" si="11"/>
        <v/>
      </c>
      <c r="Z42" s="77" t="str">
        <f t="shared" si="11"/>
        <v/>
      </c>
      <c r="AA42" s="77" t="str">
        <f t="shared" si="11"/>
        <v/>
      </c>
      <c r="AB42" s="77" t="str">
        <f t="shared" si="11"/>
        <v/>
      </c>
      <c r="AC42" s="77" t="str">
        <f t="shared" si="11"/>
        <v/>
      </c>
      <c r="AD42" s="77" t="str">
        <f t="shared" si="11"/>
        <v/>
      </c>
      <c r="AE42" s="77" t="str">
        <f t="shared" si="11"/>
        <v/>
      </c>
      <c r="AF42" s="77" t="str">
        <f t="shared" si="11"/>
        <v/>
      </c>
      <c r="AG42" s="77" t="str">
        <f t="shared" si="11"/>
        <v/>
      </c>
      <c r="AH42" s="77" t="str">
        <f t="shared" si="11"/>
        <v/>
      </c>
      <c r="AI42" s="77" t="str">
        <f t="shared" si="11"/>
        <v/>
      </c>
      <c r="AJ42" s="77" t="str">
        <f t="shared" si="11"/>
        <v/>
      </c>
      <c r="AK42" s="77" t="str">
        <f t="shared" si="11"/>
        <v/>
      </c>
      <c r="AL42" s="77" t="str">
        <f t="shared" si="11"/>
        <v/>
      </c>
      <c r="AM42" s="77" t="str">
        <f t="shared" si="11"/>
        <v/>
      </c>
      <c r="AN42" s="77" t="str">
        <f t="shared" si="11"/>
        <v/>
      </c>
      <c r="AO42" s="77" t="str">
        <f t="shared" si="11"/>
        <v/>
      </c>
    </row>
    <row r="43" spans="1:41" ht="15" customHeight="1" x14ac:dyDescent="0.25">
      <c r="A43" s="71" t="s">
        <v>496</v>
      </c>
      <c r="B43" s="71" t="str">
        <f>VLOOKUP(MID('Raw Data'!B$1,FIND("(",'Raw Data'!B$1,1)+1,FIND(")",'Raw Data'!B$1,1)-FIND("(",'Raw Data'!B$1,1)-1)&amp;","&amp;LEFT(A43,FIND("Sample",A43,1)-2),'Arrays &amp; Content'!C$2:D$97,2,FALSE)</f>
        <v>miRTC</v>
      </c>
      <c r="C43" s="75" t="s">
        <v>178</v>
      </c>
      <c r="D43" s="74">
        <f>IF(SUM('Raw Data'!B$4:B$387)=0, "", IF(AND(ISNUMBER('Raw Data'!B44),'Raw Data'!B44&lt;$J$1, 'Raw Data'!B44&gt;0),'Raw Data'!B44,$J$1))</f>
        <v>18.11</v>
      </c>
      <c r="E43" s="74" t="str">
        <f>IF(SUM('Raw Data'!C$4:C$387)=0, "", IF(AND(ISNUMBER('Raw Data'!C44),'Raw Data'!C44&lt;$J$1, 'Raw Data'!C44&gt;0),'Raw Data'!C44,$J$1))</f>
        <v/>
      </c>
      <c r="F43" s="74" t="str">
        <f>IF(SUM('Raw Data'!D$4:D$387)=0, "", IF(AND(ISNUMBER('Raw Data'!D44),'Raw Data'!D44&lt;$J$1, 'Raw Data'!D44&gt;0),'Raw Data'!D44,$J$1))</f>
        <v/>
      </c>
      <c r="G43" s="74" t="str">
        <f>IF(SUM('Raw Data'!E$4:E$387)=0, "", IF(AND(ISNUMBER('Raw Data'!E44),'Raw Data'!E44&lt;$J$1, 'Raw Data'!E44&gt;0),'Raw Data'!E44,$J$1))</f>
        <v/>
      </c>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row>
    <row r="44" spans="1:41" ht="15" customHeight="1" x14ac:dyDescent="0.25">
      <c r="A44" s="71" t="s">
        <v>497</v>
      </c>
      <c r="B44" s="71" t="str">
        <f>VLOOKUP(MID('Raw Data'!B$1,FIND("(",'Raw Data'!B$1,1)+1,FIND(")",'Raw Data'!B$1,1)-FIND("(",'Raw Data'!B$1,1)-1)&amp;","&amp;LEFT(A44,FIND("Sample",A44,1)-2),'Arrays &amp; Content'!C$2:D$97,2,FALSE)</f>
        <v>miRTC</v>
      </c>
      <c r="C44" s="75" t="s">
        <v>179</v>
      </c>
      <c r="D44" s="74">
        <f>IF(SUM('Raw Data'!B$4:B$387)=0, "", IF(AND(ISNUMBER('Raw Data'!B45),'Raw Data'!B45&lt;$J$1, 'Raw Data'!B45&gt;0),'Raw Data'!B45,$J$1))</f>
        <v>18.579999999999998</v>
      </c>
      <c r="E44" s="74" t="str">
        <f>IF(SUM('Raw Data'!C$4:C$387)=0, "", IF(AND(ISNUMBER('Raw Data'!C45),'Raw Data'!C45&lt;$J$1, 'Raw Data'!C45&gt;0),'Raw Data'!C45,$J$1))</f>
        <v/>
      </c>
      <c r="F44" s="74" t="str">
        <f>IF(SUM('Raw Data'!D$4:D$387)=0, "", IF(AND(ISNUMBER('Raw Data'!D45),'Raw Data'!D45&lt;$J$1, 'Raw Data'!D45&gt;0),'Raw Data'!D45,$J$1))</f>
        <v/>
      </c>
      <c r="G44" s="74" t="str">
        <f>IF(SUM('Raw Data'!E$4:E$387)=0, "", IF(AND(ISNUMBER('Raw Data'!E45),'Raw Data'!E45&lt;$J$1, 'Raw Data'!E45&gt;0),'Raw Data'!E45,$J$1))</f>
        <v/>
      </c>
      <c r="H44" s="187" t="str">
        <f>G2</f>
        <v>Plate 4</v>
      </c>
      <c r="I44" s="188"/>
      <c r="J44" s="56">
        <v>1</v>
      </c>
      <c r="K44" s="56">
        <v>2</v>
      </c>
      <c r="L44" s="56">
        <v>3</v>
      </c>
      <c r="M44" s="56">
        <v>4</v>
      </c>
      <c r="N44" s="56">
        <v>5</v>
      </c>
      <c r="O44" s="56">
        <v>6</v>
      </c>
      <c r="P44" s="56">
        <v>7</v>
      </c>
      <c r="Q44" s="56">
        <v>8</v>
      </c>
      <c r="R44" s="56">
        <v>9</v>
      </c>
      <c r="S44" s="56">
        <v>10</v>
      </c>
      <c r="T44" s="56">
        <v>11</v>
      </c>
      <c r="U44" s="56">
        <v>12</v>
      </c>
      <c r="V44" s="56">
        <v>13</v>
      </c>
      <c r="W44" s="56">
        <v>14</v>
      </c>
      <c r="X44" s="56">
        <v>15</v>
      </c>
      <c r="Y44" s="56">
        <v>16</v>
      </c>
      <c r="Z44" s="56">
        <v>17</v>
      </c>
      <c r="AA44" s="56">
        <v>18</v>
      </c>
      <c r="AB44" s="56">
        <v>19</v>
      </c>
      <c r="AC44" s="56">
        <v>20</v>
      </c>
      <c r="AD44" s="56">
        <v>21</v>
      </c>
      <c r="AE44" s="56">
        <v>22</v>
      </c>
      <c r="AF44" s="56">
        <v>23</v>
      </c>
      <c r="AG44" s="56">
        <v>24</v>
      </c>
      <c r="AH44" s="56">
        <v>25</v>
      </c>
      <c r="AI44" s="56">
        <v>26</v>
      </c>
      <c r="AJ44" s="56">
        <v>27</v>
      </c>
      <c r="AK44" s="56">
        <v>28</v>
      </c>
      <c r="AL44" s="56">
        <v>29</v>
      </c>
      <c r="AM44" s="56">
        <v>30</v>
      </c>
      <c r="AN44" s="56">
        <v>31</v>
      </c>
      <c r="AO44" s="56">
        <v>32</v>
      </c>
    </row>
    <row r="45" spans="1:41" ht="15" customHeight="1" x14ac:dyDescent="0.25">
      <c r="A45" s="71" t="s">
        <v>498</v>
      </c>
      <c r="B45" s="71" t="str">
        <f>VLOOKUP(MID('Raw Data'!B$1,FIND("(",'Raw Data'!B$1,1)+1,FIND(")",'Raw Data'!B$1,1)-FIND("(",'Raw Data'!B$1,1)-1)&amp;","&amp;LEFT(A45,FIND("Sample",A45,1)-2),'Arrays &amp; Content'!C$2:D$97,2,FALSE)</f>
        <v>miRTC</v>
      </c>
      <c r="C45" s="75" t="s">
        <v>180</v>
      </c>
      <c r="D45" s="74">
        <f>IF(SUM('Raw Data'!B$4:B$387)=0, "", IF(AND(ISNUMBER('Raw Data'!B46),'Raw Data'!B46&lt;$J$1, 'Raw Data'!B46&gt;0),'Raw Data'!B46,$J$1))</f>
        <v>18.77</v>
      </c>
      <c r="E45" s="74" t="str">
        <f>IF(SUM('Raw Data'!C$4:C$387)=0, "", IF(AND(ISNUMBER('Raw Data'!C46),'Raw Data'!C46&lt;$J$1, 'Raw Data'!C46&gt;0),'Raw Data'!C46,$J$1))</f>
        <v/>
      </c>
      <c r="F45" s="74" t="str">
        <f>IF(SUM('Raw Data'!D$4:D$387)=0, "", IF(AND(ISNUMBER('Raw Data'!D46),'Raw Data'!D46&lt;$J$1, 'Raw Data'!D46&gt;0),'Raw Data'!D46,$J$1))</f>
        <v/>
      </c>
      <c r="G45" s="74" t="str">
        <f>IF(SUM('Raw Data'!E$4:E$387)=0, "", IF(AND(ISNUMBER('Raw Data'!E46),'Raw Data'!E46&lt;$J$1, 'Raw Data'!E46&gt;0),'Raw Data'!E46,$J$1))</f>
        <v/>
      </c>
      <c r="H45" s="71" t="s">
        <v>133</v>
      </c>
      <c r="I45" s="47">
        <v>1</v>
      </c>
      <c r="J45" s="76" t="str">
        <f t="shared" ref="J45:J56" si="12">VLOOKUP("Assay "&amp;$I45&amp;" Sample "&amp;J$44,$A$3:$G$386,7,FALSE)</f>
        <v/>
      </c>
      <c r="K45" s="76" t="str">
        <f t="shared" ref="K45:AO53" si="13">VLOOKUP("Assay "&amp;$I45&amp;" Sample "&amp;K$44,$A$3:$G$386,7,FALSE)</f>
        <v/>
      </c>
      <c r="L45" s="76" t="str">
        <f t="shared" si="13"/>
        <v/>
      </c>
      <c r="M45" s="76" t="str">
        <f t="shared" si="13"/>
        <v/>
      </c>
      <c r="N45" s="76" t="str">
        <f t="shared" si="13"/>
        <v/>
      </c>
      <c r="O45" s="76" t="str">
        <f t="shared" si="13"/>
        <v/>
      </c>
      <c r="P45" s="76" t="str">
        <f t="shared" si="13"/>
        <v/>
      </c>
      <c r="Q45" s="76" t="str">
        <f t="shared" si="13"/>
        <v/>
      </c>
      <c r="R45" s="76" t="str">
        <f t="shared" si="13"/>
        <v/>
      </c>
      <c r="S45" s="76" t="str">
        <f t="shared" si="13"/>
        <v/>
      </c>
      <c r="T45" s="76" t="str">
        <f t="shared" si="13"/>
        <v/>
      </c>
      <c r="U45" s="76" t="str">
        <f t="shared" si="13"/>
        <v/>
      </c>
      <c r="V45" s="76" t="str">
        <f t="shared" si="13"/>
        <v/>
      </c>
      <c r="W45" s="76" t="str">
        <f t="shared" si="13"/>
        <v/>
      </c>
      <c r="X45" s="76" t="str">
        <f t="shared" si="13"/>
        <v/>
      </c>
      <c r="Y45" s="76" t="str">
        <f t="shared" si="13"/>
        <v/>
      </c>
      <c r="Z45" s="76" t="str">
        <f t="shared" si="13"/>
        <v/>
      </c>
      <c r="AA45" s="76" t="str">
        <f t="shared" si="13"/>
        <v/>
      </c>
      <c r="AB45" s="76" t="str">
        <f t="shared" si="13"/>
        <v/>
      </c>
      <c r="AC45" s="76" t="str">
        <f t="shared" si="13"/>
        <v/>
      </c>
      <c r="AD45" s="76" t="str">
        <f t="shared" si="13"/>
        <v/>
      </c>
      <c r="AE45" s="76" t="str">
        <f t="shared" si="13"/>
        <v/>
      </c>
      <c r="AF45" s="76" t="str">
        <f t="shared" si="13"/>
        <v/>
      </c>
      <c r="AG45" s="76" t="str">
        <f t="shared" si="13"/>
        <v/>
      </c>
      <c r="AH45" s="76" t="str">
        <f t="shared" si="13"/>
        <v/>
      </c>
      <c r="AI45" s="76" t="str">
        <f t="shared" si="13"/>
        <v/>
      </c>
      <c r="AJ45" s="76" t="str">
        <f t="shared" si="13"/>
        <v/>
      </c>
      <c r="AK45" s="76" t="str">
        <f t="shared" si="13"/>
        <v/>
      </c>
      <c r="AL45" s="76" t="str">
        <f t="shared" si="13"/>
        <v/>
      </c>
      <c r="AM45" s="76" t="str">
        <f t="shared" si="13"/>
        <v/>
      </c>
      <c r="AN45" s="76" t="str">
        <f t="shared" si="13"/>
        <v/>
      </c>
      <c r="AO45" s="76" t="str">
        <f t="shared" si="13"/>
        <v/>
      </c>
    </row>
    <row r="46" spans="1:41" ht="15" customHeight="1" x14ac:dyDescent="0.25">
      <c r="A46" s="71" t="s">
        <v>499</v>
      </c>
      <c r="B46" s="71" t="str">
        <f>VLOOKUP(MID('Raw Data'!B$1,FIND("(",'Raw Data'!B$1,1)+1,FIND(")",'Raw Data'!B$1,1)-FIND("(",'Raw Data'!B$1,1)-1)&amp;","&amp;LEFT(A46,FIND("Sample",A46,1)-2),'Arrays &amp; Content'!C$2:D$97,2,FALSE)</f>
        <v>miRTC</v>
      </c>
      <c r="C46" s="75" t="s">
        <v>181</v>
      </c>
      <c r="D46" s="74">
        <f>IF(SUM('Raw Data'!B$4:B$387)=0, "", IF(AND(ISNUMBER('Raw Data'!B47),'Raw Data'!B47&lt;$J$1, 'Raw Data'!B47&gt;0),'Raw Data'!B47,$J$1))</f>
        <v>15.27</v>
      </c>
      <c r="E46" s="74" t="str">
        <f>IF(SUM('Raw Data'!C$4:C$387)=0, "", IF(AND(ISNUMBER('Raw Data'!C47),'Raw Data'!C47&lt;$J$1, 'Raw Data'!C47&gt;0),'Raw Data'!C47,$J$1))</f>
        <v/>
      </c>
      <c r="F46" s="74" t="str">
        <f>IF(SUM('Raw Data'!D$4:D$387)=0, "", IF(AND(ISNUMBER('Raw Data'!D47),'Raw Data'!D47&lt;$J$1, 'Raw Data'!D47&gt;0),'Raw Data'!D47,$J$1))</f>
        <v/>
      </c>
      <c r="G46" s="74" t="str">
        <f>IF(SUM('Raw Data'!E$4:E$387)=0, "", IF(AND(ISNUMBER('Raw Data'!E47),'Raw Data'!E47&lt;$J$1, 'Raw Data'!E47&gt;0),'Raw Data'!E47,$J$1))</f>
        <v/>
      </c>
      <c r="H46" s="71" t="s">
        <v>133</v>
      </c>
      <c r="I46" s="47">
        <v>2</v>
      </c>
      <c r="J46" s="76" t="str">
        <f t="shared" si="12"/>
        <v/>
      </c>
      <c r="K46" s="76" t="str">
        <f t="shared" ref="K46:Y46" si="14">VLOOKUP("Assay "&amp;$I46&amp;" Sample "&amp;K$44,$A$3:$G$386,7,FALSE)</f>
        <v/>
      </c>
      <c r="L46" s="76" t="str">
        <f t="shared" si="14"/>
        <v/>
      </c>
      <c r="M46" s="76" t="str">
        <f t="shared" si="14"/>
        <v/>
      </c>
      <c r="N46" s="76" t="str">
        <f t="shared" si="14"/>
        <v/>
      </c>
      <c r="O46" s="76" t="str">
        <f t="shared" si="14"/>
        <v/>
      </c>
      <c r="P46" s="76" t="str">
        <f t="shared" si="14"/>
        <v/>
      </c>
      <c r="Q46" s="76" t="str">
        <f t="shared" si="14"/>
        <v/>
      </c>
      <c r="R46" s="76" t="str">
        <f t="shared" si="14"/>
        <v/>
      </c>
      <c r="S46" s="76" t="str">
        <f t="shared" si="14"/>
        <v/>
      </c>
      <c r="T46" s="76" t="str">
        <f t="shared" si="14"/>
        <v/>
      </c>
      <c r="U46" s="76" t="str">
        <f t="shared" si="14"/>
        <v/>
      </c>
      <c r="V46" s="76" t="str">
        <f t="shared" si="14"/>
        <v/>
      </c>
      <c r="W46" s="76" t="str">
        <f t="shared" si="14"/>
        <v/>
      </c>
      <c r="X46" s="76" t="str">
        <f t="shared" si="14"/>
        <v/>
      </c>
      <c r="Y46" s="76" t="str">
        <f t="shared" si="14"/>
        <v/>
      </c>
      <c r="Z46" s="76" t="str">
        <f t="shared" si="13"/>
        <v/>
      </c>
      <c r="AA46" s="76" t="str">
        <f t="shared" si="13"/>
        <v/>
      </c>
      <c r="AB46" s="76" t="str">
        <f t="shared" si="13"/>
        <v/>
      </c>
      <c r="AC46" s="76" t="str">
        <f t="shared" si="13"/>
        <v/>
      </c>
      <c r="AD46" s="76" t="str">
        <f t="shared" si="13"/>
        <v/>
      </c>
      <c r="AE46" s="76" t="str">
        <f t="shared" si="13"/>
        <v/>
      </c>
      <c r="AF46" s="76" t="str">
        <f t="shared" si="13"/>
        <v/>
      </c>
      <c r="AG46" s="76" t="str">
        <f t="shared" si="13"/>
        <v/>
      </c>
      <c r="AH46" s="76" t="str">
        <f t="shared" si="13"/>
        <v/>
      </c>
      <c r="AI46" s="76" t="str">
        <f t="shared" si="13"/>
        <v/>
      </c>
      <c r="AJ46" s="76" t="str">
        <f t="shared" si="13"/>
        <v/>
      </c>
      <c r="AK46" s="76" t="str">
        <f t="shared" si="13"/>
        <v/>
      </c>
      <c r="AL46" s="76" t="str">
        <f t="shared" si="13"/>
        <v/>
      </c>
      <c r="AM46" s="76" t="str">
        <f t="shared" si="13"/>
        <v/>
      </c>
      <c r="AN46" s="76" t="str">
        <f t="shared" si="13"/>
        <v/>
      </c>
      <c r="AO46" s="76" t="str">
        <f t="shared" si="13"/>
        <v/>
      </c>
    </row>
    <row r="47" spans="1:41" ht="15" customHeight="1" x14ac:dyDescent="0.25">
      <c r="A47" s="71" t="s">
        <v>500</v>
      </c>
      <c r="B47" s="71" t="str">
        <f>VLOOKUP(MID('Raw Data'!B$1,FIND("(",'Raw Data'!B$1,1)+1,FIND(")",'Raw Data'!B$1,1)-FIND("(",'Raw Data'!B$1,1)-1)&amp;","&amp;LEFT(A47,FIND("Sample",A47,1)-2),'Arrays &amp; Content'!C$2:D$97,2,FALSE)</f>
        <v>PPC</v>
      </c>
      <c r="C47" s="75" t="s">
        <v>182</v>
      </c>
      <c r="D47" s="74">
        <f>IF(SUM('Raw Data'!B$4:B$387)=0, "", IF(AND(ISNUMBER('Raw Data'!B48),'Raw Data'!B48&lt;$J$1, 'Raw Data'!B48&gt;0),'Raw Data'!B48,$J$1))</f>
        <v>19.73</v>
      </c>
      <c r="E47" s="74" t="str">
        <f>IF(SUM('Raw Data'!C$4:C$387)=0, "", IF(AND(ISNUMBER('Raw Data'!C48),'Raw Data'!C48&lt;$J$1, 'Raw Data'!C48&gt;0),'Raw Data'!C48,$J$1))</f>
        <v/>
      </c>
      <c r="F47" s="74" t="str">
        <f>IF(SUM('Raw Data'!D$4:D$387)=0, "", IF(AND(ISNUMBER('Raw Data'!D48),'Raw Data'!D48&lt;$J$1, 'Raw Data'!D48&gt;0),'Raw Data'!D48,$J$1))</f>
        <v/>
      </c>
      <c r="G47" s="74" t="str">
        <f>IF(SUM('Raw Data'!E$4:E$387)=0, "", IF(AND(ISNUMBER('Raw Data'!E48),'Raw Data'!E48&lt;$J$1, 'Raw Data'!E48&gt;0),'Raw Data'!E48,$J$1))</f>
        <v/>
      </c>
      <c r="H47" s="71" t="s">
        <v>140</v>
      </c>
      <c r="I47" s="47">
        <v>3</v>
      </c>
      <c r="J47" s="76" t="str">
        <f t="shared" si="12"/>
        <v/>
      </c>
      <c r="K47" s="76" t="str">
        <f t="shared" si="13"/>
        <v/>
      </c>
      <c r="L47" s="76" t="str">
        <f t="shared" si="13"/>
        <v/>
      </c>
      <c r="M47" s="76" t="str">
        <f t="shared" si="13"/>
        <v/>
      </c>
      <c r="N47" s="76" t="str">
        <f t="shared" si="13"/>
        <v/>
      </c>
      <c r="O47" s="76" t="str">
        <f t="shared" si="13"/>
        <v/>
      </c>
      <c r="P47" s="76" t="str">
        <f t="shared" si="13"/>
        <v/>
      </c>
      <c r="Q47" s="76" t="str">
        <f t="shared" si="13"/>
        <v/>
      </c>
      <c r="R47" s="76" t="str">
        <f t="shared" si="13"/>
        <v/>
      </c>
      <c r="S47" s="76" t="str">
        <f t="shared" si="13"/>
        <v/>
      </c>
      <c r="T47" s="76" t="str">
        <f t="shared" si="13"/>
        <v/>
      </c>
      <c r="U47" s="76" t="str">
        <f t="shared" si="13"/>
        <v/>
      </c>
      <c r="V47" s="76" t="str">
        <f t="shared" si="13"/>
        <v/>
      </c>
      <c r="W47" s="76" t="str">
        <f t="shared" si="13"/>
        <v/>
      </c>
      <c r="X47" s="76" t="str">
        <f t="shared" si="13"/>
        <v/>
      </c>
      <c r="Y47" s="76" t="str">
        <f t="shared" si="13"/>
        <v/>
      </c>
      <c r="Z47" s="76" t="str">
        <f t="shared" si="13"/>
        <v/>
      </c>
      <c r="AA47" s="76" t="str">
        <f t="shared" si="13"/>
        <v/>
      </c>
      <c r="AB47" s="76" t="str">
        <f t="shared" si="13"/>
        <v/>
      </c>
      <c r="AC47" s="76" t="str">
        <f t="shared" si="13"/>
        <v/>
      </c>
      <c r="AD47" s="76" t="str">
        <f t="shared" si="13"/>
        <v/>
      </c>
      <c r="AE47" s="76" t="str">
        <f t="shared" si="13"/>
        <v/>
      </c>
      <c r="AF47" s="76" t="str">
        <f t="shared" si="13"/>
        <v/>
      </c>
      <c r="AG47" s="76" t="str">
        <f t="shared" si="13"/>
        <v/>
      </c>
      <c r="AH47" s="76" t="str">
        <f t="shared" si="13"/>
        <v/>
      </c>
      <c r="AI47" s="76" t="str">
        <f t="shared" si="13"/>
        <v/>
      </c>
      <c r="AJ47" s="76" t="str">
        <f t="shared" si="13"/>
        <v/>
      </c>
      <c r="AK47" s="76" t="str">
        <f t="shared" si="13"/>
        <v/>
      </c>
      <c r="AL47" s="76" t="str">
        <f t="shared" si="13"/>
        <v/>
      </c>
      <c r="AM47" s="76" t="str">
        <f t="shared" si="13"/>
        <v/>
      </c>
      <c r="AN47" s="76" t="str">
        <f t="shared" si="13"/>
        <v/>
      </c>
      <c r="AO47" s="76" t="str">
        <f t="shared" si="13"/>
        <v/>
      </c>
    </row>
    <row r="48" spans="1:41" ht="15" customHeight="1" x14ac:dyDescent="0.25">
      <c r="A48" s="71" t="s">
        <v>501</v>
      </c>
      <c r="B48" s="71" t="str">
        <f>VLOOKUP(MID('Raw Data'!B$1,FIND("(",'Raw Data'!B$1,1)+1,FIND(")",'Raw Data'!B$1,1)-FIND("(",'Raw Data'!B$1,1)-1)&amp;","&amp;LEFT(A48,FIND("Sample",A48,1)-2),'Arrays &amp; Content'!C$2:D$97,2,FALSE)</f>
        <v>PPC</v>
      </c>
      <c r="C48" s="75" t="s">
        <v>183</v>
      </c>
      <c r="D48" s="74">
        <f>IF(SUM('Raw Data'!B$4:B$387)=0, "", IF(AND(ISNUMBER('Raw Data'!B49),'Raw Data'!B49&lt;$J$1, 'Raw Data'!B49&gt;0),'Raw Data'!B49,$J$1))</f>
        <v>19.09</v>
      </c>
      <c r="E48" s="74" t="str">
        <f>IF(SUM('Raw Data'!C$4:C$387)=0, "", IF(AND(ISNUMBER('Raw Data'!C49),'Raw Data'!C49&lt;$J$1, 'Raw Data'!C49&gt;0),'Raw Data'!C49,$J$1))</f>
        <v/>
      </c>
      <c r="F48" s="74" t="str">
        <f>IF(SUM('Raw Data'!D$4:D$387)=0, "", IF(AND(ISNUMBER('Raw Data'!D49),'Raw Data'!D49&lt;$J$1, 'Raw Data'!D49&gt;0),'Raw Data'!D49,$J$1))</f>
        <v/>
      </c>
      <c r="G48" s="74" t="str">
        <f>IF(SUM('Raw Data'!E$4:E$387)=0, "", IF(AND(ISNUMBER('Raw Data'!E49),'Raw Data'!E49&lt;$J$1, 'Raw Data'!E49&gt;0),'Raw Data'!E49,$J$1))</f>
        <v/>
      </c>
      <c r="H48" s="71" t="s">
        <v>141</v>
      </c>
      <c r="I48" s="47">
        <v>4</v>
      </c>
      <c r="J48" s="76" t="str">
        <f t="shared" si="12"/>
        <v/>
      </c>
      <c r="K48" s="76" t="str">
        <f t="shared" si="13"/>
        <v/>
      </c>
      <c r="L48" s="76" t="str">
        <f t="shared" si="13"/>
        <v/>
      </c>
      <c r="M48" s="76" t="str">
        <f t="shared" si="13"/>
        <v/>
      </c>
      <c r="N48" s="76" t="str">
        <f t="shared" si="13"/>
        <v/>
      </c>
      <c r="O48" s="76" t="str">
        <f t="shared" si="13"/>
        <v/>
      </c>
      <c r="P48" s="76" t="str">
        <f t="shared" si="13"/>
        <v/>
      </c>
      <c r="Q48" s="76" t="str">
        <f t="shared" si="13"/>
        <v/>
      </c>
      <c r="R48" s="76" t="str">
        <f t="shared" si="13"/>
        <v/>
      </c>
      <c r="S48" s="76" t="str">
        <f t="shared" si="13"/>
        <v/>
      </c>
      <c r="T48" s="76" t="str">
        <f t="shared" si="13"/>
        <v/>
      </c>
      <c r="U48" s="76" t="str">
        <f t="shared" si="13"/>
        <v/>
      </c>
      <c r="V48" s="76" t="str">
        <f t="shared" si="13"/>
        <v/>
      </c>
      <c r="W48" s="76" t="str">
        <f t="shared" si="13"/>
        <v/>
      </c>
      <c r="X48" s="76" t="str">
        <f t="shared" si="13"/>
        <v/>
      </c>
      <c r="Y48" s="76" t="str">
        <f t="shared" si="13"/>
        <v/>
      </c>
      <c r="Z48" s="76" t="str">
        <f t="shared" si="13"/>
        <v/>
      </c>
      <c r="AA48" s="76" t="str">
        <f t="shared" si="13"/>
        <v/>
      </c>
      <c r="AB48" s="76" t="str">
        <f t="shared" si="13"/>
        <v/>
      </c>
      <c r="AC48" s="76" t="str">
        <f t="shared" si="13"/>
        <v/>
      </c>
      <c r="AD48" s="76" t="str">
        <f t="shared" si="13"/>
        <v/>
      </c>
      <c r="AE48" s="76" t="str">
        <f t="shared" si="13"/>
        <v/>
      </c>
      <c r="AF48" s="76" t="str">
        <f t="shared" si="13"/>
        <v/>
      </c>
      <c r="AG48" s="76" t="str">
        <f t="shared" si="13"/>
        <v/>
      </c>
      <c r="AH48" s="76" t="str">
        <f t="shared" si="13"/>
        <v/>
      </c>
      <c r="AI48" s="76" t="str">
        <f t="shared" si="13"/>
        <v/>
      </c>
      <c r="AJ48" s="76" t="str">
        <f t="shared" si="13"/>
        <v/>
      </c>
      <c r="AK48" s="76" t="str">
        <f t="shared" si="13"/>
        <v/>
      </c>
      <c r="AL48" s="76" t="str">
        <f t="shared" si="13"/>
        <v/>
      </c>
      <c r="AM48" s="76" t="str">
        <f t="shared" si="13"/>
        <v/>
      </c>
      <c r="AN48" s="76" t="str">
        <f t="shared" si="13"/>
        <v/>
      </c>
      <c r="AO48" s="76" t="str">
        <f t="shared" si="13"/>
        <v/>
      </c>
    </row>
    <row r="49" spans="1:41" ht="15" customHeight="1" x14ac:dyDescent="0.25">
      <c r="A49" s="71" t="s">
        <v>502</v>
      </c>
      <c r="B49" s="71" t="str">
        <f>VLOOKUP(MID('Raw Data'!B$1,FIND("(",'Raw Data'!B$1,1)+1,FIND(")",'Raw Data'!B$1,1)-FIND("(",'Raw Data'!B$1,1)-1)&amp;","&amp;LEFT(A49,FIND("Sample",A49,1)-2),'Arrays &amp; Content'!C$2:D$97,2,FALSE)</f>
        <v>PPC</v>
      </c>
      <c r="C49" s="75" t="s">
        <v>184</v>
      </c>
      <c r="D49" s="74">
        <f>IF(SUM('Raw Data'!B$4:B$387)=0, "", IF(AND(ISNUMBER('Raw Data'!B50),'Raw Data'!B50&lt;$J$1, 'Raw Data'!B50&gt;0),'Raw Data'!B50,$J$1))</f>
        <v>19.75</v>
      </c>
      <c r="E49" s="74" t="str">
        <f>IF(SUM('Raw Data'!C$4:C$387)=0, "", IF(AND(ISNUMBER('Raw Data'!C50),'Raw Data'!C50&lt;$J$1, 'Raw Data'!C50&gt;0),'Raw Data'!C50,$J$1))</f>
        <v/>
      </c>
      <c r="F49" s="74" t="str">
        <f>IF(SUM('Raw Data'!D$4:D$387)=0, "", IF(AND(ISNUMBER('Raw Data'!D50),'Raw Data'!D50&lt;$J$1, 'Raw Data'!D50&gt;0),'Raw Data'!D50,$J$1))</f>
        <v/>
      </c>
      <c r="G49" s="74" t="str">
        <f>IF(SUM('Raw Data'!E$4:E$387)=0, "", IF(AND(ISNUMBER('Raw Data'!E50),'Raw Data'!E50&lt;$J$1, 'Raw Data'!E50&gt;0),'Raw Data'!E50,$J$1))</f>
        <v/>
      </c>
      <c r="H49" s="71" t="s">
        <v>142</v>
      </c>
      <c r="I49" s="47">
        <v>5</v>
      </c>
      <c r="J49" s="76" t="str">
        <f t="shared" si="12"/>
        <v/>
      </c>
      <c r="K49" s="76" t="str">
        <f t="shared" si="13"/>
        <v/>
      </c>
      <c r="L49" s="76" t="str">
        <f t="shared" si="13"/>
        <v/>
      </c>
      <c r="M49" s="76" t="str">
        <f t="shared" si="13"/>
        <v/>
      </c>
      <c r="N49" s="76" t="str">
        <f t="shared" si="13"/>
        <v/>
      </c>
      <c r="O49" s="76" t="str">
        <f t="shared" si="13"/>
        <v/>
      </c>
      <c r="P49" s="76" t="str">
        <f t="shared" si="13"/>
        <v/>
      </c>
      <c r="Q49" s="76" t="str">
        <f t="shared" si="13"/>
        <v/>
      </c>
      <c r="R49" s="76" t="str">
        <f t="shared" si="13"/>
        <v/>
      </c>
      <c r="S49" s="76" t="str">
        <f t="shared" si="13"/>
        <v/>
      </c>
      <c r="T49" s="76" t="str">
        <f t="shared" si="13"/>
        <v/>
      </c>
      <c r="U49" s="76" t="str">
        <f t="shared" si="13"/>
        <v/>
      </c>
      <c r="V49" s="76" t="str">
        <f t="shared" si="13"/>
        <v/>
      </c>
      <c r="W49" s="76" t="str">
        <f t="shared" si="13"/>
        <v/>
      </c>
      <c r="X49" s="76" t="str">
        <f t="shared" si="13"/>
        <v/>
      </c>
      <c r="Y49" s="76" t="str">
        <f t="shared" si="13"/>
        <v/>
      </c>
      <c r="Z49" s="76" t="str">
        <f t="shared" si="13"/>
        <v/>
      </c>
      <c r="AA49" s="76" t="str">
        <f t="shared" si="13"/>
        <v/>
      </c>
      <c r="AB49" s="76" t="str">
        <f t="shared" si="13"/>
        <v/>
      </c>
      <c r="AC49" s="76" t="str">
        <f t="shared" si="13"/>
        <v/>
      </c>
      <c r="AD49" s="76" t="str">
        <f t="shared" si="13"/>
        <v/>
      </c>
      <c r="AE49" s="76" t="str">
        <f t="shared" si="13"/>
        <v/>
      </c>
      <c r="AF49" s="76" t="str">
        <f t="shared" si="13"/>
        <v/>
      </c>
      <c r="AG49" s="76" t="str">
        <f t="shared" si="13"/>
        <v/>
      </c>
      <c r="AH49" s="76" t="str">
        <f t="shared" si="13"/>
        <v/>
      </c>
      <c r="AI49" s="76" t="str">
        <f t="shared" si="13"/>
        <v/>
      </c>
      <c r="AJ49" s="76" t="str">
        <f t="shared" si="13"/>
        <v/>
      </c>
      <c r="AK49" s="76" t="str">
        <f t="shared" si="13"/>
        <v/>
      </c>
      <c r="AL49" s="76" t="str">
        <f t="shared" si="13"/>
        <v/>
      </c>
      <c r="AM49" s="76" t="str">
        <f t="shared" si="13"/>
        <v/>
      </c>
      <c r="AN49" s="76" t="str">
        <f t="shared" si="13"/>
        <v/>
      </c>
      <c r="AO49" s="76" t="str">
        <f t="shared" si="13"/>
        <v/>
      </c>
    </row>
    <row r="50" spans="1:41" ht="15" customHeight="1" x14ac:dyDescent="0.25">
      <c r="A50" s="71" t="s">
        <v>503</v>
      </c>
      <c r="B50" s="71" t="str">
        <f>VLOOKUP(MID('Raw Data'!B$1,FIND("(",'Raw Data'!B$1,1)+1,FIND(")",'Raw Data'!B$1,1)-FIND("(",'Raw Data'!B$1,1)-1)&amp;","&amp;LEFT(A50,FIND("Sample",A50,1)-2),'Arrays &amp; Content'!C$2:D$97,2,FALSE)</f>
        <v>PPC</v>
      </c>
      <c r="C50" s="75" t="s">
        <v>185</v>
      </c>
      <c r="D50" s="74">
        <f>IF(SUM('Raw Data'!B$4:B$387)=0, "", IF(AND(ISNUMBER('Raw Data'!B51),'Raw Data'!B51&lt;$J$1, 'Raw Data'!B51&gt;0),'Raw Data'!B51,$J$1))</f>
        <v>19.3</v>
      </c>
      <c r="E50" s="74" t="str">
        <f>IF(SUM('Raw Data'!C$4:C$387)=0, "", IF(AND(ISNUMBER('Raw Data'!C51),'Raw Data'!C51&lt;$J$1, 'Raw Data'!C51&gt;0),'Raw Data'!C51,$J$1))</f>
        <v/>
      </c>
      <c r="F50" s="74" t="str">
        <f>IF(SUM('Raw Data'!D$4:D$387)=0, "", IF(AND(ISNUMBER('Raw Data'!D51),'Raw Data'!D51&lt;$J$1, 'Raw Data'!D51&gt;0),'Raw Data'!D51,$J$1))</f>
        <v/>
      </c>
      <c r="G50" s="74" t="str">
        <f>IF(SUM('Raw Data'!E$4:E$387)=0, "", IF(AND(ISNUMBER('Raw Data'!E51),'Raw Data'!E51&lt;$J$1, 'Raw Data'!E51&gt;0),'Raw Data'!E51,$J$1))</f>
        <v/>
      </c>
      <c r="H50" s="71" t="s">
        <v>134</v>
      </c>
      <c r="I50" s="47">
        <v>6</v>
      </c>
      <c r="J50" s="76" t="str">
        <f t="shared" si="12"/>
        <v/>
      </c>
      <c r="K50" s="76" t="str">
        <f t="shared" si="13"/>
        <v/>
      </c>
      <c r="L50" s="76" t="str">
        <f t="shared" si="13"/>
        <v/>
      </c>
      <c r="M50" s="76" t="str">
        <f t="shared" si="13"/>
        <v/>
      </c>
      <c r="N50" s="76" t="str">
        <f t="shared" si="13"/>
        <v/>
      </c>
      <c r="O50" s="76" t="str">
        <f t="shared" si="13"/>
        <v/>
      </c>
      <c r="P50" s="76" t="str">
        <f t="shared" si="13"/>
        <v/>
      </c>
      <c r="Q50" s="76" t="str">
        <f t="shared" si="13"/>
        <v/>
      </c>
      <c r="R50" s="76" t="str">
        <f t="shared" si="13"/>
        <v/>
      </c>
      <c r="S50" s="76" t="str">
        <f t="shared" si="13"/>
        <v/>
      </c>
      <c r="T50" s="76" t="str">
        <f t="shared" si="13"/>
        <v/>
      </c>
      <c r="U50" s="76" t="str">
        <f t="shared" si="13"/>
        <v/>
      </c>
      <c r="V50" s="76" t="str">
        <f t="shared" si="13"/>
        <v/>
      </c>
      <c r="W50" s="76" t="str">
        <f t="shared" si="13"/>
        <v/>
      </c>
      <c r="X50" s="76" t="str">
        <f t="shared" si="13"/>
        <v/>
      </c>
      <c r="Y50" s="76" t="str">
        <f t="shared" si="13"/>
        <v/>
      </c>
      <c r="Z50" s="76" t="str">
        <f t="shared" si="13"/>
        <v/>
      </c>
      <c r="AA50" s="76" t="str">
        <f t="shared" si="13"/>
        <v/>
      </c>
      <c r="AB50" s="76" t="str">
        <f t="shared" si="13"/>
        <v/>
      </c>
      <c r="AC50" s="76" t="str">
        <f t="shared" si="13"/>
        <v/>
      </c>
      <c r="AD50" s="76" t="str">
        <f t="shared" si="13"/>
        <v/>
      </c>
      <c r="AE50" s="76" t="str">
        <f t="shared" si="13"/>
        <v/>
      </c>
      <c r="AF50" s="76" t="str">
        <f t="shared" si="13"/>
        <v/>
      </c>
      <c r="AG50" s="76" t="str">
        <f t="shared" si="13"/>
        <v/>
      </c>
      <c r="AH50" s="76" t="str">
        <f t="shared" si="13"/>
        <v/>
      </c>
      <c r="AI50" s="76" t="str">
        <f t="shared" si="13"/>
        <v/>
      </c>
      <c r="AJ50" s="76" t="str">
        <f t="shared" si="13"/>
        <v/>
      </c>
      <c r="AK50" s="76" t="str">
        <f t="shared" si="13"/>
        <v/>
      </c>
      <c r="AL50" s="76" t="str">
        <f t="shared" si="13"/>
        <v/>
      </c>
      <c r="AM50" s="76" t="str">
        <f t="shared" si="13"/>
        <v/>
      </c>
      <c r="AN50" s="76" t="str">
        <f t="shared" si="13"/>
        <v/>
      </c>
      <c r="AO50" s="76" t="str">
        <f t="shared" si="13"/>
        <v/>
      </c>
    </row>
    <row r="51" spans="1:41" ht="15" customHeight="1" x14ac:dyDescent="0.25">
      <c r="A51" s="71" t="s">
        <v>504</v>
      </c>
      <c r="B51" s="71" t="str">
        <f>VLOOKUP(MID('Raw Data'!B$1,FIND("(",'Raw Data'!B$1,1)+1,FIND(")",'Raw Data'!B$1,1)-FIND("(",'Raw Data'!B$1,1)-1)&amp;","&amp;LEFT(A51,FIND("Sample",A51,1)-2),'Arrays &amp; Content'!C$2:D$97,2,FALSE)</f>
        <v>cel-miR-39-3p</v>
      </c>
      <c r="C51" s="75" t="s">
        <v>26</v>
      </c>
      <c r="D51" s="74">
        <f>IF(SUM('Raw Data'!B$4:B$387)=0, "", IF(AND(ISNUMBER('Raw Data'!B52),'Raw Data'!B52&lt;$J$1, 'Raw Data'!B52&gt;0),'Raw Data'!B52,$J$1))</f>
        <v>20.56</v>
      </c>
      <c r="E51" s="74" t="str">
        <f>IF(SUM('Raw Data'!C$4:C$387)=0, "", IF(AND(ISNUMBER('Raw Data'!C52),'Raw Data'!C52&lt;$J$1, 'Raw Data'!C52&gt;0),'Raw Data'!C52,$J$1))</f>
        <v/>
      </c>
      <c r="F51" s="74" t="str">
        <f>IF(SUM('Raw Data'!D$4:D$387)=0, "", IF(AND(ISNUMBER('Raw Data'!D52),'Raw Data'!D52&lt;$J$1, 'Raw Data'!D52&gt;0),'Raw Data'!D52,$J$1))</f>
        <v/>
      </c>
      <c r="G51" s="74" t="str">
        <f>IF(SUM('Raw Data'!E$4:E$387)=0, "", IF(AND(ISNUMBER('Raw Data'!E52),'Raw Data'!E52&lt;$J$1, 'Raw Data'!E52&gt;0),'Raw Data'!E52,$J$1))</f>
        <v/>
      </c>
      <c r="H51" s="71" t="s">
        <v>135</v>
      </c>
      <c r="I51" s="47">
        <v>7</v>
      </c>
      <c r="J51" s="76" t="str">
        <f t="shared" si="12"/>
        <v/>
      </c>
      <c r="K51" s="76" t="str">
        <f t="shared" si="13"/>
        <v/>
      </c>
      <c r="L51" s="76" t="str">
        <f t="shared" si="13"/>
        <v/>
      </c>
      <c r="M51" s="76" t="str">
        <f t="shared" si="13"/>
        <v/>
      </c>
      <c r="N51" s="76" t="str">
        <f t="shared" si="13"/>
        <v/>
      </c>
      <c r="O51" s="76" t="str">
        <f t="shared" si="13"/>
        <v/>
      </c>
      <c r="P51" s="76" t="str">
        <f t="shared" si="13"/>
        <v/>
      </c>
      <c r="Q51" s="76" t="str">
        <f t="shared" si="13"/>
        <v/>
      </c>
      <c r="R51" s="76" t="str">
        <f t="shared" si="13"/>
        <v/>
      </c>
      <c r="S51" s="76" t="str">
        <f t="shared" si="13"/>
        <v/>
      </c>
      <c r="T51" s="76" t="str">
        <f t="shared" si="13"/>
        <v/>
      </c>
      <c r="U51" s="76" t="str">
        <f t="shared" si="13"/>
        <v/>
      </c>
      <c r="V51" s="76" t="str">
        <f t="shared" si="13"/>
        <v/>
      </c>
      <c r="W51" s="76" t="str">
        <f t="shared" si="13"/>
        <v/>
      </c>
      <c r="X51" s="76" t="str">
        <f t="shared" si="13"/>
        <v/>
      </c>
      <c r="Y51" s="76" t="str">
        <f t="shared" si="13"/>
        <v/>
      </c>
      <c r="Z51" s="76" t="str">
        <f t="shared" si="13"/>
        <v/>
      </c>
      <c r="AA51" s="76" t="str">
        <f t="shared" si="13"/>
        <v/>
      </c>
      <c r="AB51" s="76" t="str">
        <f t="shared" si="13"/>
        <v/>
      </c>
      <c r="AC51" s="76" t="str">
        <f t="shared" si="13"/>
        <v/>
      </c>
      <c r="AD51" s="76" t="str">
        <f t="shared" si="13"/>
        <v/>
      </c>
      <c r="AE51" s="76" t="str">
        <f t="shared" si="13"/>
        <v/>
      </c>
      <c r="AF51" s="76" t="str">
        <f t="shared" si="13"/>
        <v/>
      </c>
      <c r="AG51" s="76" t="str">
        <f t="shared" si="13"/>
        <v/>
      </c>
      <c r="AH51" s="76" t="str">
        <f t="shared" si="13"/>
        <v/>
      </c>
      <c r="AI51" s="76" t="str">
        <f t="shared" si="13"/>
        <v/>
      </c>
      <c r="AJ51" s="76" t="str">
        <f t="shared" si="13"/>
        <v/>
      </c>
      <c r="AK51" s="76" t="str">
        <f t="shared" si="13"/>
        <v/>
      </c>
      <c r="AL51" s="76" t="str">
        <f t="shared" si="13"/>
        <v/>
      </c>
      <c r="AM51" s="76" t="str">
        <f t="shared" si="13"/>
        <v/>
      </c>
      <c r="AN51" s="76" t="str">
        <f t="shared" si="13"/>
        <v/>
      </c>
      <c r="AO51" s="76" t="str">
        <f t="shared" si="13"/>
        <v/>
      </c>
    </row>
    <row r="52" spans="1:41" ht="15" customHeight="1" x14ac:dyDescent="0.25">
      <c r="A52" s="71" t="s">
        <v>505</v>
      </c>
      <c r="B52" s="71" t="str">
        <f>VLOOKUP(MID('Raw Data'!B$1,FIND("(",'Raw Data'!B$1,1)+1,FIND(")",'Raw Data'!B$1,1)-FIND("(",'Raw Data'!B$1,1)-1)&amp;","&amp;LEFT(A52,FIND("Sample",A52,1)-2),'Arrays &amp; Content'!C$2:D$97,2,FALSE)</f>
        <v>cel-miR-39-3p</v>
      </c>
      <c r="C52" s="75" t="s">
        <v>27</v>
      </c>
      <c r="D52" s="74">
        <f>IF(SUM('Raw Data'!B$4:B$387)=0, "", IF(AND(ISNUMBER('Raw Data'!B53),'Raw Data'!B53&lt;$J$1, 'Raw Data'!B53&gt;0),'Raw Data'!B53,$J$1))</f>
        <v>19.96</v>
      </c>
      <c r="E52" s="74" t="str">
        <f>IF(SUM('Raw Data'!C$4:C$387)=0, "", IF(AND(ISNUMBER('Raw Data'!C53),'Raw Data'!C53&lt;$J$1, 'Raw Data'!C53&gt;0),'Raw Data'!C53,$J$1))</f>
        <v/>
      </c>
      <c r="F52" s="74" t="str">
        <f>IF(SUM('Raw Data'!D$4:D$387)=0, "", IF(AND(ISNUMBER('Raw Data'!D53),'Raw Data'!D53&lt;$J$1, 'Raw Data'!D53&gt;0),'Raw Data'!D53,$J$1))</f>
        <v/>
      </c>
      <c r="G52" s="74" t="str">
        <f>IF(SUM('Raw Data'!E$4:E$387)=0, "", IF(AND(ISNUMBER('Raw Data'!E53),'Raw Data'!E53&lt;$J$1, 'Raw Data'!E53&gt;0),'Raw Data'!E53,$J$1))</f>
        <v/>
      </c>
      <c r="H52" s="71" t="s">
        <v>136</v>
      </c>
      <c r="I52" s="47">
        <v>8</v>
      </c>
      <c r="J52" s="76" t="str">
        <f t="shared" si="12"/>
        <v/>
      </c>
      <c r="K52" s="76" t="str">
        <f t="shared" si="13"/>
        <v/>
      </c>
      <c r="L52" s="76" t="str">
        <f t="shared" si="13"/>
        <v/>
      </c>
      <c r="M52" s="76" t="str">
        <f t="shared" si="13"/>
        <v/>
      </c>
      <c r="N52" s="76" t="str">
        <f t="shared" si="13"/>
        <v/>
      </c>
      <c r="O52" s="76" t="str">
        <f t="shared" si="13"/>
        <v/>
      </c>
      <c r="P52" s="76" t="str">
        <f t="shared" si="13"/>
        <v/>
      </c>
      <c r="Q52" s="76" t="str">
        <f t="shared" si="13"/>
        <v/>
      </c>
      <c r="R52" s="76" t="str">
        <f t="shared" si="13"/>
        <v/>
      </c>
      <c r="S52" s="76" t="str">
        <f t="shared" si="13"/>
        <v/>
      </c>
      <c r="T52" s="76" t="str">
        <f t="shared" si="13"/>
        <v/>
      </c>
      <c r="U52" s="76" t="str">
        <f t="shared" si="13"/>
        <v/>
      </c>
      <c r="V52" s="76" t="str">
        <f t="shared" si="13"/>
        <v/>
      </c>
      <c r="W52" s="76" t="str">
        <f t="shared" si="13"/>
        <v/>
      </c>
      <c r="X52" s="76" t="str">
        <f t="shared" si="13"/>
        <v/>
      </c>
      <c r="Y52" s="76" t="str">
        <f t="shared" si="13"/>
        <v/>
      </c>
      <c r="Z52" s="76" t="str">
        <f t="shared" si="13"/>
        <v/>
      </c>
      <c r="AA52" s="76" t="str">
        <f t="shared" si="13"/>
        <v/>
      </c>
      <c r="AB52" s="76" t="str">
        <f t="shared" si="13"/>
        <v/>
      </c>
      <c r="AC52" s="76" t="str">
        <f t="shared" si="13"/>
        <v/>
      </c>
      <c r="AD52" s="76" t="str">
        <f t="shared" si="13"/>
        <v/>
      </c>
      <c r="AE52" s="76" t="str">
        <f t="shared" si="13"/>
        <v/>
      </c>
      <c r="AF52" s="76" t="str">
        <f t="shared" si="13"/>
        <v/>
      </c>
      <c r="AG52" s="76" t="str">
        <f t="shared" si="13"/>
        <v/>
      </c>
      <c r="AH52" s="76" t="str">
        <f t="shared" si="13"/>
        <v/>
      </c>
      <c r="AI52" s="76" t="str">
        <f t="shared" si="13"/>
        <v/>
      </c>
      <c r="AJ52" s="76" t="str">
        <f t="shared" si="13"/>
        <v/>
      </c>
      <c r="AK52" s="76" t="str">
        <f t="shared" si="13"/>
        <v/>
      </c>
      <c r="AL52" s="76" t="str">
        <f t="shared" si="13"/>
        <v/>
      </c>
      <c r="AM52" s="76" t="str">
        <f t="shared" si="13"/>
        <v/>
      </c>
      <c r="AN52" s="76" t="str">
        <f t="shared" si="13"/>
        <v/>
      </c>
      <c r="AO52" s="76" t="str">
        <f t="shared" si="13"/>
        <v/>
      </c>
    </row>
    <row r="53" spans="1:41" ht="15" customHeight="1" x14ac:dyDescent="0.25">
      <c r="A53" s="71" t="s">
        <v>506</v>
      </c>
      <c r="B53" s="71" t="str">
        <f>VLOOKUP(MID('Raw Data'!B$1,FIND("(",'Raw Data'!B$1,1)+1,FIND(")",'Raw Data'!B$1,1)-FIND("(",'Raw Data'!B$1,1)-1)&amp;","&amp;LEFT(A53,FIND("Sample",A53,1)-2),'Arrays &amp; Content'!C$2:D$97,2,FALSE)</f>
        <v>cel-miR-39-3p</v>
      </c>
      <c r="C53" s="75" t="s">
        <v>28</v>
      </c>
      <c r="D53" s="74">
        <f>IF(SUM('Raw Data'!B$4:B$387)=0, "", IF(AND(ISNUMBER('Raw Data'!B54),'Raw Data'!B54&lt;$J$1, 'Raw Data'!B54&gt;0),'Raw Data'!B54,$J$1))</f>
        <v>21.65</v>
      </c>
      <c r="E53" s="74" t="str">
        <f>IF(SUM('Raw Data'!C$4:C$387)=0, "", IF(AND(ISNUMBER('Raw Data'!C54),'Raw Data'!C54&lt;$J$1, 'Raw Data'!C54&gt;0),'Raw Data'!C54,$J$1))</f>
        <v/>
      </c>
      <c r="F53" s="74" t="str">
        <f>IF(SUM('Raw Data'!D$4:D$387)=0, "", IF(AND(ISNUMBER('Raw Data'!D54),'Raw Data'!D54&lt;$J$1, 'Raw Data'!D54&gt;0),'Raw Data'!D54,$J$1))</f>
        <v/>
      </c>
      <c r="G53" s="74" t="str">
        <f>IF(SUM('Raw Data'!E$4:E$387)=0, "", IF(AND(ISNUMBER('Raw Data'!E54),'Raw Data'!E54&lt;$J$1, 'Raw Data'!E54&gt;0),'Raw Data'!E54,$J$1))</f>
        <v/>
      </c>
      <c r="H53" s="71" t="s">
        <v>137</v>
      </c>
      <c r="I53" s="47">
        <v>9</v>
      </c>
      <c r="J53" s="76" t="str">
        <f t="shared" si="12"/>
        <v/>
      </c>
      <c r="K53" s="76" t="str">
        <f t="shared" si="13"/>
        <v/>
      </c>
      <c r="L53" s="76" t="str">
        <f t="shared" si="13"/>
        <v/>
      </c>
      <c r="M53" s="76" t="str">
        <f t="shared" si="13"/>
        <v/>
      </c>
      <c r="N53" s="76" t="str">
        <f t="shared" si="13"/>
        <v/>
      </c>
      <c r="O53" s="76" t="str">
        <f t="shared" si="13"/>
        <v/>
      </c>
      <c r="P53" s="76" t="str">
        <f t="shared" si="13"/>
        <v/>
      </c>
      <c r="Q53" s="76" t="str">
        <f t="shared" si="13"/>
        <v/>
      </c>
      <c r="R53" s="76" t="str">
        <f t="shared" si="13"/>
        <v/>
      </c>
      <c r="S53" s="76" t="str">
        <f t="shared" si="13"/>
        <v/>
      </c>
      <c r="T53" s="76" t="str">
        <f t="shared" si="13"/>
        <v/>
      </c>
      <c r="U53" s="76" t="str">
        <f t="shared" si="13"/>
        <v/>
      </c>
      <c r="V53" s="76" t="str">
        <f t="shared" si="13"/>
        <v/>
      </c>
      <c r="W53" s="76" t="str">
        <f t="shared" si="13"/>
        <v/>
      </c>
      <c r="X53" s="76" t="str">
        <f t="shared" si="13"/>
        <v/>
      </c>
      <c r="Y53" s="76" t="str">
        <f t="shared" si="13"/>
        <v/>
      </c>
      <c r="Z53" s="76" t="str">
        <f t="shared" si="13"/>
        <v/>
      </c>
      <c r="AA53" s="76" t="str">
        <f t="shared" si="13"/>
        <v/>
      </c>
      <c r="AB53" s="76" t="str">
        <f t="shared" si="13"/>
        <v/>
      </c>
      <c r="AC53" s="76" t="str">
        <f t="shared" si="13"/>
        <v/>
      </c>
      <c r="AD53" s="76" t="str">
        <f t="shared" si="13"/>
        <v/>
      </c>
      <c r="AE53" s="76" t="str">
        <f t="shared" si="13"/>
        <v/>
      </c>
      <c r="AF53" s="76" t="str">
        <f t="shared" si="13"/>
        <v/>
      </c>
      <c r="AG53" s="76" t="str">
        <f t="shared" ref="K53:AO56" si="15">VLOOKUP("Assay "&amp;$I53&amp;" Sample "&amp;AG$44,$A$3:$G$386,7,FALSE)</f>
        <v/>
      </c>
      <c r="AH53" s="76" t="str">
        <f t="shared" si="15"/>
        <v/>
      </c>
      <c r="AI53" s="76" t="str">
        <f t="shared" si="15"/>
        <v/>
      </c>
      <c r="AJ53" s="76" t="str">
        <f t="shared" si="15"/>
        <v/>
      </c>
      <c r="AK53" s="76" t="str">
        <f t="shared" si="15"/>
        <v/>
      </c>
      <c r="AL53" s="76" t="str">
        <f t="shared" si="15"/>
        <v/>
      </c>
      <c r="AM53" s="76" t="str">
        <f t="shared" si="15"/>
        <v/>
      </c>
      <c r="AN53" s="76" t="str">
        <f t="shared" si="15"/>
        <v/>
      </c>
      <c r="AO53" s="76" t="str">
        <f t="shared" si="15"/>
        <v/>
      </c>
    </row>
    <row r="54" spans="1:41" ht="15" customHeight="1" x14ac:dyDescent="0.25">
      <c r="A54" s="71" t="s">
        <v>507</v>
      </c>
      <c r="B54" s="71" t="str">
        <f>VLOOKUP(MID('Raw Data'!B$1,FIND("(",'Raw Data'!B$1,1)+1,FIND(")",'Raw Data'!B$1,1)-FIND("(",'Raw Data'!B$1,1)-1)&amp;","&amp;LEFT(A54,FIND("Sample",A54,1)-2),'Arrays &amp; Content'!C$2:D$97,2,FALSE)</f>
        <v>cel-miR-39-3p</v>
      </c>
      <c r="C54" s="75" t="s">
        <v>29</v>
      </c>
      <c r="D54" s="74">
        <f>IF(SUM('Raw Data'!B$4:B$387)=0, "", IF(AND(ISNUMBER('Raw Data'!B55),'Raw Data'!B55&lt;$J$1, 'Raw Data'!B55&gt;0),'Raw Data'!B55,$J$1))</f>
        <v>19.510000000000002</v>
      </c>
      <c r="E54" s="74" t="str">
        <f>IF(SUM('Raw Data'!C$4:C$387)=0, "", IF(AND(ISNUMBER('Raw Data'!C55),'Raw Data'!C55&lt;$J$1, 'Raw Data'!C55&gt;0),'Raw Data'!C55,$J$1))</f>
        <v/>
      </c>
      <c r="F54" s="74" t="str">
        <f>IF(SUM('Raw Data'!D$4:D$387)=0, "", IF(AND(ISNUMBER('Raw Data'!D55),'Raw Data'!D55&lt;$J$1, 'Raw Data'!D55&gt;0),'Raw Data'!D55,$J$1))</f>
        <v/>
      </c>
      <c r="G54" s="74" t="str">
        <f>IF(SUM('Raw Data'!E$4:E$387)=0, "", IF(AND(ISNUMBER('Raw Data'!E55),'Raw Data'!E55&lt;$J$1, 'Raw Data'!E55&gt;0),'Raw Data'!E55,$J$1))</f>
        <v/>
      </c>
      <c r="H54" s="71" t="s">
        <v>137</v>
      </c>
      <c r="I54" s="47">
        <v>10</v>
      </c>
      <c r="J54" s="76" t="str">
        <f t="shared" si="12"/>
        <v/>
      </c>
      <c r="K54" s="76" t="str">
        <f t="shared" si="15"/>
        <v/>
      </c>
      <c r="L54" s="76" t="str">
        <f t="shared" si="15"/>
        <v/>
      </c>
      <c r="M54" s="76" t="str">
        <f t="shared" si="15"/>
        <v/>
      </c>
      <c r="N54" s="76" t="str">
        <f t="shared" si="15"/>
        <v/>
      </c>
      <c r="O54" s="76" t="str">
        <f t="shared" si="15"/>
        <v/>
      </c>
      <c r="P54" s="76" t="str">
        <f t="shared" si="15"/>
        <v/>
      </c>
      <c r="Q54" s="76" t="str">
        <f t="shared" si="15"/>
        <v/>
      </c>
      <c r="R54" s="76" t="str">
        <f t="shared" si="15"/>
        <v/>
      </c>
      <c r="S54" s="76" t="str">
        <f t="shared" si="15"/>
        <v/>
      </c>
      <c r="T54" s="76" t="str">
        <f t="shared" si="15"/>
        <v/>
      </c>
      <c r="U54" s="76" t="str">
        <f t="shared" si="15"/>
        <v/>
      </c>
      <c r="V54" s="76" t="str">
        <f t="shared" si="15"/>
        <v/>
      </c>
      <c r="W54" s="76" t="str">
        <f t="shared" si="15"/>
        <v/>
      </c>
      <c r="X54" s="76" t="str">
        <f t="shared" si="15"/>
        <v/>
      </c>
      <c r="Y54" s="76" t="str">
        <f t="shared" si="15"/>
        <v/>
      </c>
      <c r="Z54" s="76" t="str">
        <f t="shared" si="15"/>
        <v/>
      </c>
      <c r="AA54" s="76" t="str">
        <f t="shared" si="15"/>
        <v/>
      </c>
      <c r="AB54" s="76" t="str">
        <f t="shared" si="15"/>
        <v/>
      </c>
      <c r="AC54" s="76" t="str">
        <f t="shared" si="15"/>
        <v/>
      </c>
      <c r="AD54" s="76" t="str">
        <f t="shared" si="15"/>
        <v/>
      </c>
      <c r="AE54" s="76" t="str">
        <f t="shared" si="15"/>
        <v/>
      </c>
      <c r="AF54" s="76" t="str">
        <f t="shared" si="15"/>
        <v/>
      </c>
      <c r="AG54" s="76" t="str">
        <f t="shared" si="15"/>
        <v/>
      </c>
      <c r="AH54" s="76" t="str">
        <f t="shared" si="15"/>
        <v/>
      </c>
      <c r="AI54" s="76" t="str">
        <f t="shared" si="15"/>
        <v/>
      </c>
      <c r="AJ54" s="76" t="str">
        <f t="shared" si="15"/>
        <v/>
      </c>
      <c r="AK54" s="76" t="str">
        <f t="shared" si="15"/>
        <v/>
      </c>
      <c r="AL54" s="76" t="str">
        <f t="shared" si="15"/>
        <v/>
      </c>
      <c r="AM54" s="76" t="str">
        <f t="shared" si="15"/>
        <v/>
      </c>
      <c r="AN54" s="76" t="str">
        <f t="shared" si="15"/>
        <v/>
      </c>
      <c r="AO54" s="76" t="str">
        <f t="shared" si="15"/>
        <v/>
      </c>
    </row>
    <row r="55" spans="1:41" ht="15" customHeight="1" x14ac:dyDescent="0.25">
      <c r="A55" s="71" t="s">
        <v>508</v>
      </c>
      <c r="B55" s="71" t="str">
        <f>VLOOKUP(MID('Raw Data'!B$1,FIND("(",'Raw Data'!B$1,1)+1,FIND(")",'Raw Data'!B$1,1)-FIND("(",'Raw Data'!B$1,1)-1)&amp;","&amp;LEFT(A55,FIND("Sample",A55,1)-2),'Arrays &amp; Content'!C$2:D$97,2,FALSE)</f>
        <v>hsa-miR-16-5p</v>
      </c>
      <c r="C55" s="75" t="s">
        <v>30</v>
      </c>
      <c r="D55" s="74">
        <f>IF(SUM('Raw Data'!B$4:B$387)=0, "", IF(AND(ISNUMBER('Raw Data'!B56),'Raw Data'!B56&lt;$J$1, 'Raw Data'!B56&gt;0),'Raw Data'!B56,$J$1))</f>
        <v>20.43</v>
      </c>
      <c r="E55" s="74" t="str">
        <f>IF(SUM('Raw Data'!C$4:C$387)=0, "", IF(AND(ISNUMBER('Raw Data'!C56),'Raw Data'!C56&lt;$J$1, 'Raw Data'!C56&gt;0),'Raw Data'!C56,$J$1))</f>
        <v/>
      </c>
      <c r="F55" s="74" t="str">
        <f>IF(SUM('Raw Data'!D$4:D$387)=0, "", IF(AND(ISNUMBER('Raw Data'!D56),'Raw Data'!D56&lt;$J$1, 'Raw Data'!D56&gt;0),'Raw Data'!D56,$J$1))</f>
        <v/>
      </c>
      <c r="G55" s="74" t="str">
        <f>IF(SUM('Raw Data'!E$4:E$387)=0, "", IF(AND(ISNUMBER('Raw Data'!E56),'Raw Data'!E56&lt;$J$1, 'Raw Data'!E56&gt;0),'Raw Data'!E56,$J$1))</f>
        <v/>
      </c>
      <c r="H55" s="71" t="s">
        <v>123</v>
      </c>
      <c r="I55" s="47">
        <v>11</v>
      </c>
      <c r="J55" s="76" t="str">
        <f t="shared" si="12"/>
        <v/>
      </c>
      <c r="K55" s="76" t="str">
        <f t="shared" si="15"/>
        <v/>
      </c>
      <c r="L55" s="76" t="str">
        <f t="shared" si="15"/>
        <v/>
      </c>
      <c r="M55" s="76" t="str">
        <f t="shared" si="15"/>
        <v/>
      </c>
      <c r="N55" s="76" t="str">
        <f t="shared" si="15"/>
        <v/>
      </c>
      <c r="O55" s="76" t="str">
        <f t="shared" si="15"/>
        <v/>
      </c>
      <c r="P55" s="76" t="str">
        <f t="shared" si="15"/>
        <v/>
      </c>
      <c r="Q55" s="76" t="str">
        <f t="shared" si="15"/>
        <v/>
      </c>
      <c r="R55" s="76" t="str">
        <f t="shared" si="15"/>
        <v/>
      </c>
      <c r="S55" s="76" t="str">
        <f t="shared" si="15"/>
        <v/>
      </c>
      <c r="T55" s="76" t="str">
        <f t="shared" si="15"/>
        <v/>
      </c>
      <c r="U55" s="76" t="str">
        <f t="shared" si="15"/>
        <v/>
      </c>
      <c r="V55" s="76" t="str">
        <f t="shared" si="15"/>
        <v/>
      </c>
      <c r="W55" s="76" t="str">
        <f t="shared" si="15"/>
        <v/>
      </c>
      <c r="X55" s="76" t="str">
        <f t="shared" si="15"/>
        <v/>
      </c>
      <c r="Y55" s="76" t="str">
        <f t="shared" si="15"/>
        <v/>
      </c>
      <c r="Z55" s="76" t="str">
        <f t="shared" si="15"/>
        <v/>
      </c>
      <c r="AA55" s="76" t="str">
        <f t="shared" si="15"/>
        <v/>
      </c>
      <c r="AB55" s="76" t="str">
        <f t="shared" si="15"/>
        <v/>
      </c>
      <c r="AC55" s="76" t="str">
        <f t="shared" si="15"/>
        <v/>
      </c>
      <c r="AD55" s="76" t="str">
        <f t="shared" si="15"/>
        <v/>
      </c>
      <c r="AE55" s="76" t="str">
        <f t="shared" si="15"/>
        <v/>
      </c>
      <c r="AF55" s="76" t="str">
        <f t="shared" si="15"/>
        <v/>
      </c>
      <c r="AG55" s="76" t="str">
        <f t="shared" si="15"/>
        <v/>
      </c>
      <c r="AH55" s="76" t="str">
        <f t="shared" si="15"/>
        <v/>
      </c>
      <c r="AI55" s="76" t="str">
        <f t="shared" si="15"/>
        <v/>
      </c>
      <c r="AJ55" s="76" t="str">
        <f t="shared" si="15"/>
        <v/>
      </c>
      <c r="AK55" s="76" t="str">
        <f t="shared" si="15"/>
        <v/>
      </c>
      <c r="AL55" s="76" t="str">
        <f t="shared" si="15"/>
        <v/>
      </c>
      <c r="AM55" s="76" t="str">
        <f t="shared" si="15"/>
        <v/>
      </c>
      <c r="AN55" s="76" t="str">
        <f t="shared" si="15"/>
        <v/>
      </c>
      <c r="AO55" s="76" t="str">
        <f t="shared" si="15"/>
        <v/>
      </c>
    </row>
    <row r="56" spans="1:41" ht="15" customHeight="1" x14ac:dyDescent="0.25">
      <c r="A56" s="71" t="s">
        <v>509</v>
      </c>
      <c r="B56" s="71" t="str">
        <f>VLOOKUP(MID('Raw Data'!B$1,FIND("(",'Raw Data'!B$1,1)+1,FIND(")",'Raw Data'!B$1,1)-FIND("(",'Raw Data'!B$1,1)-1)&amp;","&amp;LEFT(A56,FIND("Sample",A56,1)-2),'Arrays &amp; Content'!C$2:D$97,2,FALSE)</f>
        <v>hsa-miR-16-5p</v>
      </c>
      <c r="C56" s="75" t="s">
        <v>31</v>
      </c>
      <c r="D56" s="74">
        <f>IF(SUM('Raw Data'!B$4:B$387)=0, "", IF(AND(ISNUMBER('Raw Data'!B57),'Raw Data'!B57&lt;$J$1, 'Raw Data'!B57&gt;0),'Raw Data'!B57,$J$1))</f>
        <v>21.48</v>
      </c>
      <c r="E56" s="74" t="str">
        <f>IF(SUM('Raw Data'!C$4:C$387)=0, "", IF(AND(ISNUMBER('Raw Data'!C57),'Raw Data'!C57&lt;$J$1, 'Raw Data'!C57&gt;0),'Raw Data'!C57,$J$1))</f>
        <v/>
      </c>
      <c r="F56" s="74" t="str">
        <f>IF(SUM('Raw Data'!D$4:D$387)=0, "", IF(AND(ISNUMBER('Raw Data'!D57),'Raw Data'!D57&lt;$J$1, 'Raw Data'!D57&gt;0),'Raw Data'!D57,$J$1))</f>
        <v/>
      </c>
      <c r="G56" s="74" t="str">
        <f>IF(SUM('Raw Data'!E$4:E$387)=0, "", IF(AND(ISNUMBER('Raw Data'!E57),'Raw Data'!E57&lt;$J$1, 'Raw Data'!E57&gt;0),'Raw Data'!E57,$J$1))</f>
        <v/>
      </c>
      <c r="H56" s="71" t="s">
        <v>123</v>
      </c>
      <c r="I56" s="47">
        <v>12</v>
      </c>
      <c r="J56" s="76" t="str">
        <f t="shared" si="12"/>
        <v/>
      </c>
      <c r="K56" s="76" t="str">
        <f t="shared" si="15"/>
        <v/>
      </c>
      <c r="L56" s="76" t="str">
        <f t="shared" si="15"/>
        <v/>
      </c>
      <c r="M56" s="76" t="str">
        <f t="shared" si="15"/>
        <v/>
      </c>
      <c r="N56" s="76" t="str">
        <f t="shared" si="15"/>
        <v/>
      </c>
      <c r="O56" s="76" t="str">
        <f t="shared" si="15"/>
        <v/>
      </c>
      <c r="P56" s="76" t="str">
        <f t="shared" si="15"/>
        <v/>
      </c>
      <c r="Q56" s="76" t="str">
        <f t="shared" si="15"/>
        <v/>
      </c>
      <c r="R56" s="76" t="str">
        <f t="shared" si="15"/>
        <v/>
      </c>
      <c r="S56" s="76" t="str">
        <f t="shared" si="15"/>
        <v/>
      </c>
      <c r="T56" s="76" t="str">
        <f t="shared" si="15"/>
        <v/>
      </c>
      <c r="U56" s="76" t="str">
        <f t="shared" si="15"/>
        <v/>
      </c>
      <c r="V56" s="76" t="str">
        <f t="shared" si="15"/>
        <v/>
      </c>
      <c r="W56" s="76" t="str">
        <f t="shared" si="15"/>
        <v/>
      </c>
      <c r="X56" s="76" t="str">
        <f t="shared" si="15"/>
        <v/>
      </c>
      <c r="Y56" s="76" t="str">
        <f t="shared" si="15"/>
        <v/>
      </c>
      <c r="Z56" s="76" t="str">
        <f t="shared" si="15"/>
        <v/>
      </c>
      <c r="AA56" s="76" t="str">
        <f t="shared" si="15"/>
        <v/>
      </c>
      <c r="AB56" s="76" t="str">
        <f t="shared" si="15"/>
        <v/>
      </c>
      <c r="AC56" s="76" t="str">
        <f t="shared" si="15"/>
        <v/>
      </c>
      <c r="AD56" s="76" t="str">
        <f t="shared" si="15"/>
        <v/>
      </c>
      <c r="AE56" s="76" t="str">
        <f t="shared" si="15"/>
        <v/>
      </c>
      <c r="AF56" s="76" t="str">
        <f t="shared" si="15"/>
        <v/>
      </c>
      <c r="AG56" s="76" t="str">
        <f t="shared" si="15"/>
        <v/>
      </c>
      <c r="AH56" s="76" t="str">
        <f t="shared" si="15"/>
        <v/>
      </c>
      <c r="AI56" s="76" t="str">
        <f t="shared" si="15"/>
        <v/>
      </c>
      <c r="AJ56" s="76" t="str">
        <f t="shared" si="15"/>
        <v/>
      </c>
      <c r="AK56" s="76" t="str">
        <f t="shared" si="15"/>
        <v/>
      </c>
      <c r="AL56" s="76" t="str">
        <f t="shared" si="15"/>
        <v/>
      </c>
      <c r="AM56" s="76" t="str">
        <f t="shared" si="15"/>
        <v/>
      </c>
      <c r="AN56" s="76" t="str">
        <f t="shared" si="15"/>
        <v/>
      </c>
      <c r="AO56" s="76" t="str">
        <f t="shared" si="15"/>
        <v/>
      </c>
    </row>
    <row r="57" spans="1:41" ht="15" customHeight="1" x14ac:dyDescent="0.25">
      <c r="A57" s="71" t="s">
        <v>510</v>
      </c>
      <c r="B57" s="71" t="str">
        <f>VLOOKUP(MID('Raw Data'!B$1,FIND("(",'Raw Data'!B$1,1)+1,FIND(")",'Raw Data'!B$1,1)-FIND("(",'Raw Data'!B$1,1)-1)&amp;","&amp;LEFT(A57,FIND("Sample",A57,1)-2),'Arrays &amp; Content'!C$2:D$97,2,FALSE)</f>
        <v>hsa-miR-21-5p</v>
      </c>
      <c r="C57" s="75" t="s">
        <v>32</v>
      </c>
      <c r="D57" s="74">
        <f>IF(SUM('Raw Data'!B$4:B$387)=0, "", IF(AND(ISNUMBER('Raw Data'!B58),'Raw Data'!B58&lt;$J$1, 'Raw Data'!B58&gt;0),'Raw Data'!B58,$J$1))</f>
        <v>21.83</v>
      </c>
      <c r="E57" s="74" t="str">
        <f>IF(SUM('Raw Data'!C$4:C$387)=0, "", IF(AND(ISNUMBER('Raw Data'!C58),'Raw Data'!C58&lt;$J$1, 'Raw Data'!C58&gt;0),'Raw Data'!C58,$J$1))</f>
        <v/>
      </c>
      <c r="F57" s="74" t="str">
        <f>IF(SUM('Raw Data'!D$4:D$387)=0, "", IF(AND(ISNUMBER('Raw Data'!D58),'Raw Data'!D58&lt;$J$1, 'Raw Data'!D58&gt;0),'Raw Data'!D58,$J$1))</f>
        <v/>
      </c>
      <c r="G57" s="74" t="str">
        <f>IF(SUM('Raw Data'!E$4:E$387)=0, "", IF(AND(ISNUMBER('Raw Data'!E58),'Raw Data'!E58&lt;$J$1, 'Raw Data'!E58&gt;0),'Raw Data'!E58,$J$1))</f>
        <v/>
      </c>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row>
    <row r="58" spans="1:41" ht="15" customHeight="1" x14ac:dyDescent="0.25">
      <c r="A58" s="71" t="s">
        <v>511</v>
      </c>
      <c r="B58" s="71" t="str">
        <f>VLOOKUP(MID('Raw Data'!B$1,FIND("(",'Raw Data'!B$1,1)+1,FIND(")",'Raw Data'!B$1,1)-FIND("(",'Raw Data'!B$1,1)-1)&amp;","&amp;LEFT(A58,FIND("Sample",A58,1)-2),'Arrays &amp; Content'!C$2:D$97,2,FALSE)</f>
        <v>hsa-miR-21-5p</v>
      </c>
      <c r="C58" s="75" t="s">
        <v>33</v>
      </c>
      <c r="D58" s="74">
        <f>IF(SUM('Raw Data'!B$4:B$387)=0, "", IF(AND(ISNUMBER('Raw Data'!B59),'Raw Data'!B59&lt;$J$1, 'Raw Data'!B59&gt;0),'Raw Data'!B59,$J$1))</f>
        <v>22.8</v>
      </c>
      <c r="E58" s="74" t="str">
        <f>IF(SUM('Raw Data'!C$4:C$387)=0, "", IF(AND(ISNUMBER('Raw Data'!C59),'Raw Data'!C59&lt;$J$1, 'Raw Data'!C59&gt;0),'Raw Data'!C59,$J$1))</f>
        <v/>
      </c>
      <c r="F58" s="74" t="str">
        <f>IF(SUM('Raw Data'!D$4:D$387)=0, "", IF(AND(ISNUMBER('Raw Data'!D59),'Raw Data'!D59&lt;$J$1, 'Raw Data'!D59&gt;0),'Raw Data'!D59,$J$1))</f>
        <v/>
      </c>
      <c r="G58" s="74" t="str">
        <f>IF(SUM('Raw Data'!E$4:E$387)=0, "", IF(AND(ISNUMBER('Raw Data'!E59),'Raw Data'!E59&lt;$J$1, 'Raw Data'!E59&gt;0),'Raw Data'!E59,$J$1))</f>
        <v/>
      </c>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58"/>
      <c r="AN58" s="58"/>
      <c r="AO58" s="58"/>
    </row>
    <row r="59" spans="1:41" ht="15" customHeight="1" x14ac:dyDescent="0.25">
      <c r="A59" s="71" t="s">
        <v>512</v>
      </c>
      <c r="B59" s="71" t="str">
        <f>VLOOKUP(MID('Raw Data'!B$1,FIND("(",'Raw Data'!B$1,1)+1,FIND(")",'Raw Data'!B$1,1)-FIND("(",'Raw Data'!B$1,1)-1)&amp;","&amp;LEFT(A59,FIND("Sample",A59,1)-2),'Arrays &amp; Content'!C$2:D$97,2,FALSE)</f>
        <v>hsa-miR-191-5p</v>
      </c>
      <c r="C59" s="75" t="s">
        <v>34</v>
      </c>
      <c r="D59" s="74">
        <f>IF(SUM('Raw Data'!B$4:B$387)=0, "", IF(AND(ISNUMBER('Raw Data'!B60),'Raw Data'!B60&lt;$J$1, 'Raw Data'!B60&gt;0),'Raw Data'!B60,$J$1))</f>
        <v>20.420000000000002</v>
      </c>
      <c r="E59" s="74" t="str">
        <f>IF(SUM('Raw Data'!C$4:C$387)=0, "", IF(AND(ISNUMBER('Raw Data'!C60),'Raw Data'!C60&lt;$J$1, 'Raw Data'!C60&gt;0),'Raw Data'!C60,$J$1))</f>
        <v/>
      </c>
      <c r="F59" s="74" t="str">
        <f>IF(SUM('Raw Data'!D$4:D$387)=0, "", IF(AND(ISNUMBER('Raw Data'!D60),'Raw Data'!D60&lt;$J$1, 'Raw Data'!D60&gt;0),'Raw Data'!D60,$J$1))</f>
        <v/>
      </c>
      <c r="G59" s="74" t="str">
        <f>IF(SUM('Raw Data'!E$4:E$387)=0, "", IF(AND(ISNUMBER('Raw Data'!E60),'Raw Data'!E60&lt;$J$1, 'Raw Data'!E60&gt;0),'Raw Data'!E60,$J$1))</f>
        <v/>
      </c>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8"/>
    </row>
    <row r="60" spans="1:41" ht="15" customHeight="1" x14ac:dyDescent="0.25">
      <c r="A60" s="71" t="s">
        <v>513</v>
      </c>
      <c r="B60" s="71" t="str">
        <f>VLOOKUP(MID('Raw Data'!B$1,FIND("(",'Raw Data'!B$1,1)+1,FIND(")",'Raw Data'!B$1,1)-FIND("(",'Raw Data'!B$1,1)-1)&amp;","&amp;LEFT(A60,FIND("Sample",A60,1)-2),'Arrays &amp; Content'!C$2:D$97,2,FALSE)</f>
        <v>hsa-miR-191-5p</v>
      </c>
      <c r="C60" s="75" t="s">
        <v>35</v>
      </c>
      <c r="D60" s="74">
        <f>IF(SUM('Raw Data'!B$4:B$387)=0, "", IF(AND(ISNUMBER('Raw Data'!B61),'Raw Data'!B61&lt;$J$1, 'Raw Data'!B61&gt;0),'Raw Data'!B61,$J$1))</f>
        <v>21.22</v>
      </c>
      <c r="E60" s="74" t="str">
        <f>IF(SUM('Raw Data'!C$4:C$387)=0, "", IF(AND(ISNUMBER('Raw Data'!C61),'Raw Data'!C61&lt;$J$1, 'Raw Data'!C61&gt;0),'Raw Data'!C61,$J$1))</f>
        <v/>
      </c>
      <c r="F60" s="74" t="str">
        <f>IF(SUM('Raw Data'!D$4:D$387)=0, "", IF(AND(ISNUMBER('Raw Data'!D61),'Raw Data'!D61&lt;$J$1, 'Raw Data'!D61&gt;0),'Raw Data'!D61,$J$1))</f>
        <v/>
      </c>
      <c r="G60" s="74" t="str">
        <f>IF(SUM('Raw Data'!E$4:E$387)=0, "", IF(AND(ISNUMBER('Raw Data'!E61),'Raw Data'!E61&lt;$J$1, 'Raw Data'!E61&gt;0),'Raw Data'!E61,$J$1))</f>
        <v/>
      </c>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row>
    <row r="61" spans="1:41" ht="15" customHeight="1" x14ac:dyDescent="0.25">
      <c r="A61" s="71" t="s">
        <v>514</v>
      </c>
      <c r="B61" s="71" t="str">
        <f>VLOOKUP(MID('Raw Data'!B$1,FIND("(",'Raw Data'!B$1,1)+1,FIND(")",'Raw Data'!B$1,1)-FIND("(",'Raw Data'!B$1,1)-1)&amp;","&amp;LEFT(A61,FIND("Sample",A61,1)-2),'Arrays &amp; Content'!C$2:D$97,2,FALSE)</f>
        <v>SNORD61</v>
      </c>
      <c r="C61" s="75" t="s">
        <v>36</v>
      </c>
      <c r="D61" s="74">
        <f>IF(SUM('Raw Data'!B$4:B$387)=0, "", IF(AND(ISNUMBER('Raw Data'!B62),'Raw Data'!B62&lt;$J$1, 'Raw Data'!B62&gt;0),'Raw Data'!B62,$J$1))</f>
        <v>18.350000000000001</v>
      </c>
      <c r="E61" s="74" t="str">
        <f>IF(SUM('Raw Data'!C$4:C$387)=0, "", IF(AND(ISNUMBER('Raw Data'!C62),'Raw Data'!C62&lt;$J$1, 'Raw Data'!C62&gt;0),'Raw Data'!C62,$J$1))</f>
        <v/>
      </c>
      <c r="F61" s="74" t="str">
        <f>IF(SUM('Raw Data'!D$4:D$387)=0, "", IF(AND(ISNUMBER('Raw Data'!D62),'Raw Data'!D62&lt;$J$1, 'Raw Data'!D62&gt;0),'Raw Data'!D62,$J$1))</f>
        <v/>
      </c>
      <c r="G61" s="74" t="str">
        <f>IF(SUM('Raw Data'!E$4:E$387)=0, "", IF(AND(ISNUMBER('Raw Data'!E62),'Raw Data'!E62&lt;$J$1, 'Raw Data'!E62&gt;0),'Raw Data'!E62,$J$1))</f>
        <v/>
      </c>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row>
    <row r="62" spans="1:41" ht="15" customHeight="1" x14ac:dyDescent="0.25">
      <c r="A62" s="71" t="s">
        <v>515</v>
      </c>
      <c r="B62" s="71" t="str">
        <f>VLOOKUP(MID('Raw Data'!B$1,FIND("(",'Raw Data'!B$1,1)+1,FIND(")",'Raw Data'!B$1,1)-FIND("(",'Raw Data'!B$1,1)-1)&amp;","&amp;LEFT(A62,FIND("Sample",A62,1)-2),'Arrays &amp; Content'!C$2:D$97,2,FALSE)</f>
        <v>SNORD61</v>
      </c>
      <c r="C62" s="75" t="s">
        <v>37</v>
      </c>
      <c r="D62" s="74">
        <f>IF(SUM('Raw Data'!B$4:B$387)=0, "", IF(AND(ISNUMBER('Raw Data'!B63),'Raw Data'!B63&lt;$J$1, 'Raw Data'!B63&gt;0),'Raw Data'!B63,$J$1))</f>
        <v>21.96</v>
      </c>
      <c r="E62" s="74" t="str">
        <f>IF(SUM('Raw Data'!C$4:C$387)=0, "", IF(AND(ISNUMBER('Raw Data'!C63),'Raw Data'!C63&lt;$J$1, 'Raw Data'!C63&gt;0),'Raw Data'!C63,$J$1))</f>
        <v/>
      </c>
      <c r="F62" s="74" t="str">
        <f>IF(SUM('Raw Data'!D$4:D$387)=0, "", IF(AND(ISNUMBER('Raw Data'!D63),'Raw Data'!D63&lt;$J$1, 'Raw Data'!D63&gt;0),'Raw Data'!D63,$J$1))</f>
        <v/>
      </c>
      <c r="G62" s="74" t="str">
        <f>IF(SUM('Raw Data'!E$4:E$387)=0, "", IF(AND(ISNUMBER('Raw Data'!E63),'Raw Data'!E63&lt;$J$1, 'Raw Data'!E63&gt;0),'Raw Data'!E63,$J$1))</f>
        <v/>
      </c>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58"/>
    </row>
    <row r="63" spans="1:41" ht="15" customHeight="1" x14ac:dyDescent="0.25">
      <c r="A63" s="71" t="s">
        <v>516</v>
      </c>
      <c r="B63" s="71" t="str">
        <f>VLOOKUP(MID('Raw Data'!B$1,FIND("(",'Raw Data'!B$1,1)+1,FIND(")",'Raw Data'!B$1,1)-FIND("(",'Raw Data'!B$1,1)-1)&amp;","&amp;LEFT(A63,FIND("Sample",A63,1)-2),'Arrays &amp; Content'!C$2:D$97,2,FALSE)</f>
        <v>SNORD95</v>
      </c>
      <c r="C63" s="75" t="s">
        <v>186</v>
      </c>
      <c r="D63" s="74">
        <f>IF(SUM('Raw Data'!B$4:B$387)=0, "", IF(AND(ISNUMBER('Raw Data'!B64),'Raw Data'!B64&lt;$J$1, 'Raw Data'!B64&gt;0),'Raw Data'!B64,$J$1))</f>
        <v>20.28</v>
      </c>
      <c r="E63" s="74" t="str">
        <f>IF(SUM('Raw Data'!C$4:C$387)=0, "", IF(AND(ISNUMBER('Raw Data'!C64),'Raw Data'!C64&lt;$J$1, 'Raw Data'!C64&gt;0),'Raw Data'!C64,$J$1))</f>
        <v/>
      </c>
      <c r="F63" s="74" t="str">
        <f>IF(SUM('Raw Data'!D$4:D$387)=0, "", IF(AND(ISNUMBER('Raw Data'!D64),'Raw Data'!D64&lt;$J$1, 'Raw Data'!D64&gt;0),'Raw Data'!D64,$J$1))</f>
        <v/>
      </c>
      <c r="G63" s="74" t="str">
        <f>IF(SUM('Raw Data'!E$4:E$387)=0, "", IF(AND(ISNUMBER('Raw Data'!E64),'Raw Data'!E64&lt;$J$1, 'Raw Data'!E64&gt;0),'Raw Data'!E64,$J$1))</f>
        <v/>
      </c>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58"/>
    </row>
    <row r="64" spans="1:41" ht="15" customHeight="1" x14ac:dyDescent="0.25">
      <c r="A64" s="71" t="s">
        <v>517</v>
      </c>
      <c r="B64" s="71" t="str">
        <f>VLOOKUP(MID('Raw Data'!B$1,FIND("(",'Raw Data'!B$1,1)+1,FIND(")",'Raw Data'!B$1,1)-FIND("(",'Raw Data'!B$1,1)-1)&amp;","&amp;LEFT(A64,FIND("Sample",A64,1)-2),'Arrays &amp; Content'!C$2:D$97,2,FALSE)</f>
        <v>SNORD95</v>
      </c>
      <c r="C64" s="75" t="s">
        <v>187</v>
      </c>
      <c r="D64" s="74">
        <f>IF(SUM('Raw Data'!B$4:B$387)=0, "", IF(AND(ISNUMBER('Raw Data'!B65),'Raw Data'!B65&lt;$J$1, 'Raw Data'!B65&gt;0),'Raw Data'!B65,$J$1))</f>
        <v>20.07</v>
      </c>
      <c r="E64" s="74" t="str">
        <f>IF(SUM('Raw Data'!C$4:C$387)=0, "", IF(AND(ISNUMBER('Raw Data'!C65),'Raw Data'!C65&lt;$J$1, 'Raw Data'!C65&gt;0),'Raw Data'!C65,$J$1))</f>
        <v/>
      </c>
      <c r="F64" s="74" t="str">
        <f>IF(SUM('Raw Data'!D$4:D$387)=0, "", IF(AND(ISNUMBER('Raw Data'!D65),'Raw Data'!D65&lt;$J$1, 'Raw Data'!D65&gt;0),'Raw Data'!D65,$J$1))</f>
        <v/>
      </c>
      <c r="G64" s="74" t="str">
        <f>IF(SUM('Raw Data'!E$4:E$387)=0, "", IF(AND(ISNUMBER('Raw Data'!E65),'Raw Data'!E65&lt;$J$1, 'Raw Data'!E65&gt;0),'Raw Data'!E65,$J$1))</f>
        <v/>
      </c>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58"/>
    </row>
    <row r="65" spans="1:41" ht="15" customHeight="1" x14ac:dyDescent="0.25">
      <c r="A65" s="71" t="s">
        <v>518</v>
      </c>
      <c r="B65" s="71" t="str">
        <f>VLOOKUP(MID('Raw Data'!B$1,FIND("(",'Raw Data'!B$1,1)+1,FIND(")",'Raw Data'!B$1,1)-FIND("(",'Raw Data'!B$1,1)-1)&amp;","&amp;LEFT(A65,FIND("Sample",A65,1)-2),'Arrays &amp; Content'!C$2:D$97,2,FALSE)</f>
        <v>SNORD96A</v>
      </c>
      <c r="C65" s="75" t="s">
        <v>188</v>
      </c>
      <c r="D65" s="74">
        <f>IF(SUM('Raw Data'!B$4:B$387)=0, "", IF(AND(ISNUMBER('Raw Data'!B66),'Raw Data'!B66&lt;$J$1, 'Raw Data'!B66&gt;0),'Raw Data'!B66,$J$1))</f>
        <v>21.19</v>
      </c>
      <c r="E65" s="74" t="str">
        <f>IF(SUM('Raw Data'!C$4:C$387)=0, "", IF(AND(ISNUMBER('Raw Data'!C66),'Raw Data'!C66&lt;$J$1, 'Raw Data'!C66&gt;0),'Raw Data'!C66,$J$1))</f>
        <v/>
      </c>
      <c r="F65" s="74" t="str">
        <f>IF(SUM('Raw Data'!D$4:D$387)=0, "", IF(AND(ISNUMBER('Raw Data'!D66),'Raw Data'!D66&lt;$J$1, 'Raw Data'!D66&gt;0),'Raw Data'!D66,$J$1))</f>
        <v/>
      </c>
      <c r="G65" s="74" t="str">
        <f>IF(SUM('Raw Data'!E$4:E$387)=0, "", IF(AND(ISNUMBER('Raw Data'!E66),'Raw Data'!E66&lt;$J$1, 'Raw Data'!E66&gt;0),'Raw Data'!E66,$J$1))</f>
        <v/>
      </c>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58"/>
    </row>
    <row r="66" spans="1:41" ht="15" customHeight="1" x14ac:dyDescent="0.25">
      <c r="A66" s="71" t="s">
        <v>519</v>
      </c>
      <c r="B66" s="71" t="str">
        <f>VLOOKUP(MID('Raw Data'!B$1,FIND("(",'Raw Data'!B$1,1)+1,FIND(")",'Raw Data'!B$1,1)-FIND("(",'Raw Data'!B$1,1)-1)&amp;","&amp;LEFT(A66,FIND("Sample",A66,1)-2),'Arrays &amp; Content'!C$2:D$97,2,FALSE)</f>
        <v>SNORD96A</v>
      </c>
      <c r="C66" s="75" t="s">
        <v>189</v>
      </c>
      <c r="D66" s="74">
        <f>IF(SUM('Raw Data'!B$4:B$387)=0, "", IF(AND(ISNUMBER('Raw Data'!B67),'Raw Data'!B67&lt;$J$1, 'Raw Data'!B67&gt;0),'Raw Data'!B67,$J$1))</f>
        <v>19.510000000000002</v>
      </c>
      <c r="E66" s="74" t="str">
        <f>IF(SUM('Raw Data'!C$4:C$387)=0, "", IF(AND(ISNUMBER('Raw Data'!C67),'Raw Data'!C67&lt;$J$1, 'Raw Data'!C67&gt;0),'Raw Data'!C67,$J$1))</f>
        <v/>
      </c>
      <c r="F66" s="74" t="str">
        <f>IF(SUM('Raw Data'!D$4:D$387)=0, "", IF(AND(ISNUMBER('Raw Data'!D67),'Raw Data'!D67&lt;$J$1, 'Raw Data'!D67&gt;0),'Raw Data'!D67,$J$1))</f>
        <v/>
      </c>
      <c r="G66" s="74" t="str">
        <f>IF(SUM('Raw Data'!E$4:E$387)=0, "", IF(AND(ISNUMBER('Raw Data'!E67),'Raw Data'!E67&lt;$J$1, 'Raw Data'!E67&gt;0),'Raw Data'!E67,$J$1))</f>
        <v/>
      </c>
      <c r="J66" s="58"/>
      <c r="K66" s="58"/>
      <c r="L66" s="58"/>
      <c r="M66" s="58"/>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58"/>
      <c r="AN66" s="58"/>
      <c r="AO66" s="58"/>
    </row>
    <row r="67" spans="1:41" ht="15" customHeight="1" x14ac:dyDescent="0.25">
      <c r="A67" s="71" t="s">
        <v>520</v>
      </c>
      <c r="B67" s="71" t="str">
        <f>VLOOKUP(MID('Raw Data'!B$1,FIND("(",'Raw Data'!B$1,1)+1,FIND(")",'Raw Data'!B$1,1)-FIND("(",'Raw Data'!B$1,1)-1)&amp;","&amp;LEFT(A67,FIND("Sample",A67,1)-2),'Arrays &amp; Content'!C$2:D$97,2,FALSE)</f>
        <v>miRTC</v>
      </c>
      <c r="C67" s="75" t="s">
        <v>190</v>
      </c>
      <c r="D67" s="74">
        <f>IF(SUM('Raw Data'!B$4:B$387)=0, "", IF(AND(ISNUMBER('Raw Data'!B68),'Raw Data'!B68&lt;$J$1, 'Raw Data'!B68&gt;0),'Raw Data'!B68,$J$1))</f>
        <v>18.45</v>
      </c>
      <c r="E67" s="74" t="str">
        <f>IF(SUM('Raw Data'!C$4:C$387)=0, "", IF(AND(ISNUMBER('Raw Data'!C68),'Raw Data'!C68&lt;$J$1, 'Raw Data'!C68&gt;0),'Raw Data'!C68,$J$1))</f>
        <v/>
      </c>
      <c r="F67" s="74" t="str">
        <f>IF(SUM('Raw Data'!D$4:D$387)=0, "", IF(AND(ISNUMBER('Raw Data'!D68),'Raw Data'!D68&lt;$J$1, 'Raw Data'!D68&gt;0),'Raw Data'!D68,$J$1))</f>
        <v/>
      </c>
      <c r="G67" s="74" t="str">
        <f>IF(SUM('Raw Data'!E$4:E$387)=0, "", IF(AND(ISNUMBER('Raw Data'!E68),'Raw Data'!E68&lt;$J$1, 'Raw Data'!E68&gt;0),'Raw Data'!E68,$J$1))</f>
        <v/>
      </c>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58"/>
    </row>
    <row r="68" spans="1:41" ht="15" customHeight="1" x14ac:dyDescent="0.25">
      <c r="A68" s="71" t="s">
        <v>521</v>
      </c>
      <c r="B68" s="71" t="str">
        <f>VLOOKUP(MID('Raw Data'!B$1,FIND("(",'Raw Data'!B$1,1)+1,FIND(")",'Raw Data'!B$1,1)-FIND("(",'Raw Data'!B$1,1)-1)&amp;","&amp;LEFT(A68,FIND("Sample",A68,1)-2),'Arrays &amp; Content'!C$2:D$97,2,FALSE)</f>
        <v>miRTC</v>
      </c>
      <c r="C68" s="75" t="s">
        <v>191</v>
      </c>
      <c r="D68" s="74">
        <f>IF(SUM('Raw Data'!B$4:B$387)=0, "", IF(AND(ISNUMBER('Raw Data'!B69),'Raw Data'!B69&lt;$J$1, 'Raw Data'!B69&gt;0),'Raw Data'!B69,$J$1))</f>
        <v>17.09</v>
      </c>
      <c r="E68" s="74" t="str">
        <f>IF(SUM('Raw Data'!C$4:C$387)=0, "", IF(AND(ISNUMBER('Raw Data'!C69),'Raw Data'!C69&lt;$J$1, 'Raw Data'!C69&gt;0),'Raw Data'!C69,$J$1))</f>
        <v/>
      </c>
      <c r="F68" s="74" t="str">
        <f>IF(SUM('Raw Data'!D$4:D$387)=0, "", IF(AND(ISNUMBER('Raw Data'!D69),'Raw Data'!D69&lt;$J$1, 'Raw Data'!D69&gt;0),'Raw Data'!D69,$J$1))</f>
        <v/>
      </c>
      <c r="G68" s="74" t="str">
        <f>IF(SUM('Raw Data'!E$4:E$387)=0, "", IF(AND(ISNUMBER('Raw Data'!E69),'Raw Data'!E69&lt;$J$1, 'Raw Data'!E69&gt;0),'Raw Data'!E69,$J$1))</f>
        <v/>
      </c>
      <c r="J68" s="58"/>
      <c r="K68" s="58"/>
      <c r="L68" s="58"/>
      <c r="M68" s="58"/>
      <c r="N68" s="58"/>
      <c r="O68" s="58"/>
      <c r="P68" s="58"/>
      <c r="Q68" s="58"/>
      <c r="R68" s="58"/>
      <c r="S68" s="58"/>
      <c r="T68" s="58"/>
      <c r="U68" s="58"/>
      <c r="V68" s="58"/>
      <c r="W68" s="58"/>
      <c r="X68" s="58"/>
      <c r="Y68" s="58"/>
      <c r="Z68" s="58"/>
      <c r="AA68" s="58"/>
      <c r="AB68" s="58"/>
      <c r="AC68" s="58"/>
      <c r="AD68" s="58"/>
      <c r="AE68" s="58"/>
      <c r="AF68" s="58"/>
      <c r="AG68" s="58"/>
      <c r="AH68" s="58"/>
      <c r="AI68" s="58"/>
      <c r="AJ68" s="58"/>
      <c r="AK68" s="58"/>
      <c r="AL68" s="58"/>
      <c r="AM68" s="58"/>
      <c r="AN68" s="58"/>
      <c r="AO68" s="58"/>
    </row>
    <row r="69" spans="1:41" ht="15" customHeight="1" x14ac:dyDescent="0.25">
      <c r="A69" s="71" t="s">
        <v>522</v>
      </c>
      <c r="B69" s="71" t="str">
        <f>VLOOKUP(MID('Raw Data'!B$1,FIND("(",'Raw Data'!B$1,1)+1,FIND(")",'Raw Data'!B$1,1)-FIND("(",'Raw Data'!B$1,1)-1)&amp;","&amp;LEFT(A69,FIND("Sample",A69,1)-2),'Arrays &amp; Content'!C$2:D$97,2,FALSE)</f>
        <v>miRTC</v>
      </c>
      <c r="C69" s="75" t="s">
        <v>192</v>
      </c>
      <c r="D69" s="74">
        <f>IF(SUM('Raw Data'!B$4:B$387)=0, "", IF(AND(ISNUMBER('Raw Data'!B70),'Raw Data'!B70&lt;$J$1, 'Raw Data'!B70&gt;0),'Raw Data'!B70,$J$1))</f>
        <v>17.63</v>
      </c>
      <c r="E69" s="74" t="str">
        <f>IF(SUM('Raw Data'!C$4:C$387)=0, "", IF(AND(ISNUMBER('Raw Data'!C70),'Raw Data'!C70&lt;$J$1, 'Raw Data'!C70&gt;0),'Raw Data'!C70,$J$1))</f>
        <v/>
      </c>
      <c r="F69" s="74" t="str">
        <f>IF(SUM('Raw Data'!D$4:D$387)=0, "", IF(AND(ISNUMBER('Raw Data'!D70),'Raw Data'!D70&lt;$J$1, 'Raw Data'!D70&gt;0),'Raw Data'!D70,$J$1))</f>
        <v/>
      </c>
      <c r="G69" s="74" t="str">
        <f>IF(SUM('Raw Data'!E$4:E$387)=0, "", IF(AND(ISNUMBER('Raw Data'!E70),'Raw Data'!E70&lt;$J$1, 'Raw Data'!E70&gt;0),'Raw Data'!E70,$J$1))</f>
        <v/>
      </c>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58"/>
    </row>
    <row r="70" spans="1:41" ht="15" customHeight="1" x14ac:dyDescent="0.25">
      <c r="A70" s="71" t="s">
        <v>523</v>
      </c>
      <c r="B70" s="71" t="str">
        <f>VLOOKUP(MID('Raw Data'!B$1,FIND("(",'Raw Data'!B$1,1)+1,FIND(")",'Raw Data'!B$1,1)-FIND("(",'Raw Data'!B$1,1)-1)&amp;","&amp;LEFT(A70,FIND("Sample",A70,1)-2),'Arrays &amp; Content'!C$2:D$97,2,FALSE)</f>
        <v>miRTC</v>
      </c>
      <c r="C70" s="75" t="s">
        <v>193</v>
      </c>
      <c r="D70" s="74">
        <f>IF(SUM('Raw Data'!B$4:B$387)=0, "", IF(AND(ISNUMBER('Raw Data'!B71),'Raw Data'!B71&lt;$J$1, 'Raw Data'!B71&gt;0),'Raw Data'!B71,$J$1))</f>
        <v>18.46</v>
      </c>
      <c r="E70" s="74" t="str">
        <f>IF(SUM('Raw Data'!C$4:C$387)=0, "", IF(AND(ISNUMBER('Raw Data'!C71),'Raw Data'!C71&lt;$J$1, 'Raw Data'!C71&gt;0),'Raw Data'!C71,$J$1))</f>
        <v/>
      </c>
      <c r="F70" s="74" t="str">
        <f>IF(SUM('Raw Data'!D$4:D$387)=0, "", IF(AND(ISNUMBER('Raw Data'!D71),'Raw Data'!D71&lt;$J$1, 'Raw Data'!D71&gt;0),'Raw Data'!D71,$J$1))</f>
        <v/>
      </c>
      <c r="G70" s="74" t="str">
        <f>IF(SUM('Raw Data'!E$4:E$387)=0, "", IF(AND(ISNUMBER('Raw Data'!E71),'Raw Data'!E71&lt;$J$1, 'Raw Data'!E71&gt;0),'Raw Data'!E71,$J$1))</f>
        <v/>
      </c>
      <c r="J70" s="58"/>
      <c r="K70" s="58"/>
      <c r="L70" s="58"/>
      <c r="M70" s="58"/>
      <c r="N70" s="58"/>
      <c r="O70" s="58"/>
      <c r="P70" s="58"/>
      <c r="Q70" s="58"/>
      <c r="R70" s="58"/>
      <c r="S70" s="58"/>
      <c r="T70" s="58"/>
      <c r="U70" s="58"/>
      <c r="V70" s="58"/>
      <c r="W70" s="58"/>
      <c r="X70" s="58"/>
      <c r="Y70" s="58"/>
      <c r="Z70" s="58"/>
      <c r="AA70" s="58"/>
      <c r="AB70" s="58"/>
      <c r="AC70" s="58"/>
      <c r="AD70" s="58"/>
      <c r="AE70" s="58"/>
      <c r="AF70" s="58"/>
      <c r="AG70" s="58"/>
      <c r="AH70" s="58"/>
      <c r="AI70" s="58"/>
      <c r="AJ70" s="58"/>
      <c r="AK70" s="58"/>
      <c r="AL70" s="58"/>
      <c r="AM70" s="58"/>
      <c r="AN70" s="58"/>
      <c r="AO70" s="58"/>
    </row>
    <row r="71" spans="1:41" ht="15" customHeight="1" x14ac:dyDescent="0.25">
      <c r="A71" s="71" t="s">
        <v>524</v>
      </c>
      <c r="B71" s="71" t="str">
        <f>VLOOKUP(MID('Raw Data'!B$1,FIND("(",'Raw Data'!B$1,1)+1,FIND(")",'Raw Data'!B$1,1)-FIND("(",'Raw Data'!B$1,1)-1)&amp;","&amp;LEFT(A71,FIND("Sample",A71,1)-2),'Arrays &amp; Content'!C$2:D$97,2,FALSE)</f>
        <v>PPC</v>
      </c>
      <c r="C71" s="75" t="s">
        <v>194</v>
      </c>
      <c r="D71" s="74">
        <f>IF(SUM('Raw Data'!B$4:B$387)=0, "", IF(AND(ISNUMBER('Raw Data'!B72),'Raw Data'!B72&lt;$J$1, 'Raw Data'!B72&gt;0),'Raw Data'!B72,$J$1))</f>
        <v>19.13</v>
      </c>
      <c r="E71" s="74" t="str">
        <f>IF(SUM('Raw Data'!C$4:C$387)=0, "", IF(AND(ISNUMBER('Raw Data'!C72),'Raw Data'!C72&lt;$J$1, 'Raw Data'!C72&gt;0),'Raw Data'!C72,$J$1))</f>
        <v/>
      </c>
      <c r="F71" s="74" t="str">
        <f>IF(SUM('Raw Data'!D$4:D$387)=0, "", IF(AND(ISNUMBER('Raw Data'!D72),'Raw Data'!D72&lt;$J$1, 'Raw Data'!D72&gt;0),'Raw Data'!D72,$J$1))</f>
        <v/>
      </c>
      <c r="G71" s="74" t="str">
        <f>IF(SUM('Raw Data'!E$4:E$387)=0, "", IF(AND(ISNUMBER('Raw Data'!E72),'Raw Data'!E72&lt;$J$1, 'Raw Data'!E72&gt;0),'Raw Data'!E72,$J$1))</f>
        <v/>
      </c>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row>
    <row r="72" spans="1:41" ht="15" customHeight="1" x14ac:dyDescent="0.25">
      <c r="A72" s="71" t="s">
        <v>525</v>
      </c>
      <c r="B72" s="71" t="str">
        <f>VLOOKUP(MID('Raw Data'!B$1,FIND("(",'Raw Data'!B$1,1)+1,FIND(")",'Raw Data'!B$1,1)-FIND("(",'Raw Data'!B$1,1)-1)&amp;","&amp;LEFT(A72,FIND("Sample",A72,1)-2),'Arrays &amp; Content'!C$2:D$97,2,FALSE)</f>
        <v>PPC</v>
      </c>
      <c r="C72" s="75" t="s">
        <v>195</v>
      </c>
      <c r="D72" s="74">
        <f>IF(SUM('Raw Data'!B$4:B$387)=0, "", IF(AND(ISNUMBER('Raw Data'!B73),'Raw Data'!B73&lt;$J$1, 'Raw Data'!B73&gt;0),'Raw Data'!B73,$J$1))</f>
        <v>19.75</v>
      </c>
      <c r="E72" s="74" t="str">
        <f>IF(SUM('Raw Data'!C$4:C$387)=0, "", IF(AND(ISNUMBER('Raw Data'!C73),'Raw Data'!C73&lt;$J$1, 'Raw Data'!C73&gt;0),'Raw Data'!C73,$J$1))</f>
        <v/>
      </c>
      <c r="F72" s="74" t="str">
        <f>IF(SUM('Raw Data'!D$4:D$387)=0, "", IF(AND(ISNUMBER('Raw Data'!D73),'Raw Data'!D73&lt;$J$1, 'Raw Data'!D73&gt;0),'Raw Data'!D73,$J$1))</f>
        <v/>
      </c>
      <c r="G72" s="74" t="str">
        <f>IF(SUM('Raw Data'!E$4:E$387)=0, "", IF(AND(ISNUMBER('Raw Data'!E73),'Raw Data'!E73&lt;$J$1, 'Raw Data'!E73&gt;0),'Raw Data'!E73,$J$1))</f>
        <v/>
      </c>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row>
    <row r="73" spans="1:41" ht="15" customHeight="1" x14ac:dyDescent="0.25">
      <c r="A73" s="71" t="s">
        <v>526</v>
      </c>
      <c r="B73" s="71" t="str">
        <f>VLOOKUP(MID('Raw Data'!B$1,FIND("(",'Raw Data'!B$1,1)+1,FIND(")",'Raw Data'!B$1,1)-FIND("(",'Raw Data'!B$1,1)-1)&amp;","&amp;LEFT(A73,FIND("Sample",A73,1)-2),'Arrays &amp; Content'!C$2:D$97,2,FALSE)</f>
        <v>PPC</v>
      </c>
      <c r="C73" s="75" t="s">
        <v>196</v>
      </c>
      <c r="D73" s="74">
        <f>IF(SUM('Raw Data'!B$4:B$387)=0, "", IF(AND(ISNUMBER('Raw Data'!B74),'Raw Data'!B74&lt;$J$1, 'Raw Data'!B74&gt;0),'Raw Data'!B74,$J$1))</f>
        <v>19.54</v>
      </c>
      <c r="E73" s="74" t="str">
        <f>IF(SUM('Raw Data'!C$4:C$387)=0, "", IF(AND(ISNUMBER('Raw Data'!C74),'Raw Data'!C74&lt;$J$1, 'Raw Data'!C74&gt;0),'Raw Data'!C74,$J$1))</f>
        <v/>
      </c>
      <c r="F73" s="74" t="str">
        <f>IF(SUM('Raw Data'!D$4:D$387)=0, "", IF(AND(ISNUMBER('Raw Data'!D74),'Raw Data'!D74&lt;$J$1, 'Raw Data'!D74&gt;0),'Raw Data'!D74,$J$1))</f>
        <v/>
      </c>
      <c r="G73" s="74" t="str">
        <f>IF(SUM('Raw Data'!E$4:E$387)=0, "", IF(AND(ISNUMBER('Raw Data'!E74),'Raw Data'!E74&lt;$J$1, 'Raw Data'!E74&gt;0),'Raw Data'!E74,$J$1))</f>
        <v/>
      </c>
      <c r="J73" s="58"/>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58"/>
      <c r="AN73" s="58"/>
      <c r="AO73" s="58"/>
    </row>
    <row r="74" spans="1:41" ht="15" customHeight="1" x14ac:dyDescent="0.25">
      <c r="A74" s="71" t="s">
        <v>527</v>
      </c>
      <c r="B74" s="71" t="str">
        <f>VLOOKUP(MID('Raw Data'!B$1,FIND("(",'Raw Data'!B$1,1)+1,FIND(")",'Raw Data'!B$1,1)-FIND("(",'Raw Data'!B$1,1)-1)&amp;","&amp;LEFT(A74,FIND("Sample",A74,1)-2),'Arrays &amp; Content'!C$2:D$97,2,FALSE)</f>
        <v>PPC</v>
      </c>
      <c r="C74" s="75" t="s">
        <v>197</v>
      </c>
      <c r="D74" s="74">
        <f>IF(SUM('Raw Data'!B$4:B$387)=0, "", IF(AND(ISNUMBER('Raw Data'!B75),'Raw Data'!B75&lt;$J$1, 'Raw Data'!B75&gt;0),'Raw Data'!B75,$J$1))</f>
        <v>19.13</v>
      </c>
      <c r="E74" s="74" t="str">
        <f>IF(SUM('Raw Data'!C$4:C$387)=0, "", IF(AND(ISNUMBER('Raw Data'!C75),'Raw Data'!C75&lt;$J$1, 'Raw Data'!C75&gt;0),'Raw Data'!C75,$J$1))</f>
        <v/>
      </c>
      <c r="F74" s="74" t="str">
        <f>IF(SUM('Raw Data'!D$4:D$387)=0, "", IF(AND(ISNUMBER('Raw Data'!D75),'Raw Data'!D75&lt;$J$1, 'Raw Data'!D75&gt;0),'Raw Data'!D75,$J$1))</f>
        <v/>
      </c>
      <c r="G74" s="74" t="str">
        <f>IF(SUM('Raw Data'!E$4:E$387)=0, "", IF(AND(ISNUMBER('Raw Data'!E75),'Raw Data'!E75&lt;$J$1, 'Raw Data'!E75&gt;0),'Raw Data'!E75,$J$1))</f>
        <v/>
      </c>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row>
    <row r="75" spans="1:41" ht="15" customHeight="1" x14ac:dyDescent="0.25">
      <c r="A75" s="71" t="s">
        <v>528</v>
      </c>
      <c r="B75" s="71" t="str">
        <f>VLOOKUP(MID('Raw Data'!B$1,FIND("(",'Raw Data'!B$1,1)+1,FIND(")",'Raw Data'!B$1,1)-FIND("(",'Raw Data'!B$1,1)-1)&amp;","&amp;LEFT(A75,FIND("Sample",A75,1)-2),'Arrays &amp; Content'!C$2:D$97,2,FALSE)</f>
        <v>cel-miR-39-3p</v>
      </c>
      <c r="C75" s="75" t="s">
        <v>38</v>
      </c>
      <c r="D75" s="74">
        <f>IF(SUM('Raw Data'!B$4:B$387)=0, "", IF(AND(ISNUMBER('Raw Data'!B76),'Raw Data'!B76&lt;$J$1, 'Raw Data'!B76&gt;0),'Raw Data'!B76,$J$1))</f>
        <v>19.489999999999998</v>
      </c>
      <c r="E75" s="74" t="str">
        <f>IF(SUM('Raw Data'!C$4:C$387)=0, "", IF(AND(ISNUMBER('Raw Data'!C76),'Raw Data'!C76&lt;$J$1, 'Raw Data'!C76&gt;0),'Raw Data'!C76,$J$1))</f>
        <v/>
      </c>
      <c r="F75" s="74" t="str">
        <f>IF(SUM('Raw Data'!D$4:D$387)=0, "", IF(AND(ISNUMBER('Raw Data'!D76),'Raw Data'!D76&lt;$J$1, 'Raw Data'!D76&gt;0),'Raw Data'!D76,$J$1))</f>
        <v/>
      </c>
      <c r="G75" s="74" t="str">
        <f>IF(SUM('Raw Data'!E$4:E$387)=0, "", IF(AND(ISNUMBER('Raw Data'!E76),'Raw Data'!E76&lt;$J$1, 'Raw Data'!E76&gt;0),'Raw Data'!E76,$J$1))</f>
        <v/>
      </c>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c r="AK75" s="58"/>
      <c r="AL75" s="58"/>
      <c r="AM75" s="58"/>
      <c r="AN75" s="58"/>
      <c r="AO75" s="58"/>
    </row>
    <row r="76" spans="1:41" ht="15" customHeight="1" x14ac:dyDescent="0.25">
      <c r="A76" s="71" t="s">
        <v>529</v>
      </c>
      <c r="B76" s="71" t="str">
        <f>VLOOKUP(MID('Raw Data'!B$1,FIND("(",'Raw Data'!B$1,1)+1,FIND(")",'Raw Data'!B$1,1)-FIND("(",'Raw Data'!B$1,1)-1)&amp;","&amp;LEFT(A76,FIND("Sample",A76,1)-2),'Arrays &amp; Content'!C$2:D$97,2,FALSE)</f>
        <v>cel-miR-39-3p</v>
      </c>
      <c r="C76" s="75" t="s">
        <v>39</v>
      </c>
      <c r="D76" s="74">
        <f>IF(SUM('Raw Data'!B$4:B$387)=0, "", IF(AND(ISNUMBER('Raw Data'!B77),'Raw Data'!B77&lt;$J$1, 'Raw Data'!B77&gt;0),'Raw Data'!B77,$J$1))</f>
        <v>21.54</v>
      </c>
      <c r="E76" s="74" t="str">
        <f>IF(SUM('Raw Data'!C$4:C$387)=0, "", IF(AND(ISNUMBER('Raw Data'!C77),'Raw Data'!C77&lt;$J$1, 'Raw Data'!C77&gt;0),'Raw Data'!C77,$J$1))</f>
        <v/>
      </c>
      <c r="F76" s="74" t="str">
        <f>IF(SUM('Raw Data'!D$4:D$387)=0, "", IF(AND(ISNUMBER('Raw Data'!D77),'Raw Data'!D77&lt;$J$1, 'Raw Data'!D77&gt;0),'Raw Data'!D77,$J$1))</f>
        <v/>
      </c>
      <c r="G76" s="74" t="str">
        <f>IF(SUM('Raw Data'!E$4:E$387)=0, "", IF(AND(ISNUMBER('Raw Data'!E77),'Raw Data'!E77&lt;$J$1, 'Raw Data'!E77&gt;0),'Raw Data'!E77,$J$1))</f>
        <v/>
      </c>
      <c r="J76" s="58"/>
      <c r="K76" s="58"/>
      <c r="L76" s="58"/>
      <c r="M76" s="58"/>
      <c r="N76" s="58"/>
      <c r="O76" s="58"/>
      <c r="P76" s="58"/>
      <c r="Q76" s="58"/>
      <c r="R76" s="58"/>
      <c r="S76" s="58"/>
      <c r="T76" s="58"/>
      <c r="U76" s="58"/>
      <c r="V76" s="58"/>
      <c r="W76" s="58"/>
      <c r="X76" s="58"/>
      <c r="Y76" s="58"/>
      <c r="Z76" s="58"/>
      <c r="AA76" s="58"/>
      <c r="AB76" s="58"/>
      <c r="AC76" s="58"/>
      <c r="AD76" s="58"/>
      <c r="AE76" s="58"/>
      <c r="AF76" s="58"/>
      <c r="AG76" s="58"/>
      <c r="AH76" s="58"/>
      <c r="AI76" s="58"/>
      <c r="AJ76" s="58"/>
      <c r="AK76" s="58"/>
      <c r="AL76" s="58"/>
      <c r="AM76" s="58"/>
      <c r="AN76" s="58"/>
      <c r="AO76" s="58"/>
    </row>
    <row r="77" spans="1:41" ht="15" customHeight="1" x14ac:dyDescent="0.25">
      <c r="A77" s="71" t="s">
        <v>530</v>
      </c>
      <c r="B77" s="71" t="str">
        <f>VLOOKUP(MID('Raw Data'!B$1,FIND("(",'Raw Data'!B$1,1)+1,FIND(")",'Raw Data'!B$1,1)-FIND("(",'Raw Data'!B$1,1)-1)&amp;","&amp;LEFT(A77,FIND("Sample",A77,1)-2),'Arrays &amp; Content'!C$2:D$97,2,FALSE)</f>
        <v>cel-miR-39-3p</v>
      </c>
      <c r="C77" s="75" t="s">
        <v>40</v>
      </c>
      <c r="D77" s="74">
        <f>IF(SUM('Raw Data'!B$4:B$387)=0, "", IF(AND(ISNUMBER('Raw Data'!B78),'Raw Data'!B78&lt;$J$1, 'Raw Data'!B78&gt;0),'Raw Data'!B78,$J$1))</f>
        <v>20.79</v>
      </c>
      <c r="E77" s="74" t="str">
        <f>IF(SUM('Raw Data'!C$4:C$387)=0, "", IF(AND(ISNUMBER('Raw Data'!C78),'Raw Data'!C78&lt;$J$1, 'Raw Data'!C78&gt;0),'Raw Data'!C78,$J$1))</f>
        <v/>
      </c>
      <c r="F77" s="74" t="str">
        <f>IF(SUM('Raw Data'!D$4:D$387)=0, "", IF(AND(ISNUMBER('Raw Data'!D78),'Raw Data'!D78&lt;$J$1, 'Raw Data'!D78&gt;0),'Raw Data'!D78,$J$1))</f>
        <v/>
      </c>
      <c r="G77" s="74" t="str">
        <f>IF(SUM('Raw Data'!E$4:E$387)=0, "", IF(AND(ISNUMBER('Raw Data'!E78),'Raw Data'!E78&lt;$J$1, 'Raw Data'!E78&gt;0),'Raw Data'!E78,$J$1))</f>
        <v/>
      </c>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c r="AK77" s="58"/>
      <c r="AL77" s="58"/>
      <c r="AM77" s="58"/>
      <c r="AN77" s="58"/>
      <c r="AO77" s="58"/>
    </row>
    <row r="78" spans="1:41" ht="15" customHeight="1" x14ac:dyDescent="0.25">
      <c r="A78" s="71" t="s">
        <v>531</v>
      </c>
      <c r="B78" s="71" t="str">
        <f>VLOOKUP(MID('Raw Data'!B$1,FIND("(",'Raw Data'!B$1,1)+1,FIND(")",'Raw Data'!B$1,1)-FIND("(",'Raw Data'!B$1,1)-1)&amp;","&amp;LEFT(A78,FIND("Sample",A78,1)-2),'Arrays &amp; Content'!C$2:D$97,2,FALSE)</f>
        <v>cel-miR-39-3p</v>
      </c>
      <c r="C78" s="75" t="s">
        <v>41</v>
      </c>
      <c r="D78" s="74">
        <f>IF(SUM('Raw Data'!B$4:B$387)=0, "", IF(AND(ISNUMBER('Raw Data'!B79),'Raw Data'!B79&lt;$J$1, 'Raw Data'!B79&gt;0),'Raw Data'!B79,$J$1))</f>
        <v>19.84</v>
      </c>
      <c r="E78" s="74" t="str">
        <f>IF(SUM('Raw Data'!C$4:C$387)=0, "", IF(AND(ISNUMBER('Raw Data'!C79),'Raw Data'!C79&lt;$J$1, 'Raw Data'!C79&gt;0),'Raw Data'!C79,$J$1))</f>
        <v/>
      </c>
      <c r="F78" s="74" t="str">
        <f>IF(SUM('Raw Data'!D$4:D$387)=0, "", IF(AND(ISNUMBER('Raw Data'!D79),'Raw Data'!D79&lt;$J$1, 'Raw Data'!D79&gt;0),'Raw Data'!D79,$J$1))</f>
        <v/>
      </c>
      <c r="G78" s="74" t="str">
        <f>IF(SUM('Raw Data'!E$4:E$387)=0, "", IF(AND(ISNUMBER('Raw Data'!E79),'Raw Data'!E79&lt;$J$1, 'Raw Data'!E79&gt;0),'Raw Data'!E79,$J$1))</f>
        <v/>
      </c>
      <c r="J78" s="58"/>
      <c r="K78" s="58"/>
      <c r="L78" s="58"/>
      <c r="M78" s="58"/>
      <c r="N78" s="58"/>
      <c r="O78" s="58"/>
      <c r="P78" s="58"/>
      <c r="Q78" s="58"/>
      <c r="R78" s="58"/>
      <c r="S78" s="58"/>
      <c r="T78" s="58"/>
      <c r="U78" s="58"/>
      <c r="V78" s="58"/>
      <c r="W78" s="58"/>
      <c r="X78" s="58"/>
      <c r="Y78" s="58"/>
      <c r="Z78" s="58"/>
      <c r="AA78" s="58"/>
      <c r="AB78" s="58"/>
      <c r="AC78" s="58"/>
      <c r="AD78" s="58"/>
      <c r="AE78" s="58"/>
      <c r="AF78" s="58"/>
      <c r="AG78" s="58"/>
      <c r="AH78" s="58"/>
      <c r="AI78" s="58"/>
      <c r="AJ78" s="58"/>
      <c r="AK78" s="58"/>
      <c r="AL78" s="58"/>
      <c r="AM78" s="58"/>
      <c r="AN78" s="58"/>
      <c r="AO78" s="58"/>
    </row>
    <row r="79" spans="1:41" ht="15" customHeight="1" x14ac:dyDescent="0.25">
      <c r="A79" s="71" t="s">
        <v>532</v>
      </c>
      <c r="B79" s="71" t="str">
        <f>VLOOKUP(MID('Raw Data'!B$1,FIND("(",'Raw Data'!B$1,1)+1,FIND(")",'Raw Data'!B$1,1)-FIND("(",'Raw Data'!B$1,1)-1)&amp;","&amp;LEFT(A79,FIND("Sample",A79,1)-2),'Arrays &amp; Content'!C$2:D$97,2,FALSE)</f>
        <v>hsa-miR-16-5p</v>
      </c>
      <c r="C79" s="75" t="s">
        <v>42</v>
      </c>
      <c r="D79" s="74">
        <f>IF(SUM('Raw Data'!B$4:B$387)=0, "", IF(AND(ISNUMBER('Raw Data'!B80),'Raw Data'!B80&lt;$J$1, 'Raw Data'!B80&gt;0),'Raw Data'!B80,$J$1))</f>
        <v>22.88</v>
      </c>
      <c r="E79" s="74" t="str">
        <f>IF(SUM('Raw Data'!C$4:C$387)=0, "", IF(AND(ISNUMBER('Raw Data'!C80),'Raw Data'!C80&lt;$J$1, 'Raw Data'!C80&gt;0),'Raw Data'!C80,$J$1))</f>
        <v/>
      </c>
      <c r="F79" s="74" t="str">
        <f>IF(SUM('Raw Data'!D$4:D$387)=0, "", IF(AND(ISNUMBER('Raw Data'!D80),'Raw Data'!D80&lt;$J$1, 'Raw Data'!D80&gt;0),'Raw Data'!D80,$J$1))</f>
        <v/>
      </c>
      <c r="G79" s="74" t="str">
        <f>IF(SUM('Raw Data'!E$4:E$387)=0, "", IF(AND(ISNUMBER('Raw Data'!E80),'Raw Data'!E80&lt;$J$1, 'Raw Data'!E80&gt;0),'Raw Data'!E80,$J$1))</f>
        <v/>
      </c>
      <c r="J79" s="58"/>
      <c r="K79" s="58"/>
      <c r="L79" s="58"/>
      <c r="M79" s="58"/>
      <c r="N79" s="58"/>
      <c r="O79" s="58"/>
      <c r="P79" s="58"/>
      <c r="Q79" s="58"/>
      <c r="R79" s="58"/>
      <c r="S79" s="58"/>
      <c r="T79" s="58"/>
      <c r="U79" s="58"/>
      <c r="V79" s="58"/>
      <c r="W79" s="58"/>
      <c r="X79" s="58"/>
      <c r="Y79" s="58"/>
      <c r="Z79" s="58"/>
      <c r="AA79" s="58"/>
      <c r="AB79" s="58"/>
      <c r="AC79" s="58"/>
      <c r="AD79" s="58"/>
      <c r="AE79" s="58"/>
      <c r="AF79" s="58"/>
      <c r="AG79" s="58"/>
      <c r="AH79" s="58"/>
      <c r="AI79" s="58"/>
      <c r="AJ79" s="58"/>
      <c r="AK79" s="58"/>
      <c r="AL79" s="58"/>
      <c r="AM79" s="58"/>
      <c r="AN79" s="58"/>
      <c r="AO79" s="58"/>
    </row>
    <row r="80" spans="1:41" ht="15" customHeight="1" x14ac:dyDescent="0.25">
      <c r="A80" s="71" t="s">
        <v>533</v>
      </c>
      <c r="B80" s="71" t="str">
        <f>VLOOKUP(MID('Raw Data'!B$1,FIND("(",'Raw Data'!B$1,1)+1,FIND(")",'Raw Data'!B$1,1)-FIND("(",'Raw Data'!B$1,1)-1)&amp;","&amp;LEFT(A80,FIND("Sample",A80,1)-2),'Arrays &amp; Content'!C$2:D$97,2,FALSE)</f>
        <v>hsa-miR-16-5p</v>
      </c>
      <c r="C80" s="75" t="s">
        <v>43</v>
      </c>
      <c r="D80" s="74">
        <f>IF(SUM('Raw Data'!B$4:B$387)=0, "", IF(AND(ISNUMBER('Raw Data'!B81),'Raw Data'!B81&lt;$J$1, 'Raw Data'!B81&gt;0),'Raw Data'!B81,$J$1))</f>
        <v>20.94</v>
      </c>
      <c r="E80" s="74" t="str">
        <f>IF(SUM('Raw Data'!C$4:C$387)=0, "", IF(AND(ISNUMBER('Raw Data'!C81),'Raw Data'!C81&lt;$J$1, 'Raw Data'!C81&gt;0),'Raw Data'!C81,$J$1))</f>
        <v/>
      </c>
      <c r="F80" s="74" t="str">
        <f>IF(SUM('Raw Data'!D$4:D$387)=0, "", IF(AND(ISNUMBER('Raw Data'!D81),'Raw Data'!D81&lt;$J$1, 'Raw Data'!D81&gt;0),'Raw Data'!D81,$J$1))</f>
        <v/>
      </c>
      <c r="G80" s="74" t="str">
        <f>IF(SUM('Raw Data'!E$4:E$387)=0, "", IF(AND(ISNUMBER('Raw Data'!E81),'Raw Data'!E81&lt;$J$1, 'Raw Data'!E81&gt;0),'Raw Data'!E81,$J$1))</f>
        <v/>
      </c>
      <c r="J80" s="58"/>
      <c r="K80" s="58"/>
      <c r="L80" s="58"/>
      <c r="M80" s="58"/>
      <c r="N80" s="58"/>
      <c r="O80" s="58"/>
      <c r="P80" s="58"/>
      <c r="Q80" s="58"/>
      <c r="R80" s="58"/>
      <c r="S80" s="58"/>
      <c r="T80" s="58"/>
      <c r="U80" s="58"/>
      <c r="V80" s="58"/>
      <c r="W80" s="58"/>
      <c r="X80" s="58"/>
      <c r="Y80" s="58"/>
      <c r="Z80" s="58"/>
      <c r="AA80" s="58"/>
      <c r="AB80" s="58"/>
      <c r="AC80" s="58"/>
      <c r="AD80" s="58"/>
      <c r="AE80" s="58"/>
      <c r="AF80" s="58"/>
      <c r="AG80" s="58"/>
      <c r="AH80" s="58"/>
      <c r="AI80" s="58"/>
      <c r="AJ80" s="58"/>
      <c r="AK80" s="58"/>
      <c r="AL80" s="58"/>
      <c r="AM80" s="58"/>
      <c r="AN80" s="58"/>
      <c r="AO80" s="58"/>
    </row>
    <row r="81" spans="1:41" ht="15" customHeight="1" x14ac:dyDescent="0.25">
      <c r="A81" s="71" t="s">
        <v>534</v>
      </c>
      <c r="B81" s="71" t="str">
        <f>VLOOKUP(MID('Raw Data'!B$1,FIND("(",'Raw Data'!B$1,1)+1,FIND(")",'Raw Data'!B$1,1)-FIND("(",'Raw Data'!B$1,1)-1)&amp;","&amp;LEFT(A81,FIND("Sample",A81,1)-2),'Arrays &amp; Content'!C$2:D$97,2,FALSE)</f>
        <v>hsa-miR-21-5p</v>
      </c>
      <c r="C81" s="75" t="s">
        <v>44</v>
      </c>
      <c r="D81" s="74">
        <f>IF(SUM('Raw Data'!B$4:B$387)=0, "", IF(AND(ISNUMBER('Raw Data'!B82),'Raw Data'!B82&lt;$J$1, 'Raw Data'!B82&gt;0),'Raw Data'!B82,$J$1))</f>
        <v>22.24</v>
      </c>
      <c r="E81" s="74" t="str">
        <f>IF(SUM('Raw Data'!C$4:C$387)=0, "", IF(AND(ISNUMBER('Raw Data'!C82),'Raw Data'!C82&lt;$J$1, 'Raw Data'!C82&gt;0),'Raw Data'!C82,$J$1))</f>
        <v/>
      </c>
      <c r="F81" s="74" t="str">
        <f>IF(SUM('Raw Data'!D$4:D$387)=0, "", IF(AND(ISNUMBER('Raw Data'!D82),'Raw Data'!D82&lt;$J$1, 'Raw Data'!D82&gt;0),'Raw Data'!D82,$J$1))</f>
        <v/>
      </c>
      <c r="G81" s="74" t="str">
        <f>IF(SUM('Raw Data'!E$4:E$387)=0, "", IF(AND(ISNUMBER('Raw Data'!E82),'Raw Data'!E82&lt;$J$1, 'Raw Data'!E82&gt;0),'Raw Data'!E82,$J$1))</f>
        <v/>
      </c>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row>
    <row r="82" spans="1:41" ht="15" customHeight="1" x14ac:dyDescent="0.25">
      <c r="A82" s="71" t="s">
        <v>535</v>
      </c>
      <c r="B82" s="71" t="str">
        <f>VLOOKUP(MID('Raw Data'!B$1,FIND("(",'Raw Data'!B$1,1)+1,FIND(")",'Raw Data'!B$1,1)-FIND("(",'Raw Data'!B$1,1)-1)&amp;","&amp;LEFT(A82,FIND("Sample",A82,1)-2),'Arrays &amp; Content'!C$2:D$97,2,FALSE)</f>
        <v>hsa-miR-21-5p</v>
      </c>
      <c r="C82" s="75" t="s">
        <v>45</v>
      </c>
      <c r="D82" s="74">
        <f>IF(SUM('Raw Data'!B$4:B$387)=0, "", IF(AND(ISNUMBER('Raw Data'!B83),'Raw Data'!B83&lt;$J$1, 'Raw Data'!B83&gt;0),'Raw Data'!B83,$J$1))</f>
        <v>19</v>
      </c>
      <c r="E82" s="74" t="str">
        <f>IF(SUM('Raw Data'!C$4:C$387)=0, "", IF(AND(ISNUMBER('Raw Data'!C83),'Raw Data'!C83&lt;$J$1, 'Raw Data'!C83&gt;0),'Raw Data'!C83,$J$1))</f>
        <v/>
      </c>
      <c r="F82" s="74" t="str">
        <f>IF(SUM('Raw Data'!D$4:D$387)=0, "", IF(AND(ISNUMBER('Raw Data'!D83),'Raw Data'!D83&lt;$J$1, 'Raw Data'!D83&gt;0),'Raw Data'!D83,$J$1))</f>
        <v/>
      </c>
      <c r="G82" s="74" t="str">
        <f>IF(SUM('Raw Data'!E$4:E$387)=0, "", IF(AND(ISNUMBER('Raw Data'!E83),'Raw Data'!E83&lt;$J$1, 'Raw Data'!E83&gt;0),'Raw Data'!E83,$J$1))</f>
        <v/>
      </c>
      <c r="J82" s="58"/>
      <c r="K82" s="58"/>
      <c r="L82" s="58"/>
      <c r="M82" s="58"/>
      <c r="N82" s="58"/>
      <c r="O82" s="58"/>
      <c r="P82" s="58"/>
      <c r="Q82" s="58"/>
      <c r="R82" s="58"/>
      <c r="S82" s="58"/>
      <c r="T82" s="58"/>
      <c r="U82" s="58"/>
      <c r="V82" s="58"/>
      <c r="W82" s="58"/>
      <c r="X82" s="58"/>
      <c r="Y82" s="58"/>
      <c r="Z82" s="58"/>
      <c r="AA82" s="58"/>
      <c r="AB82" s="58"/>
      <c r="AC82" s="58"/>
      <c r="AD82" s="58"/>
      <c r="AE82" s="58"/>
      <c r="AF82" s="58"/>
      <c r="AG82" s="58"/>
      <c r="AH82" s="58"/>
      <c r="AI82" s="58"/>
      <c r="AJ82" s="58"/>
      <c r="AK82" s="58"/>
      <c r="AL82" s="58"/>
      <c r="AM82" s="58"/>
      <c r="AN82" s="58"/>
      <c r="AO82" s="58"/>
    </row>
    <row r="83" spans="1:41" ht="15" customHeight="1" x14ac:dyDescent="0.25">
      <c r="A83" s="71" t="s">
        <v>536</v>
      </c>
      <c r="B83" s="71" t="str">
        <f>VLOOKUP(MID('Raw Data'!B$1,FIND("(",'Raw Data'!B$1,1)+1,FIND(")",'Raw Data'!B$1,1)-FIND("(",'Raw Data'!B$1,1)-1)&amp;","&amp;LEFT(A83,FIND("Sample",A83,1)-2),'Arrays &amp; Content'!C$2:D$97,2,FALSE)</f>
        <v>hsa-miR-191-5p</v>
      </c>
      <c r="C83" s="75" t="s">
        <v>46</v>
      </c>
      <c r="D83" s="74">
        <f>IF(SUM('Raw Data'!B$4:B$387)=0, "", IF(AND(ISNUMBER('Raw Data'!B84),'Raw Data'!B84&lt;$J$1, 'Raw Data'!B84&gt;0),'Raw Data'!B84,$J$1))</f>
        <v>19.75</v>
      </c>
      <c r="E83" s="74" t="str">
        <f>IF(SUM('Raw Data'!C$4:C$387)=0, "", IF(AND(ISNUMBER('Raw Data'!C84),'Raw Data'!C84&lt;$J$1, 'Raw Data'!C84&gt;0),'Raw Data'!C84,$J$1))</f>
        <v/>
      </c>
      <c r="F83" s="74" t="str">
        <f>IF(SUM('Raw Data'!D$4:D$387)=0, "", IF(AND(ISNUMBER('Raw Data'!D84),'Raw Data'!D84&lt;$J$1, 'Raw Data'!D84&gt;0),'Raw Data'!D84,$J$1))</f>
        <v/>
      </c>
      <c r="G83" s="74" t="str">
        <f>IF(SUM('Raw Data'!E$4:E$387)=0, "", IF(AND(ISNUMBER('Raw Data'!E84),'Raw Data'!E84&lt;$J$1, 'Raw Data'!E84&gt;0),'Raw Data'!E84,$J$1))</f>
        <v/>
      </c>
      <c r="J83" s="58"/>
      <c r="K83" s="58"/>
      <c r="L83" s="58"/>
      <c r="M83" s="58"/>
      <c r="N83" s="58"/>
      <c r="O83" s="58"/>
      <c r="P83" s="58"/>
      <c r="Q83" s="58"/>
      <c r="R83" s="58"/>
      <c r="S83" s="58"/>
      <c r="T83" s="58"/>
      <c r="U83" s="58"/>
      <c r="V83" s="58"/>
      <c r="W83" s="58"/>
      <c r="X83" s="58"/>
      <c r="Y83" s="58"/>
      <c r="Z83" s="58"/>
      <c r="AA83" s="58"/>
      <c r="AB83" s="58"/>
      <c r="AC83" s="58"/>
      <c r="AD83" s="58"/>
      <c r="AE83" s="58"/>
      <c r="AF83" s="58"/>
      <c r="AG83" s="58"/>
      <c r="AH83" s="58"/>
      <c r="AI83" s="58"/>
      <c r="AJ83" s="58"/>
      <c r="AK83" s="58"/>
      <c r="AL83" s="58"/>
      <c r="AM83" s="58"/>
      <c r="AN83" s="58"/>
      <c r="AO83" s="58"/>
    </row>
    <row r="84" spans="1:41" ht="15" customHeight="1" x14ac:dyDescent="0.25">
      <c r="A84" s="71" t="s">
        <v>537</v>
      </c>
      <c r="B84" s="71" t="str">
        <f>VLOOKUP(MID('Raw Data'!B$1,FIND("(",'Raw Data'!B$1,1)+1,FIND(")",'Raw Data'!B$1,1)-FIND("(",'Raw Data'!B$1,1)-1)&amp;","&amp;LEFT(A84,FIND("Sample",A84,1)-2),'Arrays &amp; Content'!C$2:D$97,2,FALSE)</f>
        <v>hsa-miR-191-5p</v>
      </c>
      <c r="C84" s="75" t="s">
        <v>47</v>
      </c>
      <c r="D84" s="74">
        <f>IF(SUM('Raw Data'!B$4:B$387)=0, "", IF(AND(ISNUMBER('Raw Data'!B85),'Raw Data'!B85&lt;$J$1, 'Raw Data'!B85&gt;0),'Raw Data'!B85,$J$1))</f>
        <v>19.14</v>
      </c>
      <c r="E84" s="74" t="str">
        <f>IF(SUM('Raw Data'!C$4:C$387)=0, "", IF(AND(ISNUMBER('Raw Data'!C85),'Raw Data'!C85&lt;$J$1, 'Raw Data'!C85&gt;0),'Raw Data'!C85,$J$1))</f>
        <v/>
      </c>
      <c r="F84" s="74" t="str">
        <f>IF(SUM('Raw Data'!D$4:D$387)=0, "", IF(AND(ISNUMBER('Raw Data'!D85),'Raw Data'!D85&lt;$J$1, 'Raw Data'!D85&gt;0),'Raw Data'!D85,$J$1))</f>
        <v/>
      </c>
      <c r="G84" s="74" t="str">
        <f>IF(SUM('Raw Data'!E$4:E$387)=0, "", IF(AND(ISNUMBER('Raw Data'!E85),'Raw Data'!E85&lt;$J$1, 'Raw Data'!E85&gt;0),'Raw Data'!E85,$J$1))</f>
        <v/>
      </c>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row>
    <row r="85" spans="1:41" ht="15" customHeight="1" x14ac:dyDescent="0.25">
      <c r="A85" s="71" t="s">
        <v>538</v>
      </c>
      <c r="B85" s="71" t="str">
        <f>VLOOKUP(MID('Raw Data'!B$1,FIND("(",'Raw Data'!B$1,1)+1,FIND(")",'Raw Data'!B$1,1)-FIND("(",'Raw Data'!B$1,1)-1)&amp;","&amp;LEFT(A85,FIND("Sample",A85,1)-2),'Arrays &amp; Content'!C$2:D$97,2,FALSE)</f>
        <v>SNORD61</v>
      </c>
      <c r="C85" s="75" t="s">
        <v>48</v>
      </c>
      <c r="D85" s="74">
        <f>IF(SUM('Raw Data'!B$4:B$387)=0, "", IF(AND(ISNUMBER('Raw Data'!B86),'Raw Data'!B86&lt;$J$1, 'Raw Data'!B86&gt;0),'Raw Data'!B86,$J$1))</f>
        <v>19.38</v>
      </c>
      <c r="E85" s="74" t="str">
        <f>IF(SUM('Raw Data'!C$4:C$387)=0, "", IF(AND(ISNUMBER('Raw Data'!C86),'Raw Data'!C86&lt;$J$1, 'Raw Data'!C86&gt;0),'Raw Data'!C86,$J$1))</f>
        <v/>
      </c>
      <c r="F85" s="74" t="str">
        <f>IF(SUM('Raw Data'!D$4:D$387)=0, "", IF(AND(ISNUMBER('Raw Data'!D86),'Raw Data'!D86&lt;$J$1, 'Raw Data'!D86&gt;0),'Raw Data'!D86,$J$1))</f>
        <v/>
      </c>
      <c r="G85" s="74" t="str">
        <f>IF(SUM('Raw Data'!E$4:E$387)=0, "", IF(AND(ISNUMBER('Raw Data'!E86),'Raw Data'!E86&lt;$J$1, 'Raw Data'!E86&gt;0),'Raw Data'!E86,$J$1))</f>
        <v/>
      </c>
      <c r="J85" s="58"/>
      <c r="K85" s="58"/>
      <c r="L85" s="58"/>
      <c r="M85" s="58"/>
      <c r="N85" s="58"/>
      <c r="O85" s="58"/>
      <c r="P85" s="58"/>
      <c r="Q85" s="58"/>
      <c r="R85" s="58"/>
      <c r="S85" s="58"/>
      <c r="T85" s="58"/>
      <c r="U85" s="58"/>
      <c r="V85" s="58"/>
      <c r="W85" s="58"/>
      <c r="X85" s="58"/>
      <c r="Y85" s="58"/>
      <c r="Z85" s="58"/>
      <c r="AA85" s="58"/>
      <c r="AB85" s="58"/>
      <c r="AC85" s="58"/>
      <c r="AD85" s="58"/>
      <c r="AE85" s="58"/>
      <c r="AF85" s="58"/>
      <c r="AG85" s="58"/>
      <c r="AH85" s="58"/>
      <c r="AI85" s="58"/>
      <c r="AJ85" s="58"/>
      <c r="AK85" s="58"/>
      <c r="AL85" s="58"/>
      <c r="AM85" s="58"/>
      <c r="AN85" s="58"/>
      <c r="AO85" s="58"/>
    </row>
    <row r="86" spans="1:41" ht="15" customHeight="1" x14ac:dyDescent="0.25">
      <c r="A86" s="71" t="s">
        <v>539</v>
      </c>
      <c r="B86" s="71" t="str">
        <f>VLOOKUP(MID('Raw Data'!B$1,FIND("(",'Raw Data'!B$1,1)+1,FIND(")",'Raw Data'!B$1,1)-FIND("(",'Raw Data'!B$1,1)-1)&amp;","&amp;LEFT(A86,FIND("Sample",A86,1)-2),'Arrays &amp; Content'!C$2:D$97,2,FALSE)</f>
        <v>SNORD61</v>
      </c>
      <c r="C86" s="75" t="s">
        <v>49</v>
      </c>
      <c r="D86" s="74">
        <f>IF(SUM('Raw Data'!B$4:B$387)=0, "", IF(AND(ISNUMBER('Raw Data'!B87),'Raw Data'!B87&lt;$J$1, 'Raw Data'!B87&gt;0),'Raw Data'!B87,$J$1))</f>
        <v>19.239999999999998</v>
      </c>
      <c r="E86" s="74" t="str">
        <f>IF(SUM('Raw Data'!C$4:C$387)=0, "", IF(AND(ISNUMBER('Raw Data'!C87),'Raw Data'!C87&lt;$J$1, 'Raw Data'!C87&gt;0),'Raw Data'!C87,$J$1))</f>
        <v/>
      </c>
      <c r="F86" s="74" t="str">
        <f>IF(SUM('Raw Data'!D$4:D$387)=0, "", IF(AND(ISNUMBER('Raw Data'!D87),'Raw Data'!D87&lt;$J$1, 'Raw Data'!D87&gt;0),'Raw Data'!D87,$J$1))</f>
        <v/>
      </c>
      <c r="G86" s="74" t="str">
        <f>IF(SUM('Raw Data'!E$4:E$387)=0, "", IF(AND(ISNUMBER('Raw Data'!E87),'Raw Data'!E87&lt;$J$1, 'Raw Data'!E87&gt;0),'Raw Data'!E87,$J$1))</f>
        <v/>
      </c>
      <c r="J86" s="58"/>
      <c r="K86" s="58"/>
      <c r="L86" s="58"/>
      <c r="M86" s="58"/>
      <c r="N86" s="58"/>
      <c r="O86" s="58"/>
      <c r="P86" s="58"/>
      <c r="Q86" s="58"/>
      <c r="R86" s="58"/>
      <c r="S86" s="58"/>
      <c r="T86" s="58"/>
      <c r="U86" s="58"/>
      <c r="V86" s="58"/>
      <c r="W86" s="58"/>
      <c r="X86" s="58"/>
      <c r="Y86" s="58"/>
      <c r="Z86" s="58"/>
      <c r="AA86" s="58"/>
      <c r="AB86" s="58"/>
      <c r="AC86" s="58"/>
      <c r="AD86" s="58"/>
      <c r="AE86" s="58"/>
      <c r="AF86" s="58"/>
      <c r="AG86" s="58"/>
      <c r="AH86" s="58"/>
      <c r="AI86" s="58"/>
      <c r="AJ86" s="58"/>
      <c r="AK86" s="58"/>
      <c r="AL86" s="58"/>
      <c r="AM86" s="58"/>
      <c r="AN86" s="58"/>
      <c r="AO86" s="58"/>
    </row>
    <row r="87" spans="1:41" ht="15" customHeight="1" x14ac:dyDescent="0.25">
      <c r="A87" s="71" t="s">
        <v>540</v>
      </c>
      <c r="B87" s="71" t="str">
        <f>VLOOKUP(MID('Raw Data'!B$1,FIND("(",'Raw Data'!B$1,1)+1,FIND(")",'Raw Data'!B$1,1)-FIND("(",'Raw Data'!B$1,1)-1)&amp;","&amp;LEFT(A87,FIND("Sample",A87,1)-2),'Arrays &amp; Content'!C$2:D$97,2,FALSE)</f>
        <v>SNORD95</v>
      </c>
      <c r="C87" s="75" t="s">
        <v>198</v>
      </c>
      <c r="D87" s="74">
        <f>IF(SUM('Raw Data'!B$4:B$387)=0, "", IF(AND(ISNUMBER('Raw Data'!B88),'Raw Data'!B88&lt;$J$1, 'Raw Data'!B88&gt;0),'Raw Data'!B88,$J$1))</f>
        <v>21.68</v>
      </c>
      <c r="E87" s="74" t="str">
        <f>IF(SUM('Raw Data'!C$4:C$387)=0, "", IF(AND(ISNUMBER('Raw Data'!C88),'Raw Data'!C88&lt;$J$1, 'Raw Data'!C88&gt;0),'Raw Data'!C88,$J$1))</f>
        <v/>
      </c>
      <c r="F87" s="74" t="str">
        <f>IF(SUM('Raw Data'!D$4:D$387)=0, "", IF(AND(ISNUMBER('Raw Data'!D88),'Raw Data'!D88&lt;$J$1, 'Raw Data'!D88&gt;0),'Raw Data'!D88,$J$1))</f>
        <v/>
      </c>
      <c r="G87" s="74" t="str">
        <f>IF(SUM('Raw Data'!E$4:E$387)=0, "", IF(AND(ISNUMBER('Raw Data'!E88),'Raw Data'!E88&lt;$J$1, 'Raw Data'!E88&gt;0),'Raw Data'!E88,$J$1))</f>
        <v/>
      </c>
      <c r="J87" s="58"/>
      <c r="K87" s="58"/>
      <c r="L87" s="58"/>
      <c r="M87" s="58"/>
      <c r="N87" s="58"/>
      <c r="O87" s="58"/>
      <c r="P87" s="58"/>
      <c r="Q87" s="58"/>
      <c r="R87" s="58"/>
      <c r="S87" s="58"/>
      <c r="T87" s="58"/>
      <c r="U87" s="58"/>
      <c r="V87" s="58"/>
      <c r="W87" s="58"/>
      <c r="X87" s="58"/>
      <c r="Y87" s="58"/>
      <c r="Z87" s="58"/>
      <c r="AA87" s="58"/>
      <c r="AB87" s="58"/>
      <c r="AC87" s="58"/>
      <c r="AD87" s="58"/>
      <c r="AE87" s="58"/>
      <c r="AF87" s="58"/>
      <c r="AG87" s="58"/>
      <c r="AH87" s="58"/>
      <c r="AI87" s="58"/>
      <c r="AJ87" s="58"/>
      <c r="AK87" s="58"/>
      <c r="AL87" s="58"/>
      <c r="AM87" s="58"/>
      <c r="AN87" s="58"/>
      <c r="AO87" s="58"/>
    </row>
    <row r="88" spans="1:41" ht="15" customHeight="1" x14ac:dyDescent="0.25">
      <c r="A88" s="71" t="s">
        <v>541</v>
      </c>
      <c r="B88" s="71" t="str">
        <f>VLOOKUP(MID('Raw Data'!B$1,FIND("(",'Raw Data'!B$1,1)+1,FIND(")",'Raw Data'!B$1,1)-FIND("(",'Raw Data'!B$1,1)-1)&amp;","&amp;LEFT(A88,FIND("Sample",A88,1)-2),'Arrays &amp; Content'!C$2:D$97,2,FALSE)</f>
        <v>SNORD95</v>
      </c>
      <c r="C88" s="75" t="s">
        <v>199</v>
      </c>
      <c r="D88" s="74">
        <f>IF(SUM('Raw Data'!B$4:B$387)=0, "", IF(AND(ISNUMBER('Raw Data'!B89),'Raw Data'!B89&lt;$J$1, 'Raw Data'!B89&gt;0),'Raw Data'!B89,$J$1))</f>
        <v>19.989999999999998</v>
      </c>
      <c r="E88" s="74" t="str">
        <f>IF(SUM('Raw Data'!C$4:C$387)=0, "", IF(AND(ISNUMBER('Raw Data'!C89),'Raw Data'!C89&lt;$J$1, 'Raw Data'!C89&gt;0),'Raw Data'!C89,$J$1))</f>
        <v/>
      </c>
      <c r="F88" s="74" t="str">
        <f>IF(SUM('Raw Data'!D$4:D$387)=0, "", IF(AND(ISNUMBER('Raw Data'!D89),'Raw Data'!D89&lt;$J$1, 'Raw Data'!D89&gt;0),'Raw Data'!D89,$J$1))</f>
        <v/>
      </c>
      <c r="G88" s="74" t="str">
        <f>IF(SUM('Raw Data'!E$4:E$387)=0, "", IF(AND(ISNUMBER('Raw Data'!E89),'Raw Data'!E89&lt;$J$1, 'Raw Data'!E89&gt;0),'Raw Data'!E89,$J$1))</f>
        <v/>
      </c>
      <c r="J88" s="58"/>
      <c r="K88" s="58"/>
      <c r="L88" s="58"/>
      <c r="M88" s="58"/>
      <c r="N88" s="58"/>
      <c r="O88" s="58"/>
      <c r="P88" s="58"/>
      <c r="Q88" s="58"/>
      <c r="R88" s="58"/>
      <c r="S88" s="58"/>
      <c r="T88" s="58"/>
      <c r="U88" s="58"/>
      <c r="V88" s="58"/>
      <c r="W88" s="58"/>
      <c r="X88" s="58"/>
      <c r="Y88" s="58"/>
      <c r="Z88" s="58"/>
      <c r="AA88" s="58"/>
      <c r="AB88" s="58"/>
      <c r="AC88" s="58"/>
      <c r="AD88" s="58"/>
      <c r="AE88" s="58"/>
      <c r="AF88" s="58"/>
      <c r="AG88" s="58"/>
      <c r="AH88" s="58"/>
      <c r="AI88" s="58"/>
      <c r="AJ88" s="58"/>
      <c r="AK88" s="58"/>
      <c r="AL88" s="58"/>
      <c r="AM88" s="58"/>
      <c r="AN88" s="58"/>
      <c r="AO88" s="58"/>
    </row>
    <row r="89" spans="1:41" ht="15" customHeight="1" x14ac:dyDescent="0.25">
      <c r="A89" s="71" t="s">
        <v>542</v>
      </c>
      <c r="B89" s="71" t="str">
        <f>VLOOKUP(MID('Raw Data'!B$1,FIND("(",'Raw Data'!B$1,1)+1,FIND(")",'Raw Data'!B$1,1)-FIND("(",'Raw Data'!B$1,1)-1)&amp;","&amp;LEFT(A89,FIND("Sample",A89,1)-2),'Arrays &amp; Content'!C$2:D$97,2,FALSE)</f>
        <v>SNORD96A</v>
      </c>
      <c r="C89" s="75" t="s">
        <v>200</v>
      </c>
      <c r="D89" s="74">
        <f>IF(SUM('Raw Data'!B$4:B$387)=0, "", IF(AND(ISNUMBER('Raw Data'!B90),'Raw Data'!B90&lt;$J$1, 'Raw Data'!B90&gt;0),'Raw Data'!B90,$J$1))</f>
        <v>20.29</v>
      </c>
      <c r="E89" s="74" t="str">
        <f>IF(SUM('Raw Data'!C$4:C$387)=0, "", IF(AND(ISNUMBER('Raw Data'!C90),'Raw Data'!C90&lt;$J$1, 'Raw Data'!C90&gt;0),'Raw Data'!C90,$J$1))</f>
        <v/>
      </c>
      <c r="F89" s="74" t="str">
        <f>IF(SUM('Raw Data'!D$4:D$387)=0, "", IF(AND(ISNUMBER('Raw Data'!D90),'Raw Data'!D90&lt;$J$1, 'Raw Data'!D90&gt;0),'Raw Data'!D90,$J$1))</f>
        <v/>
      </c>
      <c r="G89" s="74" t="str">
        <f>IF(SUM('Raw Data'!E$4:E$387)=0, "", IF(AND(ISNUMBER('Raw Data'!E90),'Raw Data'!E90&lt;$J$1, 'Raw Data'!E90&gt;0),'Raw Data'!E90,$J$1))</f>
        <v/>
      </c>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58"/>
      <c r="AL89" s="58"/>
      <c r="AM89" s="58"/>
      <c r="AN89" s="58"/>
      <c r="AO89" s="58"/>
    </row>
    <row r="90" spans="1:41" ht="15" customHeight="1" x14ac:dyDescent="0.25">
      <c r="A90" s="71" t="s">
        <v>543</v>
      </c>
      <c r="B90" s="71" t="str">
        <f>VLOOKUP(MID('Raw Data'!B$1,FIND("(",'Raw Data'!B$1,1)+1,FIND(")",'Raw Data'!B$1,1)-FIND("(",'Raw Data'!B$1,1)-1)&amp;","&amp;LEFT(A90,FIND("Sample",A90,1)-2),'Arrays &amp; Content'!C$2:D$97,2,FALSE)</f>
        <v>SNORD96A</v>
      </c>
      <c r="C90" s="75" t="s">
        <v>201</v>
      </c>
      <c r="D90" s="74">
        <f>IF(SUM('Raw Data'!B$4:B$387)=0, "", IF(AND(ISNUMBER('Raw Data'!B91),'Raw Data'!B91&lt;$J$1, 'Raw Data'!B91&gt;0),'Raw Data'!B91,$J$1))</f>
        <v>20.28</v>
      </c>
      <c r="E90" s="74" t="str">
        <f>IF(SUM('Raw Data'!C$4:C$387)=0, "", IF(AND(ISNUMBER('Raw Data'!C91),'Raw Data'!C91&lt;$J$1, 'Raw Data'!C91&gt;0),'Raw Data'!C91,$J$1))</f>
        <v/>
      </c>
      <c r="F90" s="74" t="str">
        <f>IF(SUM('Raw Data'!D$4:D$387)=0, "", IF(AND(ISNUMBER('Raw Data'!D91),'Raw Data'!D91&lt;$J$1, 'Raw Data'!D91&gt;0),'Raw Data'!D91,$J$1))</f>
        <v/>
      </c>
      <c r="G90" s="74" t="str">
        <f>IF(SUM('Raw Data'!E$4:E$387)=0, "", IF(AND(ISNUMBER('Raw Data'!E91),'Raw Data'!E91&lt;$J$1, 'Raw Data'!E91&gt;0),'Raw Data'!E91,$J$1))</f>
        <v/>
      </c>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8"/>
      <c r="AL90" s="58"/>
      <c r="AM90" s="58"/>
      <c r="AN90" s="58"/>
      <c r="AO90" s="58"/>
    </row>
    <row r="91" spans="1:41" ht="15" customHeight="1" x14ac:dyDescent="0.25">
      <c r="A91" s="71" t="s">
        <v>544</v>
      </c>
      <c r="B91" s="71" t="str">
        <f>VLOOKUP(MID('Raw Data'!B$1,FIND("(",'Raw Data'!B$1,1)+1,FIND(")",'Raw Data'!B$1,1)-FIND("(",'Raw Data'!B$1,1)-1)&amp;","&amp;LEFT(A91,FIND("Sample",A91,1)-2),'Arrays &amp; Content'!C$2:D$97,2,FALSE)</f>
        <v>miRTC</v>
      </c>
      <c r="C91" s="75" t="s">
        <v>202</v>
      </c>
      <c r="D91" s="74">
        <f>IF(SUM('Raw Data'!B$4:B$387)=0, "", IF(AND(ISNUMBER('Raw Data'!B92),'Raw Data'!B92&lt;$J$1, 'Raw Data'!B92&gt;0),'Raw Data'!B92,$J$1))</f>
        <v>18.12</v>
      </c>
      <c r="E91" s="74" t="str">
        <f>IF(SUM('Raw Data'!C$4:C$387)=0, "", IF(AND(ISNUMBER('Raw Data'!C92),'Raw Data'!C92&lt;$J$1, 'Raw Data'!C92&gt;0),'Raw Data'!C92,$J$1))</f>
        <v/>
      </c>
      <c r="F91" s="74" t="str">
        <f>IF(SUM('Raw Data'!D$4:D$387)=0, "", IF(AND(ISNUMBER('Raw Data'!D92),'Raw Data'!D92&lt;$J$1, 'Raw Data'!D92&gt;0),'Raw Data'!D92,$J$1))</f>
        <v/>
      </c>
      <c r="G91" s="74" t="str">
        <f>IF(SUM('Raw Data'!E$4:E$387)=0, "", IF(AND(ISNUMBER('Raw Data'!E92),'Raw Data'!E92&lt;$J$1, 'Raw Data'!E92&gt;0),'Raw Data'!E92,$J$1))</f>
        <v/>
      </c>
      <c r="J91" s="58"/>
      <c r="K91" s="58"/>
      <c r="L91" s="58"/>
      <c r="M91" s="58"/>
      <c r="N91" s="58"/>
      <c r="O91" s="58"/>
      <c r="P91" s="58"/>
      <c r="Q91" s="58"/>
      <c r="R91" s="58"/>
      <c r="S91" s="58"/>
      <c r="T91" s="58"/>
      <c r="U91" s="58"/>
      <c r="V91" s="58"/>
      <c r="W91" s="58"/>
      <c r="X91" s="58"/>
      <c r="Y91" s="58"/>
      <c r="Z91" s="58"/>
      <c r="AA91" s="58"/>
      <c r="AB91" s="58"/>
      <c r="AC91" s="58"/>
      <c r="AD91" s="58"/>
      <c r="AE91" s="58"/>
      <c r="AF91" s="58"/>
      <c r="AG91" s="58"/>
      <c r="AH91" s="58"/>
      <c r="AI91" s="58"/>
      <c r="AJ91" s="58"/>
      <c r="AK91" s="58"/>
      <c r="AL91" s="58"/>
      <c r="AM91" s="58"/>
      <c r="AN91" s="58"/>
      <c r="AO91" s="58"/>
    </row>
    <row r="92" spans="1:41" ht="15" customHeight="1" x14ac:dyDescent="0.25">
      <c r="A92" s="71" t="s">
        <v>545</v>
      </c>
      <c r="B92" s="71" t="str">
        <f>VLOOKUP(MID('Raw Data'!B$1,FIND("(",'Raw Data'!B$1,1)+1,FIND(")",'Raw Data'!B$1,1)-FIND("(",'Raw Data'!B$1,1)-1)&amp;","&amp;LEFT(A92,FIND("Sample",A92,1)-2),'Arrays &amp; Content'!C$2:D$97,2,FALSE)</f>
        <v>miRTC</v>
      </c>
      <c r="C92" s="75" t="s">
        <v>203</v>
      </c>
      <c r="D92" s="74">
        <f>IF(SUM('Raw Data'!B$4:B$387)=0, "", IF(AND(ISNUMBER('Raw Data'!B93),'Raw Data'!B93&lt;$J$1, 'Raw Data'!B93&gt;0),'Raw Data'!B93,$J$1))</f>
        <v>19.2</v>
      </c>
      <c r="E92" s="74" t="str">
        <f>IF(SUM('Raw Data'!C$4:C$387)=0, "", IF(AND(ISNUMBER('Raw Data'!C93),'Raw Data'!C93&lt;$J$1, 'Raw Data'!C93&gt;0),'Raw Data'!C93,$J$1))</f>
        <v/>
      </c>
      <c r="F92" s="74" t="str">
        <f>IF(SUM('Raw Data'!D$4:D$387)=0, "", IF(AND(ISNUMBER('Raw Data'!D93),'Raw Data'!D93&lt;$J$1, 'Raw Data'!D93&gt;0),'Raw Data'!D93,$J$1))</f>
        <v/>
      </c>
      <c r="G92" s="74" t="str">
        <f>IF(SUM('Raw Data'!E$4:E$387)=0, "", IF(AND(ISNUMBER('Raw Data'!E93),'Raw Data'!E93&lt;$J$1, 'Raw Data'!E93&gt;0),'Raw Data'!E93,$J$1))</f>
        <v/>
      </c>
      <c r="J92" s="58"/>
      <c r="K92" s="58"/>
      <c r="L92" s="58"/>
      <c r="M92" s="58"/>
      <c r="N92" s="58"/>
      <c r="O92" s="58"/>
      <c r="P92" s="58"/>
      <c r="Q92" s="58"/>
      <c r="R92" s="58"/>
      <c r="S92" s="58"/>
      <c r="T92" s="58"/>
      <c r="U92" s="58"/>
      <c r="V92" s="58"/>
      <c r="W92" s="58"/>
      <c r="X92" s="58"/>
      <c r="Y92" s="58"/>
      <c r="Z92" s="58"/>
      <c r="AA92" s="58"/>
      <c r="AB92" s="58"/>
      <c r="AC92" s="58"/>
      <c r="AD92" s="58"/>
      <c r="AE92" s="58"/>
      <c r="AF92" s="58"/>
      <c r="AG92" s="58"/>
      <c r="AH92" s="58"/>
      <c r="AI92" s="58"/>
      <c r="AJ92" s="58"/>
      <c r="AK92" s="58"/>
      <c r="AL92" s="58"/>
      <c r="AM92" s="58"/>
      <c r="AN92" s="58"/>
      <c r="AO92" s="58"/>
    </row>
    <row r="93" spans="1:41" ht="15" customHeight="1" x14ac:dyDescent="0.25">
      <c r="A93" s="71" t="s">
        <v>546</v>
      </c>
      <c r="B93" s="71" t="str">
        <f>VLOOKUP(MID('Raw Data'!B$1,FIND("(",'Raw Data'!B$1,1)+1,FIND(")",'Raw Data'!B$1,1)-FIND("(",'Raw Data'!B$1,1)-1)&amp;","&amp;LEFT(A93,FIND("Sample",A93,1)-2),'Arrays &amp; Content'!C$2:D$97,2,FALSE)</f>
        <v>miRTC</v>
      </c>
      <c r="C93" s="75" t="s">
        <v>204</v>
      </c>
      <c r="D93" s="74">
        <f>IF(SUM('Raw Data'!B$4:B$387)=0, "", IF(AND(ISNUMBER('Raw Data'!B94),'Raw Data'!B94&lt;$J$1, 'Raw Data'!B94&gt;0),'Raw Data'!B94,$J$1))</f>
        <v>15.82</v>
      </c>
      <c r="E93" s="74" t="str">
        <f>IF(SUM('Raw Data'!C$4:C$387)=0, "", IF(AND(ISNUMBER('Raw Data'!C94),'Raw Data'!C94&lt;$J$1, 'Raw Data'!C94&gt;0),'Raw Data'!C94,$J$1))</f>
        <v/>
      </c>
      <c r="F93" s="74" t="str">
        <f>IF(SUM('Raw Data'!D$4:D$387)=0, "", IF(AND(ISNUMBER('Raw Data'!D94),'Raw Data'!D94&lt;$J$1, 'Raw Data'!D94&gt;0),'Raw Data'!D94,$J$1))</f>
        <v/>
      </c>
      <c r="G93" s="74" t="str">
        <f>IF(SUM('Raw Data'!E$4:E$387)=0, "", IF(AND(ISNUMBER('Raw Data'!E94),'Raw Data'!E94&lt;$J$1, 'Raw Data'!E94&gt;0),'Raw Data'!E94,$J$1))</f>
        <v/>
      </c>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58"/>
      <c r="AL93" s="58"/>
      <c r="AM93" s="58"/>
      <c r="AN93" s="58"/>
      <c r="AO93" s="58"/>
    </row>
    <row r="94" spans="1:41" ht="15" customHeight="1" x14ac:dyDescent="0.25">
      <c r="A94" s="71" t="s">
        <v>547</v>
      </c>
      <c r="B94" s="71" t="str">
        <f>VLOOKUP(MID('Raw Data'!B$1,FIND("(",'Raw Data'!B$1,1)+1,FIND(")",'Raw Data'!B$1,1)-FIND("(",'Raw Data'!B$1,1)-1)&amp;","&amp;LEFT(A94,FIND("Sample",A94,1)-2),'Arrays &amp; Content'!C$2:D$97,2,FALSE)</f>
        <v>miRTC</v>
      </c>
      <c r="C94" s="75" t="s">
        <v>205</v>
      </c>
      <c r="D94" s="74">
        <f>IF(SUM('Raw Data'!B$4:B$387)=0, "", IF(AND(ISNUMBER('Raw Data'!B95),'Raw Data'!B95&lt;$J$1, 'Raw Data'!B95&gt;0),'Raw Data'!B95,$J$1))</f>
        <v>17.690000000000001</v>
      </c>
      <c r="E94" s="74" t="str">
        <f>IF(SUM('Raw Data'!C$4:C$387)=0, "", IF(AND(ISNUMBER('Raw Data'!C95),'Raw Data'!C95&lt;$J$1, 'Raw Data'!C95&gt;0),'Raw Data'!C95,$J$1))</f>
        <v/>
      </c>
      <c r="F94" s="74" t="str">
        <f>IF(SUM('Raw Data'!D$4:D$387)=0, "", IF(AND(ISNUMBER('Raw Data'!D95),'Raw Data'!D95&lt;$J$1, 'Raw Data'!D95&gt;0),'Raw Data'!D95,$J$1))</f>
        <v/>
      </c>
      <c r="G94" s="74" t="str">
        <f>IF(SUM('Raw Data'!E$4:E$387)=0, "", IF(AND(ISNUMBER('Raw Data'!E95),'Raw Data'!E95&lt;$J$1, 'Raw Data'!E95&gt;0),'Raw Data'!E95,$J$1))</f>
        <v/>
      </c>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58"/>
      <c r="AI94" s="58"/>
      <c r="AJ94" s="58"/>
      <c r="AK94" s="58"/>
      <c r="AL94" s="58"/>
      <c r="AM94" s="58"/>
      <c r="AN94" s="58"/>
      <c r="AO94" s="58"/>
    </row>
    <row r="95" spans="1:41" ht="15" customHeight="1" x14ac:dyDescent="0.25">
      <c r="A95" s="71" t="s">
        <v>548</v>
      </c>
      <c r="B95" s="71" t="str">
        <f>VLOOKUP(MID('Raw Data'!B$1,FIND("(",'Raw Data'!B$1,1)+1,FIND(")",'Raw Data'!B$1,1)-FIND("(",'Raw Data'!B$1,1)-1)&amp;","&amp;LEFT(A95,FIND("Sample",A95,1)-2),'Arrays &amp; Content'!C$2:D$97,2,FALSE)</f>
        <v>PPC</v>
      </c>
      <c r="C95" s="75" t="s">
        <v>206</v>
      </c>
      <c r="D95" s="74">
        <f>IF(SUM('Raw Data'!B$4:B$387)=0, "", IF(AND(ISNUMBER('Raw Data'!B96),'Raw Data'!B96&lt;$J$1, 'Raw Data'!B96&gt;0),'Raw Data'!B96,$J$1))</f>
        <v>19.7</v>
      </c>
      <c r="E95" s="74" t="str">
        <f>IF(SUM('Raw Data'!C$4:C$387)=0, "", IF(AND(ISNUMBER('Raw Data'!C96),'Raw Data'!C96&lt;$J$1, 'Raw Data'!C96&gt;0),'Raw Data'!C96,$J$1))</f>
        <v/>
      </c>
      <c r="F95" s="74" t="str">
        <f>IF(SUM('Raw Data'!D$4:D$387)=0, "", IF(AND(ISNUMBER('Raw Data'!D96),'Raw Data'!D96&lt;$J$1, 'Raw Data'!D96&gt;0),'Raw Data'!D96,$J$1))</f>
        <v/>
      </c>
      <c r="G95" s="74" t="str">
        <f>IF(SUM('Raw Data'!E$4:E$387)=0, "", IF(AND(ISNUMBER('Raw Data'!E96),'Raw Data'!E96&lt;$J$1, 'Raw Data'!E96&gt;0),'Raw Data'!E96,$J$1))</f>
        <v/>
      </c>
      <c r="J95" s="58"/>
      <c r="K95" s="58"/>
      <c r="L95" s="58"/>
      <c r="M95" s="58"/>
      <c r="N95" s="58"/>
      <c r="O95" s="58"/>
      <c r="P95" s="58"/>
      <c r="Q95" s="58"/>
      <c r="R95" s="58"/>
      <c r="S95" s="58"/>
      <c r="T95" s="58"/>
      <c r="U95" s="58"/>
      <c r="V95" s="58"/>
      <c r="W95" s="58"/>
      <c r="X95" s="58"/>
      <c r="Y95" s="58"/>
      <c r="Z95" s="58"/>
      <c r="AA95" s="58"/>
      <c r="AB95" s="58"/>
      <c r="AC95" s="58"/>
      <c r="AD95" s="58"/>
      <c r="AE95" s="58"/>
      <c r="AF95" s="58"/>
      <c r="AG95" s="58"/>
      <c r="AH95" s="58"/>
      <c r="AI95" s="58"/>
      <c r="AJ95" s="58"/>
      <c r="AK95" s="58"/>
      <c r="AL95" s="58"/>
      <c r="AM95" s="58"/>
      <c r="AN95" s="58"/>
      <c r="AO95" s="58"/>
    </row>
    <row r="96" spans="1:41" ht="15" customHeight="1" x14ac:dyDescent="0.25">
      <c r="A96" s="71" t="s">
        <v>549</v>
      </c>
      <c r="B96" s="71" t="str">
        <f>VLOOKUP(MID('Raw Data'!B$1,FIND("(",'Raw Data'!B$1,1)+1,FIND(")",'Raw Data'!B$1,1)-FIND("(",'Raw Data'!B$1,1)-1)&amp;","&amp;LEFT(A96,FIND("Sample",A96,1)-2),'Arrays &amp; Content'!C$2:D$97,2,FALSE)</f>
        <v>PPC</v>
      </c>
      <c r="C96" s="75" t="s">
        <v>207</v>
      </c>
      <c r="D96" s="74">
        <f>IF(SUM('Raw Data'!B$4:B$387)=0, "", IF(AND(ISNUMBER('Raw Data'!B97),'Raw Data'!B97&lt;$J$1, 'Raw Data'!B97&gt;0),'Raw Data'!B97,$J$1))</f>
        <v>19.440000000000001</v>
      </c>
      <c r="E96" s="74" t="str">
        <f>IF(SUM('Raw Data'!C$4:C$387)=0, "", IF(AND(ISNUMBER('Raw Data'!C97),'Raw Data'!C97&lt;$J$1, 'Raw Data'!C97&gt;0),'Raw Data'!C97,$J$1))</f>
        <v/>
      </c>
      <c r="F96" s="74" t="str">
        <f>IF(SUM('Raw Data'!D$4:D$387)=0, "", IF(AND(ISNUMBER('Raw Data'!D97),'Raw Data'!D97&lt;$J$1, 'Raw Data'!D97&gt;0),'Raw Data'!D97,$J$1))</f>
        <v/>
      </c>
      <c r="G96" s="74" t="str">
        <f>IF(SUM('Raw Data'!E$4:E$387)=0, "", IF(AND(ISNUMBER('Raw Data'!E97),'Raw Data'!E97&lt;$J$1, 'Raw Data'!E97&gt;0),'Raw Data'!E97,$J$1))</f>
        <v/>
      </c>
      <c r="J96" s="58"/>
      <c r="K96" s="58"/>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58"/>
      <c r="AL96" s="58"/>
      <c r="AM96" s="58"/>
      <c r="AN96" s="58"/>
      <c r="AO96" s="58"/>
    </row>
    <row r="97" spans="1:41" ht="15" customHeight="1" x14ac:dyDescent="0.25">
      <c r="A97" s="71" t="s">
        <v>550</v>
      </c>
      <c r="B97" s="71" t="str">
        <f>VLOOKUP(MID('Raw Data'!B$1,FIND("(",'Raw Data'!B$1,1)+1,FIND(")",'Raw Data'!B$1,1)-FIND("(",'Raw Data'!B$1,1)-1)&amp;","&amp;LEFT(A97,FIND("Sample",A97,1)-2),'Arrays &amp; Content'!C$2:D$97,2,FALSE)</f>
        <v>PPC</v>
      </c>
      <c r="C97" s="75" t="s">
        <v>208</v>
      </c>
      <c r="D97" s="74">
        <f>IF(SUM('Raw Data'!B$4:B$387)=0, "", IF(AND(ISNUMBER('Raw Data'!B98),'Raw Data'!B98&lt;$J$1, 'Raw Data'!B98&gt;0),'Raw Data'!B98,$J$1))</f>
        <v>19.72</v>
      </c>
      <c r="E97" s="74" t="str">
        <f>IF(SUM('Raw Data'!C$4:C$387)=0, "", IF(AND(ISNUMBER('Raw Data'!C98),'Raw Data'!C98&lt;$J$1, 'Raw Data'!C98&gt;0),'Raw Data'!C98,$J$1))</f>
        <v/>
      </c>
      <c r="F97" s="74" t="str">
        <f>IF(SUM('Raw Data'!D$4:D$387)=0, "", IF(AND(ISNUMBER('Raw Data'!D98),'Raw Data'!D98&lt;$J$1, 'Raw Data'!D98&gt;0),'Raw Data'!D98,$J$1))</f>
        <v/>
      </c>
      <c r="G97" s="74" t="str">
        <f>IF(SUM('Raw Data'!E$4:E$387)=0, "", IF(AND(ISNUMBER('Raw Data'!E98),'Raw Data'!E98&lt;$J$1, 'Raw Data'!E98&gt;0),'Raw Data'!E98,$J$1))</f>
        <v/>
      </c>
      <c r="J97" s="58"/>
      <c r="K97" s="58"/>
      <c r="L97" s="58"/>
      <c r="M97" s="58"/>
      <c r="N97" s="58"/>
      <c r="O97" s="58"/>
      <c r="P97" s="58"/>
      <c r="Q97" s="58"/>
      <c r="R97" s="58"/>
      <c r="S97" s="58"/>
      <c r="T97" s="58"/>
      <c r="U97" s="58"/>
      <c r="V97" s="58"/>
      <c r="W97" s="58"/>
      <c r="X97" s="58"/>
      <c r="Y97" s="58"/>
      <c r="Z97" s="58"/>
      <c r="AA97" s="58"/>
      <c r="AB97" s="58"/>
      <c r="AC97" s="58"/>
      <c r="AD97" s="58"/>
      <c r="AE97" s="58"/>
      <c r="AF97" s="58"/>
      <c r="AG97" s="58"/>
      <c r="AH97" s="58"/>
      <c r="AI97" s="58"/>
      <c r="AJ97" s="58"/>
      <c r="AK97" s="58"/>
      <c r="AL97" s="58"/>
      <c r="AM97" s="58"/>
      <c r="AN97" s="58"/>
      <c r="AO97" s="58"/>
    </row>
    <row r="98" spans="1:41" ht="15" customHeight="1" x14ac:dyDescent="0.25">
      <c r="A98" s="71" t="s">
        <v>551</v>
      </c>
      <c r="B98" s="71" t="str">
        <f>VLOOKUP(MID('Raw Data'!B$1,FIND("(",'Raw Data'!B$1,1)+1,FIND(")",'Raw Data'!B$1,1)-FIND("(",'Raw Data'!B$1,1)-1)&amp;","&amp;LEFT(A98,FIND("Sample",A98,1)-2),'Arrays &amp; Content'!C$2:D$97,2,FALSE)</f>
        <v>PPC</v>
      </c>
      <c r="C98" s="75" t="s">
        <v>209</v>
      </c>
      <c r="D98" s="74">
        <f>IF(SUM('Raw Data'!B$4:B$387)=0, "", IF(AND(ISNUMBER('Raw Data'!B99),'Raw Data'!B99&lt;$J$1, 'Raw Data'!B99&gt;0),'Raw Data'!B99,$J$1))</f>
        <v>19.22</v>
      </c>
      <c r="E98" s="74" t="str">
        <f>IF(SUM('Raw Data'!C$4:C$387)=0, "", IF(AND(ISNUMBER('Raw Data'!C99),'Raw Data'!C99&lt;$J$1, 'Raw Data'!C99&gt;0),'Raw Data'!C99,$J$1))</f>
        <v/>
      </c>
      <c r="F98" s="74" t="str">
        <f>IF(SUM('Raw Data'!D$4:D$387)=0, "", IF(AND(ISNUMBER('Raw Data'!D99),'Raw Data'!D99&lt;$J$1, 'Raw Data'!D99&gt;0),'Raw Data'!D99,$J$1))</f>
        <v/>
      </c>
      <c r="G98" s="74" t="str">
        <f>IF(SUM('Raw Data'!E$4:E$387)=0, "", IF(AND(ISNUMBER('Raw Data'!E99),'Raw Data'!E99&lt;$J$1, 'Raw Data'!E99&gt;0),'Raw Data'!E99,$J$1))</f>
        <v/>
      </c>
      <c r="J98" s="58"/>
      <c r="K98" s="58"/>
      <c r="L98" s="58"/>
      <c r="M98" s="58"/>
      <c r="N98" s="58"/>
      <c r="O98" s="58"/>
      <c r="P98" s="58"/>
      <c r="Q98" s="58"/>
      <c r="R98" s="58"/>
      <c r="S98" s="58"/>
      <c r="T98" s="58"/>
      <c r="U98" s="58"/>
      <c r="V98" s="58"/>
      <c r="W98" s="58"/>
      <c r="X98" s="58"/>
      <c r="Y98" s="58"/>
      <c r="Z98" s="58"/>
      <c r="AA98" s="58"/>
      <c r="AB98" s="58"/>
      <c r="AC98" s="58"/>
      <c r="AD98" s="58"/>
      <c r="AE98" s="58"/>
      <c r="AF98" s="58"/>
      <c r="AG98" s="58"/>
      <c r="AH98" s="58"/>
      <c r="AI98" s="58"/>
      <c r="AJ98" s="58"/>
      <c r="AK98" s="58"/>
      <c r="AL98" s="58"/>
      <c r="AM98" s="58"/>
      <c r="AN98" s="58"/>
      <c r="AO98" s="58"/>
    </row>
    <row r="99" spans="1:41" ht="15" customHeight="1" x14ac:dyDescent="0.25">
      <c r="A99" s="71" t="s">
        <v>552</v>
      </c>
      <c r="B99" s="71" t="str">
        <f>VLOOKUP(MID('Raw Data'!B$1,FIND("(",'Raw Data'!B$1,1)+1,FIND(")",'Raw Data'!B$1,1)-FIND("(",'Raw Data'!B$1,1)-1)&amp;","&amp;LEFT(A99,FIND("Sample",A99,1)-2),'Arrays &amp; Content'!C$2:D$97,2,FALSE)</f>
        <v>cel-miR-39-3p</v>
      </c>
      <c r="C99" s="75" t="s">
        <v>50</v>
      </c>
      <c r="D99" s="74">
        <f>IF(SUM('Raw Data'!B$4:B$387)=0, "", IF(AND(ISNUMBER('Raw Data'!B100),'Raw Data'!B100&lt;$J$1, 'Raw Data'!B100&gt;0),'Raw Data'!B100,$J$1))</f>
        <v>21.99</v>
      </c>
      <c r="E99" s="74" t="str">
        <f>IF(SUM('Raw Data'!C$4:C$387)=0, "", IF(AND(ISNUMBER('Raw Data'!C100),'Raw Data'!C100&lt;$J$1, 'Raw Data'!C100&gt;0),'Raw Data'!C100,$J$1))</f>
        <v/>
      </c>
      <c r="F99" s="74" t="str">
        <f>IF(SUM('Raw Data'!D$4:D$387)=0, "", IF(AND(ISNUMBER('Raw Data'!D100),'Raw Data'!D100&lt;$J$1, 'Raw Data'!D100&gt;0),'Raw Data'!D100,$J$1))</f>
        <v/>
      </c>
      <c r="G99" s="74" t="str">
        <f>IF(SUM('Raw Data'!E$4:E$387)=0, "", IF(AND(ISNUMBER('Raw Data'!E100),'Raw Data'!E100&lt;$J$1, 'Raw Data'!E100&gt;0),'Raw Data'!E100,$J$1))</f>
        <v/>
      </c>
      <c r="J99" s="58"/>
      <c r="K99" s="58"/>
      <c r="L99" s="58"/>
      <c r="M99" s="58"/>
      <c r="N99" s="58"/>
      <c r="O99" s="58"/>
      <c r="P99" s="58"/>
      <c r="Q99" s="58"/>
      <c r="R99" s="58"/>
      <c r="S99" s="58"/>
      <c r="T99" s="58"/>
      <c r="U99" s="58"/>
      <c r="V99" s="58"/>
      <c r="W99" s="58"/>
      <c r="X99" s="58"/>
      <c r="Y99" s="58"/>
      <c r="Z99" s="58"/>
      <c r="AA99" s="58"/>
      <c r="AB99" s="58"/>
      <c r="AC99" s="58"/>
      <c r="AD99" s="58"/>
      <c r="AE99" s="58"/>
      <c r="AF99" s="58"/>
      <c r="AG99" s="58"/>
      <c r="AH99" s="58"/>
      <c r="AI99" s="58"/>
      <c r="AJ99" s="58"/>
      <c r="AK99" s="58"/>
      <c r="AL99" s="58"/>
      <c r="AM99" s="58"/>
      <c r="AN99" s="58"/>
      <c r="AO99" s="58"/>
    </row>
    <row r="100" spans="1:41" ht="15" customHeight="1" x14ac:dyDescent="0.25">
      <c r="A100" s="71" t="s">
        <v>553</v>
      </c>
      <c r="B100" s="71" t="str">
        <f>VLOOKUP(MID('Raw Data'!B$1,FIND("(",'Raw Data'!B$1,1)+1,FIND(")",'Raw Data'!B$1,1)-FIND("(",'Raw Data'!B$1,1)-1)&amp;","&amp;LEFT(A100,FIND("Sample",A100,1)-2),'Arrays &amp; Content'!C$2:D$97,2,FALSE)</f>
        <v>cel-miR-39-3p</v>
      </c>
      <c r="C100" s="75" t="s">
        <v>51</v>
      </c>
      <c r="D100" s="74">
        <f>IF(SUM('Raw Data'!B$4:B$387)=0, "", IF(AND(ISNUMBER('Raw Data'!B101),'Raw Data'!B101&lt;$J$1, 'Raw Data'!B101&gt;0),'Raw Data'!B101,$J$1))</f>
        <v>20.55</v>
      </c>
      <c r="E100" s="74" t="str">
        <f>IF(SUM('Raw Data'!C$4:C$387)=0, "", IF(AND(ISNUMBER('Raw Data'!C101),'Raw Data'!C101&lt;$J$1, 'Raw Data'!C101&gt;0),'Raw Data'!C101,$J$1))</f>
        <v/>
      </c>
      <c r="F100" s="74" t="str">
        <f>IF(SUM('Raw Data'!D$4:D$387)=0, "", IF(AND(ISNUMBER('Raw Data'!D101),'Raw Data'!D101&lt;$J$1, 'Raw Data'!D101&gt;0),'Raw Data'!D101,$J$1))</f>
        <v/>
      </c>
      <c r="G100" s="74" t="str">
        <f>IF(SUM('Raw Data'!E$4:E$387)=0, "", IF(AND(ISNUMBER('Raw Data'!E101),'Raw Data'!E101&lt;$J$1, 'Raw Data'!E101&gt;0),'Raw Data'!E101,$J$1))</f>
        <v/>
      </c>
      <c r="J100" s="58"/>
      <c r="K100" s="58"/>
      <c r="L100" s="58"/>
      <c r="M100" s="58"/>
      <c r="N100" s="58"/>
      <c r="O100" s="58"/>
      <c r="P100" s="58"/>
      <c r="Q100" s="58"/>
      <c r="R100" s="58"/>
      <c r="S100" s="58"/>
      <c r="T100" s="58"/>
      <c r="U100" s="58"/>
      <c r="V100" s="58"/>
      <c r="W100" s="58"/>
      <c r="X100" s="58"/>
      <c r="Y100" s="58"/>
      <c r="Z100" s="58"/>
      <c r="AA100" s="58"/>
      <c r="AB100" s="58"/>
      <c r="AC100" s="58"/>
      <c r="AD100" s="58"/>
      <c r="AE100" s="58"/>
      <c r="AF100" s="58"/>
      <c r="AG100" s="58"/>
      <c r="AH100" s="58"/>
      <c r="AI100" s="58"/>
      <c r="AJ100" s="58"/>
      <c r="AK100" s="58"/>
      <c r="AL100" s="58"/>
      <c r="AM100" s="58"/>
      <c r="AN100" s="58"/>
      <c r="AO100" s="58"/>
    </row>
    <row r="101" spans="1:41" ht="15" customHeight="1" x14ac:dyDescent="0.25">
      <c r="A101" s="71" t="s">
        <v>554</v>
      </c>
      <c r="B101" s="71" t="str">
        <f>VLOOKUP(MID('Raw Data'!B$1,FIND("(",'Raw Data'!B$1,1)+1,FIND(")",'Raw Data'!B$1,1)-FIND("(",'Raw Data'!B$1,1)-1)&amp;","&amp;LEFT(A101,FIND("Sample",A101,1)-2),'Arrays &amp; Content'!C$2:D$97,2,FALSE)</f>
        <v>cel-miR-39-3p</v>
      </c>
      <c r="C101" s="75" t="s">
        <v>52</v>
      </c>
      <c r="D101" s="74">
        <f>IF(SUM('Raw Data'!B$4:B$387)=0, "", IF(AND(ISNUMBER('Raw Data'!B102),'Raw Data'!B102&lt;$J$1, 'Raw Data'!B102&gt;0),'Raw Data'!B102,$J$1))</f>
        <v>21.71</v>
      </c>
      <c r="E101" s="74" t="str">
        <f>IF(SUM('Raw Data'!C$4:C$387)=0, "", IF(AND(ISNUMBER('Raw Data'!C102),'Raw Data'!C102&lt;$J$1, 'Raw Data'!C102&gt;0),'Raw Data'!C102,$J$1))</f>
        <v/>
      </c>
      <c r="F101" s="74" t="str">
        <f>IF(SUM('Raw Data'!D$4:D$387)=0, "", IF(AND(ISNUMBER('Raw Data'!D102),'Raw Data'!D102&lt;$J$1, 'Raw Data'!D102&gt;0),'Raw Data'!D102,$J$1))</f>
        <v/>
      </c>
      <c r="G101" s="74" t="str">
        <f>IF(SUM('Raw Data'!E$4:E$387)=0, "", IF(AND(ISNUMBER('Raw Data'!E102),'Raw Data'!E102&lt;$J$1, 'Raw Data'!E102&gt;0),'Raw Data'!E102,$J$1))</f>
        <v/>
      </c>
      <c r="J101" s="58"/>
      <c r="K101" s="58"/>
      <c r="L101" s="58"/>
      <c r="M101" s="58"/>
      <c r="N101" s="58"/>
      <c r="O101" s="58"/>
      <c r="P101" s="58"/>
      <c r="Q101" s="58"/>
      <c r="R101" s="58"/>
      <c r="S101" s="58"/>
      <c r="T101" s="58"/>
      <c r="U101" s="58"/>
      <c r="V101" s="58"/>
      <c r="W101" s="58"/>
      <c r="X101" s="58"/>
      <c r="Y101" s="58"/>
      <c r="Z101" s="58"/>
      <c r="AA101" s="58"/>
      <c r="AB101" s="58"/>
      <c r="AC101" s="58"/>
      <c r="AD101" s="58"/>
      <c r="AE101" s="58"/>
      <c r="AF101" s="58"/>
      <c r="AG101" s="58"/>
      <c r="AH101" s="58"/>
      <c r="AI101" s="58"/>
      <c r="AJ101" s="58"/>
      <c r="AK101" s="58"/>
      <c r="AL101" s="58"/>
      <c r="AM101" s="58"/>
      <c r="AN101" s="58"/>
      <c r="AO101" s="58"/>
    </row>
    <row r="102" spans="1:41" ht="15" customHeight="1" x14ac:dyDescent="0.25">
      <c r="A102" s="71" t="s">
        <v>555</v>
      </c>
      <c r="B102" s="71" t="str">
        <f>VLOOKUP(MID('Raw Data'!B$1,FIND("(",'Raw Data'!B$1,1)+1,FIND(")",'Raw Data'!B$1,1)-FIND("(",'Raw Data'!B$1,1)-1)&amp;","&amp;LEFT(A102,FIND("Sample",A102,1)-2),'Arrays &amp; Content'!C$2:D$97,2,FALSE)</f>
        <v>cel-miR-39-3p</v>
      </c>
      <c r="C102" s="75" t="s">
        <v>53</v>
      </c>
      <c r="D102" s="74">
        <f>IF(SUM('Raw Data'!B$4:B$387)=0, "", IF(AND(ISNUMBER('Raw Data'!B103),'Raw Data'!B103&lt;$J$1, 'Raw Data'!B103&gt;0),'Raw Data'!B103,$J$1))</f>
        <v>21.77</v>
      </c>
      <c r="E102" s="74" t="str">
        <f>IF(SUM('Raw Data'!C$4:C$387)=0, "", IF(AND(ISNUMBER('Raw Data'!C103),'Raw Data'!C103&lt;$J$1, 'Raw Data'!C103&gt;0),'Raw Data'!C103,$J$1))</f>
        <v/>
      </c>
      <c r="F102" s="74" t="str">
        <f>IF(SUM('Raw Data'!D$4:D$387)=0, "", IF(AND(ISNUMBER('Raw Data'!D103),'Raw Data'!D103&lt;$J$1, 'Raw Data'!D103&gt;0),'Raw Data'!D103,$J$1))</f>
        <v/>
      </c>
      <c r="G102" s="74" t="str">
        <f>IF(SUM('Raw Data'!E$4:E$387)=0, "", IF(AND(ISNUMBER('Raw Data'!E103),'Raw Data'!E103&lt;$J$1, 'Raw Data'!E103&gt;0),'Raw Data'!E103,$J$1))</f>
        <v/>
      </c>
      <c r="J102" s="58"/>
      <c r="K102" s="58"/>
      <c r="L102" s="58"/>
      <c r="M102" s="58"/>
      <c r="N102" s="58"/>
      <c r="O102" s="58"/>
      <c r="P102" s="58"/>
      <c r="Q102" s="58"/>
      <c r="R102" s="58"/>
      <c r="S102" s="58"/>
      <c r="T102" s="58"/>
      <c r="U102" s="58"/>
      <c r="V102" s="58"/>
      <c r="W102" s="58"/>
      <c r="X102" s="58"/>
      <c r="Y102" s="58"/>
      <c r="Z102" s="58"/>
      <c r="AA102" s="58"/>
      <c r="AB102" s="58"/>
      <c r="AC102" s="58"/>
      <c r="AD102" s="58"/>
      <c r="AE102" s="58"/>
      <c r="AF102" s="58"/>
      <c r="AG102" s="58"/>
      <c r="AH102" s="58"/>
      <c r="AI102" s="58"/>
      <c r="AJ102" s="58"/>
      <c r="AK102" s="58"/>
      <c r="AL102" s="58"/>
      <c r="AM102" s="58"/>
      <c r="AN102" s="58"/>
      <c r="AO102" s="58"/>
    </row>
    <row r="103" spans="1:41" ht="15" customHeight="1" x14ac:dyDescent="0.25">
      <c r="A103" s="71" t="s">
        <v>556</v>
      </c>
      <c r="B103" s="71" t="str">
        <f>VLOOKUP(MID('Raw Data'!B$1,FIND("(",'Raw Data'!B$1,1)+1,FIND(")",'Raw Data'!B$1,1)-FIND("(",'Raw Data'!B$1,1)-1)&amp;","&amp;LEFT(A103,FIND("Sample",A103,1)-2),'Arrays &amp; Content'!C$2:D$97,2,FALSE)</f>
        <v>hsa-miR-16-5p</v>
      </c>
      <c r="C103" s="75" t="s">
        <v>54</v>
      </c>
      <c r="D103" s="74">
        <f>IF(SUM('Raw Data'!B$4:B$387)=0, "", IF(AND(ISNUMBER('Raw Data'!B104),'Raw Data'!B104&lt;$J$1, 'Raw Data'!B104&gt;0),'Raw Data'!B104,$J$1))</f>
        <v>20.48</v>
      </c>
      <c r="E103" s="74" t="str">
        <f>IF(SUM('Raw Data'!C$4:C$387)=0, "", IF(AND(ISNUMBER('Raw Data'!C104),'Raw Data'!C104&lt;$J$1, 'Raw Data'!C104&gt;0),'Raw Data'!C104,$J$1))</f>
        <v/>
      </c>
      <c r="F103" s="74" t="str">
        <f>IF(SUM('Raw Data'!D$4:D$387)=0, "", IF(AND(ISNUMBER('Raw Data'!D104),'Raw Data'!D104&lt;$J$1, 'Raw Data'!D104&gt;0),'Raw Data'!D104,$J$1))</f>
        <v/>
      </c>
      <c r="G103" s="74" t="str">
        <f>IF(SUM('Raw Data'!E$4:E$387)=0, "", IF(AND(ISNUMBER('Raw Data'!E104),'Raw Data'!E104&lt;$J$1, 'Raw Data'!E104&gt;0),'Raw Data'!E104,$J$1))</f>
        <v/>
      </c>
      <c r="J103" s="58"/>
      <c r="K103" s="58"/>
      <c r="L103" s="58"/>
      <c r="M103" s="58"/>
      <c r="N103" s="58"/>
      <c r="O103" s="58"/>
      <c r="P103" s="58"/>
      <c r="Q103" s="58"/>
      <c r="R103" s="58"/>
      <c r="S103" s="58"/>
      <c r="T103" s="58"/>
      <c r="U103" s="58"/>
      <c r="V103" s="58"/>
      <c r="W103" s="58"/>
      <c r="X103" s="58"/>
      <c r="Y103" s="58"/>
      <c r="Z103" s="58"/>
      <c r="AA103" s="58"/>
      <c r="AB103" s="58"/>
      <c r="AC103" s="58"/>
      <c r="AD103" s="58"/>
      <c r="AE103" s="58"/>
      <c r="AF103" s="58"/>
      <c r="AG103" s="58"/>
      <c r="AH103" s="58"/>
      <c r="AI103" s="58"/>
      <c r="AJ103" s="58"/>
      <c r="AK103" s="58"/>
      <c r="AL103" s="58"/>
      <c r="AM103" s="58"/>
      <c r="AN103" s="58"/>
      <c r="AO103" s="58"/>
    </row>
    <row r="104" spans="1:41" ht="15" customHeight="1" x14ac:dyDescent="0.25">
      <c r="A104" s="71" t="s">
        <v>557</v>
      </c>
      <c r="B104" s="71" t="str">
        <f>VLOOKUP(MID('Raw Data'!B$1,FIND("(",'Raw Data'!B$1,1)+1,FIND(")",'Raw Data'!B$1,1)-FIND("(",'Raw Data'!B$1,1)-1)&amp;","&amp;LEFT(A104,FIND("Sample",A104,1)-2),'Arrays &amp; Content'!C$2:D$97,2,FALSE)</f>
        <v>hsa-miR-16-5p</v>
      </c>
      <c r="C104" s="75" t="s">
        <v>55</v>
      </c>
      <c r="D104" s="74">
        <f>IF(SUM('Raw Data'!B$4:B$387)=0, "", IF(AND(ISNUMBER('Raw Data'!B105),'Raw Data'!B105&lt;$J$1, 'Raw Data'!B105&gt;0),'Raw Data'!B105,$J$1))</f>
        <v>20.149999999999999</v>
      </c>
      <c r="E104" s="74" t="str">
        <f>IF(SUM('Raw Data'!C$4:C$387)=0, "", IF(AND(ISNUMBER('Raw Data'!C105),'Raw Data'!C105&lt;$J$1, 'Raw Data'!C105&gt;0),'Raw Data'!C105,$J$1))</f>
        <v/>
      </c>
      <c r="F104" s="74" t="str">
        <f>IF(SUM('Raw Data'!D$4:D$387)=0, "", IF(AND(ISNUMBER('Raw Data'!D105),'Raw Data'!D105&lt;$J$1, 'Raw Data'!D105&gt;0),'Raw Data'!D105,$J$1))</f>
        <v/>
      </c>
      <c r="G104" s="74" t="str">
        <f>IF(SUM('Raw Data'!E$4:E$387)=0, "", IF(AND(ISNUMBER('Raw Data'!E105),'Raw Data'!E105&lt;$J$1, 'Raw Data'!E105&gt;0),'Raw Data'!E105,$J$1))</f>
        <v/>
      </c>
      <c r="J104" s="58"/>
      <c r="K104" s="58"/>
      <c r="L104" s="58"/>
      <c r="M104" s="58"/>
      <c r="N104" s="58"/>
      <c r="O104" s="58"/>
      <c r="P104" s="58"/>
      <c r="Q104" s="58"/>
      <c r="R104" s="58"/>
      <c r="S104" s="58"/>
      <c r="T104" s="58"/>
      <c r="U104" s="58"/>
      <c r="V104" s="58"/>
      <c r="W104" s="58"/>
      <c r="X104" s="58"/>
      <c r="Y104" s="58"/>
      <c r="Z104" s="58"/>
      <c r="AA104" s="58"/>
      <c r="AB104" s="58"/>
      <c r="AC104" s="58"/>
      <c r="AD104" s="58"/>
      <c r="AE104" s="58"/>
      <c r="AF104" s="58"/>
      <c r="AG104" s="58"/>
      <c r="AH104" s="58"/>
      <c r="AI104" s="58"/>
      <c r="AJ104" s="58"/>
      <c r="AK104" s="58"/>
      <c r="AL104" s="58"/>
      <c r="AM104" s="58"/>
      <c r="AN104" s="58"/>
      <c r="AO104" s="58"/>
    </row>
    <row r="105" spans="1:41" ht="15" customHeight="1" x14ac:dyDescent="0.25">
      <c r="A105" s="71" t="s">
        <v>558</v>
      </c>
      <c r="B105" s="71" t="str">
        <f>VLOOKUP(MID('Raw Data'!B$1,FIND("(",'Raw Data'!B$1,1)+1,FIND(")",'Raw Data'!B$1,1)-FIND("(",'Raw Data'!B$1,1)-1)&amp;","&amp;LEFT(A105,FIND("Sample",A105,1)-2),'Arrays &amp; Content'!C$2:D$97,2,FALSE)</f>
        <v>hsa-miR-21-5p</v>
      </c>
      <c r="C105" s="75" t="s">
        <v>56</v>
      </c>
      <c r="D105" s="74">
        <f>IF(SUM('Raw Data'!B$4:B$387)=0, "", IF(AND(ISNUMBER('Raw Data'!B106),'Raw Data'!B106&lt;$J$1, 'Raw Data'!B106&gt;0),'Raw Data'!B106,$J$1))</f>
        <v>18.45</v>
      </c>
      <c r="E105" s="74" t="str">
        <f>IF(SUM('Raw Data'!C$4:C$387)=0, "", IF(AND(ISNUMBER('Raw Data'!C106),'Raw Data'!C106&lt;$J$1, 'Raw Data'!C106&gt;0),'Raw Data'!C106,$J$1))</f>
        <v/>
      </c>
      <c r="F105" s="74" t="str">
        <f>IF(SUM('Raw Data'!D$4:D$387)=0, "", IF(AND(ISNUMBER('Raw Data'!D106),'Raw Data'!D106&lt;$J$1, 'Raw Data'!D106&gt;0),'Raw Data'!D106,$J$1))</f>
        <v/>
      </c>
      <c r="G105" s="74" t="str">
        <f>IF(SUM('Raw Data'!E$4:E$387)=0, "", IF(AND(ISNUMBER('Raw Data'!E106),'Raw Data'!E106&lt;$J$1, 'Raw Data'!E106&gt;0),'Raw Data'!E106,$J$1))</f>
        <v/>
      </c>
      <c r="J105" s="58"/>
      <c r="K105" s="58"/>
      <c r="L105" s="58"/>
      <c r="M105" s="58"/>
      <c r="N105" s="58"/>
      <c r="O105" s="58"/>
      <c r="P105" s="58"/>
      <c r="Q105" s="58"/>
      <c r="R105" s="58"/>
      <c r="S105" s="58"/>
      <c r="T105" s="58"/>
      <c r="U105" s="58"/>
      <c r="V105" s="58"/>
      <c r="W105" s="58"/>
      <c r="X105" s="58"/>
      <c r="Y105" s="58"/>
      <c r="Z105" s="58"/>
      <c r="AA105" s="58"/>
      <c r="AB105" s="58"/>
      <c r="AC105" s="58"/>
      <c r="AD105" s="58"/>
      <c r="AE105" s="58"/>
      <c r="AF105" s="58"/>
      <c r="AG105" s="58"/>
      <c r="AH105" s="58"/>
      <c r="AI105" s="58"/>
      <c r="AJ105" s="58"/>
      <c r="AK105" s="58"/>
      <c r="AL105" s="58"/>
      <c r="AM105" s="58"/>
      <c r="AN105" s="58"/>
      <c r="AO105" s="58"/>
    </row>
    <row r="106" spans="1:41" ht="15" customHeight="1" x14ac:dyDescent="0.25">
      <c r="A106" s="71" t="s">
        <v>559</v>
      </c>
      <c r="B106" s="71" t="str">
        <f>VLOOKUP(MID('Raw Data'!B$1,FIND("(",'Raw Data'!B$1,1)+1,FIND(")",'Raw Data'!B$1,1)-FIND("(",'Raw Data'!B$1,1)-1)&amp;","&amp;LEFT(A106,FIND("Sample",A106,1)-2),'Arrays &amp; Content'!C$2:D$97,2,FALSE)</f>
        <v>hsa-miR-21-5p</v>
      </c>
      <c r="C106" s="75" t="s">
        <v>57</v>
      </c>
      <c r="D106" s="74">
        <f>IF(SUM('Raw Data'!B$4:B$387)=0, "", IF(AND(ISNUMBER('Raw Data'!B107),'Raw Data'!B107&lt;$J$1, 'Raw Data'!B107&gt;0),'Raw Data'!B107,$J$1))</f>
        <v>22.07</v>
      </c>
      <c r="E106" s="74" t="str">
        <f>IF(SUM('Raw Data'!C$4:C$387)=0, "", IF(AND(ISNUMBER('Raw Data'!C107),'Raw Data'!C107&lt;$J$1, 'Raw Data'!C107&gt;0),'Raw Data'!C107,$J$1))</f>
        <v/>
      </c>
      <c r="F106" s="74" t="str">
        <f>IF(SUM('Raw Data'!D$4:D$387)=0, "", IF(AND(ISNUMBER('Raw Data'!D107),'Raw Data'!D107&lt;$J$1, 'Raw Data'!D107&gt;0),'Raw Data'!D107,$J$1))</f>
        <v/>
      </c>
      <c r="G106" s="74" t="str">
        <f>IF(SUM('Raw Data'!E$4:E$387)=0, "", IF(AND(ISNUMBER('Raw Data'!E107),'Raw Data'!E107&lt;$J$1, 'Raw Data'!E107&gt;0),'Raw Data'!E107,$J$1))</f>
        <v/>
      </c>
      <c r="J106" s="58"/>
      <c r="K106" s="58"/>
      <c r="L106" s="58"/>
      <c r="M106" s="58"/>
      <c r="N106" s="58"/>
      <c r="O106" s="58"/>
      <c r="P106" s="58"/>
      <c r="Q106" s="58"/>
      <c r="R106" s="58"/>
      <c r="S106" s="58"/>
      <c r="T106" s="58"/>
      <c r="U106" s="58"/>
      <c r="V106" s="58"/>
      <c r="W106" s="58"/>
      <c r="X106" s="58"/>
      <c r="Y106" s="58"/>
      <c r="Z106" s="58"/>
      <c r="AA106" s="58"/>
      <c r="AB106" s="58"/>
      <c r="AC106" s="58"/>
      <c r="AD106" s="58"/>
      <c r="AE106" s="58"/>
      <c r="AF106" s="58"/>
      <c r="AG106" s="58"/>
      <c r="AH106" s="58"/>
      <c r="AI106" s="58"/>
      <c r="AJ106" s="58"/>
      <c r="AK106" s="58"/>
      <c r="AL106" s="58"/>
      <c r="AM106" s="58"/>
      <c r="AN106" s="58"/>
      <c r="AO106" s="58"/>
    </row>
    <row r="107" spans="1:41" ht="15" customHeight="1" x14ac:dyDescent="0.25">
      <c r="A107" s="71" t="s">
        <v>560</v>
      </c>
      <c r="B107" s="71" t="str">
        <f>VLOOKUP(MID('Raw Data'!B$1,FIND("(",'Raw Data'!B$1,1)+1,FIND(")",'Raw Data'!B$1,1)-FIND("(",'Raw Data'!B$1,1)-1)&amp;","&amp;LEFT(A107,FIND("Sample",A107,1)-2),'Arrays &amp; Content'!C$2:D$97,2,FALSE)</f>
        <v>hsa-miR-191-5p</v>
      </c>
      <c r="C107" s="75" t="s">
        <v>58</v>
      </c>
      <c r="D107" s="74">
        <f>IF(SUM('Raw Data'!B$4:B$387)=0, "", IF(AND(ISNUMBER('Raw Data'!B108),'Raw Data'!B108&lt;$J$1, 'Raw Data'!B108&gt;0),'Raw Data'!B108,$J$1))</f>
        <v>20.05</v>
      </c>
      <c r="E107" s="74" t="str">
        <f>IF(SUM('Raw Data'!C$4:C$387)=0, "", IF(AND(ISNUMBER('Raw Data'!C108),'Raw Data'!C108&lt;$J$1, 'Raw Data'!C108&gt;0),'Raw Data'!C108,$J$1))</f>
        <v/>
      </c>
      <c r="F107" s="74" t="str">
        <f>IF(SUM('Raw Data'!D$4:D$387)=0, "", IF(AND(ISNUMBER('Raw Data'!D108),'Raw Data'!D108&lt;$J$1, 'Raw Data'!D108&gt;0),'Raw Data'!D108,$J$1))</f>
        <v/>
      </c>
      <c r="G107" s="74" t="str">
        <f>IF(SUM('Raw Data'!E$4:E$387)=0, "", IF(AND(ISNUMBER('Raw Data'!E108),'Raw Data'!E108&lt;$J$1, 'Raw Data'!E108&gt;0),'Raw Data'!E108,$J$1))</f>
        <v/>
      </c>
      <c r="J107" s="58"/>
      <c r="K107" s="58"/>
      <c r="L107" s="58"/>
      <c r="M107" s="58"/>
      <c r="N107" s="58"/>
      <c r="O107" s="58"/>
      <c r="P107" s="58"/>
      <c r="Q107" s="58"/>
      <c r="R107" s="58"/>
      <c r="S107" s="58"/>
      <c r="T107" s="58"/>
      <c r="U107" s="58"/>
      <c r="V107" s="58"/>
      <c r="W107" s="58"/>
      <c r="X107" s="58"/>
      <c r="Y107" s="58"/>
      <c r="Z107" s="58"/>
      <c r="AA107" s="58"/>
      <c r="AB107" s="58"/>
      <c r="AC107" s="58"/>
      <c r="AD107" s="58"/>
      <c r="AE107" s="58"/>
      <c r="AF107" s="58"/>
      <c r="AG107" s="58"/>
      <c r="AH107" s="58"/>
      <c r="AI107" s="58"/>
      <c r="AJ107" s="58"/>
      <c r="AK107" s="58"/>
      <c r="AL107" s="58"/>
      <c r="AM107" s="58"/>
      <c r="AN107" s="58"/>
      <c r="AO107" s="58"/>
    </row>
    <row r="108" spans="1:41" ht="15" customHeight="1" x14ac:dyDescent="0.25">
      <c r="A108" s="71" t="s">
        <v>561</v>
      </c>
      <c r="B108" s="71" t="str">
        <f>VLOOKUP(MID('Raw Data'!B$1,FIND("(",'Raw Data'!B$1,1)+1,FIND(")",'Raw Data'!B$1,1)-FIND("(",'Raw Data'!B$1,1)-1)&amp;","&amp;LEFT(A108,FIND("Sample",A108,1)-2),'Arrays &amp; Content'!C$2:D$97,2,FALSE)</f>
        <v>hsa-miR-191-5p</v>
      </c>
      <c r="C108" s="75" t="s">
        <v>59</v>
      </c>
      <c r="D108" s="74">
        <f>IF(SUM('Raw Data'!B$4:B$387)=0, "", IF(AND(ISNUMBER('Raw Data'!B109),'Raw Data'!B109&lt;$J$1, 'Raw Data'!B109&gt;0),'Raw Data'!B109,$J$1))</f>
        <v>19.829999999999998</v>
      </c>
      <c r="E108" s="74" t="str">
        <f>IF(SUM('Raw Data'!C$4:C$387)=0, "", IF(AND(ISNUMBER('Raw Data'!C109),'Raw Data'!C109&lt;$J$1, 'Raw Data'!C109&gt;0),'Raw Data'!C109,$J$1))</f>
        <v/>
      </c>
      <c r="F108" s="74" t="str">
        <f>IF(SUM('Raw Data'!D$4:D$387)=0, "", IF(AND(ISNUMBER('Raw Data'!D109),'Raw Data'!D109&lt;$J$1, 'Raw Data'!D109&gt;0),'Raw Data'!D109,$J$1))</f>
        <v/>
      </c>
      <c r="G108" s="74" t="str">
        <f>IF(SUM('Raw Data'!E$4:E$387)=0, "", IF(AND(ISNUMBER('Raw Data'!E109),'Raw Data'!E109&lt;$J$1, 'Raw Data'!E109&gt;0),'Raw Data'!E109,$J$1))</f>
        <v/>
      </c>
      <c r="J108" s="58"/>
      <c r="K108" s="58"/>
      <c r="L108" s="58"/>
      <c r="M108" s="58"/>
      <c r="N108" s="58"/>
      <c r="O108" s="58"/>
      <c r="P108" s="58"/>
      <c r="Q108" s="58"/>
      <c r="R108" s="58"/>
      <c r="S108" s="58"/>
      <c r="T108" s="58"/>
      <c r="U108" s="58"/>
      <c r="V108" s="58"/>
      <c r="W108" s="58"/>
      <c r="X108" s="58"/>
      <c r="Y108" s="58"/>
      <c r="Z108" s="58"/>
      <c r="AA108" s="58"/>
      <c r="AB108" s="58"/>
      <c r="AC108" s="58"/>
      <c r="AD108" s="58"/>
      <c r="AE108" s="58"/>
      <c r="AF108" s="58"/>
      <c r="AG108" s="58"/>
      <c r="AH108" s="58"/>
      <c r="AI108" s="58"/>
      <c r="AJ108" s="58"/>
      <c r="AK108" s="58"/>
      <c r="AL108" s="58"/>
      <c r="AM108" s="58"/>
      <c r="AN108" s="58"/>
      <c r="AO108" s="58"/>
    </row>
    <row r="109" spans="1:41" ht="15" customHeight="1" x14ac:dyDescent="0.25">
      <c r="A109" s="71" t="s">
        <v>562</v>
      </c>
      <c r="B109" s="71" t="str">
        <f>VLOOKUP(MID('Raw Data'!B$1,FIND("(",'Raw Data'!B$1,1)+1,FIND(")",'Raw Data'!B$1,1)-FIND("(",'Raw Data'!B$1,1)-1)&amp;","&amp;LEFT(A109,FIND("Sample",A109,1)-2),'Arrays &amp; Content'!C$2:D$97,2,FALSE)</f>
        <v>SNORD61</v>
      </c>
      <c r="C109" s="75" t="s">
        <v>60</v>
      </c>
      <c r="D109" s="74">
        <f>IF(SUM('Raw Data'!B$4:B$387)=0, "", IF(AND(ISNUMBER('Raw Data'!B110),'Raw Data'!B110&lt;$J$1, 'Raw Data'!B110&gt;0),'Raw Data'!B110,$J$1))</f>
        <v>20.76</v>
      </c>
      <c r="E109" s="74" t="str">
        <f>IF(SUM('Raw Data'!C$4:C$387)=0, "", IF(AND(ISNUMBER('Raw Data'!C110),'Raw Data'!C110&lt;$J$1, 'Raw Data'!C110&gt;0),'Raw Data'!C110,$J$1))</f>
        <v/>
      </c>
      <c r="F109" s="74" t="str">
        <f>IF(SUM('Raw Data'!D$4:D$387)=0, "", IF(AND(ISNUMBER('Raw Data'!D110),'Raw Data'!D110&lt;$J$1, 'Raw Data'!D110&gt;0),'Raw Data'!D110,$J$1))</f>
        <v/>
      </c>
      <c r="G109" s="74" t="str">
        <f>IF(SUM('Raw Data'!E$4:E$387)=0, "", IF(AND(ISNUMBER('Raw Data'!E110),'Raw Data'!E110&lt;$J$1, 'Raw Data'!E110&gt;0),'Raw Data'!E110,$J$1))</f>
        <v/>
      </c>
      <c r="J109" s="58"/>
      <c r="K109" s="58"/>
      <c r="L109" s="58"/>
      <c r="M109" s="58"/>
      <c r="N109" s="58"/>
      <c r="O109" s="58"/>
      <c r="P109" s="58"/>
      <c r="Q109" s="58"/>
      <c r="R109" s="58"/>
      <c r="S109" s="58"/>
      <c r="T109" s="58"/>
      <c r="U109" s="58"/>
      <c r="V109" s="58"/>
      <c r="W109" s="58"/>
      <c r="X109" s="58"/>
      <c r="Y109" s="58"/>
      <c r="Z109" s="58"/>
      <c r="AA109" s="58"/>
      <c r="AB109" s="58"/>
      <c r="AC109" s="58"/>
      <c r="AD109" s="58"/>
      <c r="AE109" s="58"/>
      <c r="AF109" s="58"/>
      <c r="AG109" s="58"/>
      <c r="AH109" s="58"/>
      <c r="AI109" s="58"/>
      <c r="AJ109" s="58"/>
      <c r="AK109" s="58"/>
      <c r="AL109" s="58"/>
      <c r="AM109" s="58"/>
      <c r="AN109" s="58"/>
      <c r="AO109" s="58"/>
    </row>
    <row r="110" spans="1:41" ht="15" customHeight="1" x14ac:dyDescent="0.25">
      <c r="A110" s="71" t="s">
        <v>563</v>
      </c>
      <c r="B110" s="71" t="str">
        <f>VLOOKUP(MID('Raw Data'!B$1,FIND("(",'Raw Data'!B$1,1)+1,FIND(")",'Raw Data'!B$1,1)-FIND("(",'Raw Data'!B$1,1)-1)&amp;","&amp;LEFT(A110,FIND("Sample",A110,1)-2),'Arrays &amp; Content'!C$2:D$97,2,FALSE)</f>
        <v>SNORD61</v>
      </c>
      <c r="C110" s="75" t="s">
        <v>61</v>
      </c>
      <c r="D110" s="74">
        <f>IF(SUM('Raw Data'!B$4:B$387)=0, "", IF(AND(ISNUMBER('Raw Data'!B111),'Raw Data'!B111&lt;$J$1, 'Raw Data'!B111&gt;0),'Raw Data'!B111,$J$1))</f>
        <v>22.52</v>
      </c>
      <c r="E110" s="74" t="str">
        <f>IF(SUM('Raw Data'!C$4:C$387)=0, "", IF(AND(ISNUMBER('Raw Data'!C111),'Raw Data'!C111&lt;$J$1, 'Raw Data'!C111&gt;0),'Raw Data'!C111,$J$1))</f>
        <v/>
      </c>
      <c r="F110" s="74" t="str">
        <f>IF(SUM('Raw Data'!D$4:D$387)=0, "", IF(AND(ISNUMBER('Raw Data'!D111),'Raw Data'!D111&lt;$J$1, 'Raw Data'!D111&gt;0),'Raw Data'!D111,$J$1))</f>
        <v/>
      </c>
      <c r="G110" s="74" t="str">
        <f>IF(SUM('Raw Data'!E$4:E$387)=0, "", IF(AND(ISNUMBER('Raw Data'!E111),'Raw Data'!E111&lt;$J$1, 'Raw Data'!E111&gt;0),'Raw Data'!E111,$J$1))</f>
        <v/>
      </c>
      <c r="J110" s="58"/>
      <c r="K110" s="58"/>
      <c r="L110" s="58"/>
      <c r="M110" s="58"/>
      <c r="N110" s="58"/>
      <c r="O110" s="58"/>
      <c r="P110" s="58"/>
      <c r="Q110" s="58"/>
      <c r="R110" s="58"/>
      <c r="S110" s="58"/>
      <c r="T110" s="58"/>
      <c r="U110" s="58"/>
      <c r="V110" s="58"/>
      <c r="W110" s="58"/>
      <c r="X110" s="58"/>
      <c r="Y110" s="58"/>
      <c r="Z110" s="58"/>
      <c r="AA110" s="58"/>
      <c r="AB110" s="58"/>
      <c r="AC110" s="58"/>
      <c r="AD110" s="58"/>
      <c r="AE110" s="58"/>
      <c r="AF110" s="58"/>
      <c r="AG110" s="58"/>
      <c r="AH110" s="58"/>
      <c r="AI110" s="58"/>
      <c r="AJ110" s="58"/>
      <c r="AK110" s="58"/>
      <c r="AL110" s="58"/>
      <c r="AM110" s="58"/>
      <c r="AN110" s="58"/>
      <c r="AO110" s="58"/>
    </row>
    <row r="111" spans="1:41" ht="15" customHeight="1" x14ac:dyDescent="0.25">
      <c r="A111" s="71" t="s">
        <v>564</v>
      </c>
      <c r="B111" s="71" t="str">
        <f>VLOOKUP(MID('Raw Data'!B$1,FIND("(",'Raw Data'!B$1,1)+1,FIND(")",'Raw Data'!B$1,1)-FIND("(",'Raw Data'!B$1,1)-1)&amp;","&amp;LEFT(A111,FIND("Sample",A111,1)-2),'Arrays &amp; Content'!C$2:D$97,2,FALSE)</f>
        <v>SNORD95</v>
      </c>
      <c r="C111" s="75" t="s">
        <v>210</v>
      </c>
      <c r="D111" s="74">
        <f>IF(SUM('Raw Data'!B$4:B$387)=0, "", IF(AND(ISNUMBER('Raw Data'!B112),'Raw Data'!B112&lt;$J$1, 'Raw Data'!B112&gt;0),'Raw Data'!B112,$J$1))</f>
        <v>18.920000000000002</v>
      </c>
      <c r="E111" s="74" t="str">
        <f>IF(SUM('Raw Data'!C$4:C$387)=0, "", IF(AND(ISNUMBER('Raw Data'!C112),'Raw Data'!C112&lt;$J$1, 'Raw Data'!C112&gt;0),'Raw Data'!C112,$J$1))</f>
        <v/>
      </c>
      <c r="F111" s="74" t="str">
        <f>IF(SUM('Raw Data'!D$4:D$387)=0, "", IF(AND(ISNUMBER('Raw Data'!D112),'Raw Data'!D112&lt;$J$1, 'Raw Data'!D112&gt;0),'Raw Data'!D112,$J$1))</f>
        <v/>
      </c>
      <c r="G111" s="74" t="str">
        <f>IF(SUM('Raw Data'!E$4:E$387)=0, "", IF(AND(ISNUMBER('Raw Data'!E112),'Raw Data'!E112&lt;$J$1, 'Raw Data'!E112&gt;0),'Raw Data'!E112,$J$1))</f>
        <v/>
      </c>
      <c r="J111" s="58"/>
      <c r="K111" s="58"/>
      <c r="L111" s="58"/>
      <c r="M111" s="58"/>
      <c r="N111" s="58"/>
      <c r="O111" s="58"/>
      <c r="P111" s="58"/>
      <c r="Q111" s="58"/>
      <c r="R111" s="58"/>
      <c r="S111" s="58"/>
      <c r="T111" s="58"/>
      <c r="U111" s="58"/>
      <c r="V111" s="58"/>
      <c r="W111" s="58"/>
      <c r="X111" s="58"/>
      <c r="Y111" s="58"/>
      <c r="Z111" s="58"/>
      <c r="AA111" s="58"/>
      <c r="AB111" s="58"/>
      <c r="AC111" s="58"/>
      <c r="AD111" s="58"/>
      <c r="AE111" s="58"/>
      <c r="AF111" s="58"/>
      <c r="AG111" s="58"/>
      <c r="AH111" s="58"/>
      <c r="AI111" s="58"/>
      <c r="AJ111" s="58"/>
      <c r="AK111" s="58"/>
      <c r="AL111" s="58"/>
      <c r="AM111" s="58"/>
      <c r="AN111" s="58"/>
      <c r="AO111" s="58"/>
    </row>
    <row r="112" spans="1:41" ht="15" customHeight="1" x14ac:dyDescent="0.25">
      <c r="A112" s="71" t="s">
        <v>565</v>
      </c>
      <c r="B112" s="71" t="str">
        <f>VLOOKUP(MID('Raw Data'!B$1,FIND("(",'Raw Data'!B$1,1)+1,FIND(")",'Raw Data'!B$1,1)-FIND("(",'Raw Data'!B$1,1)-1)&amp;","&amp;LEFT(A112,FIND("Sample",A112,1)-2),'Arrays &amp; Content'!C$2:D$97,2,FALSE)</f>
        <v>SNORD95</v>
      </c>
      <c r="C112" s="75" t="s">
        <v>211</v>
      </c>
      <c r="D112" s="74">
        <f>IF(SUM('Raw Data'!B$4:B$387)=0, "", IF(AND(ISNUMBER('Raw Data'!B113),'Raw Data'!B113&lt;$J$1, 'Raw Data'!B113&gt;0),'Raw Data'!B113,$J$1))</f>
        <v>22.03</v>
      </c>
      <c r="E112" s="74" t="str">
        <f>IF(SUM('Raw Data'!C$4:C$387)=0, "", IF(AND(ISNUMBER('Raw Data'!C113),'Raw Data'!C113&lt;$J$1, 'Raw Data'!C113&gt;0),'Raw Data'!C113,$J$1))</f>
        <v/>
      </c>
      <c r="F112" s="74" t="str">
        <f>IF(SUM('Raw Data'!D$4:D$387)=0, "", IF(AND(ISNUMBER('Raw Data'!D113),'Raw Data'!D113&lt;$J$1, 'Raw Data'!D113&gt;0),'Raw Data'!D113,$J$1))</f>
        <v/>
      </c>
      <c r="G112" s="74" t="str">
        <f>IF(SUM('Raw Data'!E$4:E$387)=0, "", IF(AND(ISNUMBER('Raw Data'!E113),'Raw Data'!E113&lt;$J$1, 'Raw Data'!E113&gt;0),'Raw Data'!E113,$J$1))</f>
        <v/>
      </c>
      <c r="J112" s="58"/>
      <c r="K112" s="58"/>
      <c r="L112" s="58"/>
      <c r="M112" s="58"/>
      <c r="N112" s="58"/>
      <c r="O112" s="58"/>
      <c r="P112" s="58"/>
      <c r="Q112" s="58"/>
      <c r="R112" s="58"/>
      <c r="S112" s="58"/>
      <c r="T112" s="58"/>
      <c r="U112" s="58"/>
      <c r="V112" s="58"/>
      <c r="W112" s="58"/>
      <c r="X112" s="58"/>
      <c r="Y112" s="58"/>
      <c r="Z112" s="58"/>
      <c r="AA112" s="58"/>
      <c r="AB112" s="58"/>
      <c r="AC112" s="58"/>
      <c r="AD112" s="58"/>
      <c r="AE112" s="58"/>
      <c r="AF112" s="58"/>
      <c r="AG112" s="58"/>
      <c r="AH112" s="58"/>
      <c r="AI112" s="58"/>
      <c r="AJ112" s="58"/>
      <c r="AK112" s="58"/>
      <c r="AL112" s="58"/>
      <c r="AM112" s="58"/>
      <c r="AN112" s="58"/>
      <c r="AO112" s="58"/>
    </row>
    <row r="113" spans="1:41" ht="15" customHeight="1" x14ac:dyDescent="0.25">
      <c r="A113" s="71" t="s">
        <v>566</v>
      </c>
      <c r="B113" s="71" t="str">
        <f>VLOOKUP(MID('Raw Data'!B$1,FIND("(",'Raw Data'!B$1,1)+1,FIND(")",'Raw Data'!B$1,1)-FIND("(",'Raw Data'!B$1,1)-1)&amp;","&amp;LEFT(A113,FIND("Sample",A113,1)-2),'Arrays &amp; Content'!C$2:D$97,2,FALSE)</f>
        <v>SNORD96A</v>
      </c>
      <c r="C113" s="75" t="s">
        <v>212</v>
      </c>
      <c r="D113" s="74">
        <f>IF(SUM('Raw Data'!B$4:B$387)=0, "", IF(AND(ISNUMBER('Raw Data'!B114),'Raw Data'!B114&lt;$J$1, 'Raw Data'!B114&gt;0),'Raw Data'!B114,$J$1))</f>
        <v>22.19</v>
      </c>
      <c r="E113" s="74" t="str">
        <f>IF(SUM('Raw Data'!C$4:C$387)=0, "", IF(AND(ISNUMBER('Raw Data'!C114),'Raw Data'!C114&lt;$J$1, 'Raw Data'!C114&gt;0),'Raw Data'!C114,$J$1))</f>
        <v/>
      </c>
      <c r="F113" s="74" t="str">
        <f>IF(SUM('Raw Data'!D$4:D$387)=0, "", IF(AND(ISNUMBER('Raw Data'!D114),'Raw Data'!D114&lt;$J$1, 'Raw Data'!D114&gt;0),'Raw Data'!D114,$J$1))</f>
        <v/>
      </c>
      <c r="G113" s="74" t="str">
        <f>IF(SUM('Raw Data'!E$4:E$387)=0, "", IF(AND(ISNUMBER('Raw Data'!E114),'Raw Data'!E114&lt;$J$1, 'Raw Data'!E114&gt;0),'Raw Data'!E114,$J$1))</f>
        <v/>
      </c>
      <c r="J113" s="58"/>
      <c r="K113" s="58"/>
      <c r="L113" s="58"/>
      <c r="M113" s="58"/>
      <c r="N113" s="58"/>
      <c r="O113" s="58"/>
      <c r="P113" s="58"/>
      <c r="Q113" s="58"/>
      <c r="R113" s="58"/>
      <c r="S113" s="58"/>
      <c r="T113" s="58"/>
      <c r="U113" s="58"/>
      <c r="V113" s="58"/>
      <c r="W113" s="58"/>
      <c r="X113" s="58"/>
      <c r="Y113" s="58"/>
      <c r="Z113" s="58"/>
      <c r="AA113" s="58"/>
      <c r="AB113" s="58"/>
      <c r="AC113" s="58"/>
      <c r="AD113" s="58"/>
      <c r="AE113" s="58"/>
      <c r="AF113" s="58"/>
      <c r="AG113" s="58"/>
      <c r="AH113" s="58"/>
      <c r="AI113" s="58"/>
      <c r="AJ113" s="58"/>
      <c r="AK113" s="58"/>
      <c r="AL113" s="58"/>
      <c r="AM113" s="58"/>
      <c r="AN113" s="58"/>
      <c r="AO113" s="58"/>
    </row>
    <row r="114" spans="1:41" ht="15" customHeight="1" x14ac:dyDescent="0.25">
      <c r="A114" s="71" t="s">
        <v>567</v>
      </c>
      <c r="B114" s="71" t="str">
        <f>VLOOKUP(MID('Raw Data'!B$1,FIND("(",'Raw Data'!B$1,1)+1,FIND(")",'Raw Data'!B$1,1)-FIND("(",'Raw Data'!B$1,1)-1)&amp;","&amp;LEFT(A114,FIND("Sample",A114,1)-2),'Arrays &amp; Content'!C$2:D$97,2,FALSE)</f>
        <v>SNORD96A</v>
      </c>
      <c r="C114" s="75" t="s">
        <v>213</v>
      </c>
      <c r="D114" s="74">
        <f>IF(SUM('Raw Data'!B$4:B$387)=0, "", IF(AND(ISNUMBER('Raw Data'!B115),'Raw Data'!B115&lt;$J$1, 'Raw Data'!B115&gt;0),'Raw Data'!B115,$J$1))</f>
        <v>21.32</v>
      </c>
      <c r="E114" s="74" t="str">
        <f>IF(SUM('Raw Data'!C$4:C$387)=0, "", IF(AND(ISNUMBER('Raw Data'!C115),'Raw Data'!C115&lt;$J$1, 'Raw Data'!C115&gt;0),'Raw Data'!C115,$J$1))</f>
        <v/>
      </c>
      <c r="F114" s="74" t="str">
        <f>IF(SUM('Raw Data'!D$4:D$387)=0, "", IF(AND(ISNUMBER('Raw Data'!D115),'Raw Data'!D115&lt;$J$1, 'Raw Data'!D115&gt;0),'Raw Data'!D115,$J$1))</f>
        <v/>
      </c>
      <c r="G114" s="74" t="str">
        <f>IF(SUM('Raw Data'!E$4:E$387)=0, "", IF(AND(ISNUMBER('Raw Data'!E115),'Raw Data'!E115&lt;$J$1, 'Raw Data'!E115&gt;0),'Raw Data'!E115,$J$1))</f>
        <v/>
      </c>
    </row>
    <row r="115" spans="1:41" ht="15" customHeight="1" x14ac:dyDescent="0.25">
      <c r="A115" s="71" t="s">
        <v>568</v>
      </c>
      <c r="B115" s="71" t="str">
        <f>VLOOKUP(MID('Raw Data'!B$1,FIND("(",'Raw Data'!B$1,1)+1,FIND(")",'Raw Data'!B$1,1)-FIND("(",'Raw Data'!B$1,1)-1)&amp;","&amp;LEFT(A115,FIND("Sample",A115,1)-2),'Arrays &amp; Content'!C$2:D$97,2,FALSE)</f>
        <v>miRTC</v>
      </c>
      <c r="C115" s="75" t="s">
        <v>214</v>
      </c>
      <c r="D115" s="74">
        <f>IF(SUM('Raw Data'!B$4:B$387)=0, "", IF(AND(ISNUMBER('Raw Data'!B116),'Raw Data'!B116&lt;$J$1, 'Raw Data'!B116&gt;0),'Raw Data'!B116,$J$1))</f>
        <v>16.899999999999999</v>
      </c>
      <c r="E115" s="74" t="str">
        <f>IF(SUM('Raw Data'!C$4:C$387)=0, "", IF(AND(ISNUMBER('Raw Data'!C116),'Raw Data'!C116&lt;$J$1, 'Raw Data'!C116&gt;0),'Raw Data'!C116,$J$1))</f>
        <v/>
      </c>
      <c r="F115" s="74" t="str">
        <f>IF(SUM('Raw Data'!D$4:D$387)=0, "", IF(AND(ISNUMBER('Raw Data'!D116),'Raw Data'!D116&lt;$J$1, 'Raw Data'!D116&gt;0),'Raw Data'!D116,$J$1))</f>
        <v/>
      </c>
      <c r="G115" s="74" t="str">
        <f>IF(SUM('Raw Data'!E$4:E$387)=0, "", IF(AND(ISNUMBER('Raw Data'!E116),'Raw Data'!E116&lt;$J$1, 'Raw Data'!E116&gt;0),'Raw Data'!E116,$J$1))</f>
        <v/>
      </c>
    </row>
    <row r="116" spans="1:41" ht="15" customHeight="1" x14ac:dyDescent="0.25">
      <c r="A116" s="71" t="s">
        <v>569</v>
      </c>
      <c r="B116" s="71" t="str">
        <f>VLOOKUP(MID('Raw Data'!B$1,FIND("(",'Raw Data'!B$1,1)+1,FIND(")",'Raw Data'!B$1,1)-FIND("(",'Raw Data'!B$1,1)-1)&amp;","&amp;LEFT(A116,FIND("Sample",A116,1)-2),'Arrays &amp; Content'!C$2:D$97,2,FALSE)</f>
        <v>miRTC</v>
      </c>
      <c r="C116" s="75" t="s">
        <v>215</v>
      </c>
      <c r="D116" s="74">
        <f>IF(SUM('Raw Data'!B$4:B$387)=0, "", IF(AND(ISNUMBER('Raw Data'!B117),'Raw Data'!B117&lt;$J$1, 'Raw Data'!B117&gt;0),'Raw Data'!B117,$J$1))</f>
        <v>16.690000000000001</v>
      </c>
      <c r="E116" s="74" t="str">
        <f>IF(SUM('Raw Data'!C$4:C$387)=0, "", IF(AND(ISNUMBER('Raw Data'!C117),'Raw Data'!C117&lt;$J$1, 'Raw Data'!C117&gt;0),'Raw Data'!C117,$J$1))</f>
        <v/>
      </c>
      <c r="F116" s="74" t="str">
        <f>IF(SUM('Raw Data'!D$4:D$387)=0, "", IF(AND(ISNUMBER('Raw Data'!D117),'Raw Data'!D117&lt;$J$1, 'Raw Data'!D117&gt;0),'Raw Data'!D117,$J$1))</f>
        <v/>
      </c>
      <c r="G116" s="74" t="str">
        <f>IF(SUM('Raw Data'!E$4:E$387)=0, "", IF(AND(ISNUMBER('Raw Data'!E117),'Raw Data'!E117&lt;$J$1, 'Raw Data'!E117&gt;0),'Raw Data'!E117,$J$1))</f>
        <v/>
      </c>
    </row>
    <row r="117" spans="1:41" ht="15" customHeight="1" x14ac:dyDescent="0.25">
      <c r="A117" s="71" t="s">
        <v>570</v>
      </c>
      <c r="B117" s="71" t="str">
        <f>VLOOKUP(MID('Raw Data'!B$1,FIND("(",'Raw Data'!B$1,1)+1,FIND(")",'Raw Data'!B$1,1)-FIND("(",'Raw Data'!B$1,1)-1)&amp;","&amp;LEFT(A117,FIND("Sample",A117,1)-2),'Arrays &amp; Content'!C$2:D$97,2,FALSE)</f>
        <v>miRTC</v>
      </c>
      <c r="C117" s="75" t="s">
        <v>216</v>
      </c>
      <c r="D117" s="74">
        <f>IF(SUM('Raw Data'!B$4:B$387)=0, "", IF(AND(ISNUMBER('Raw Data'!B118),'Raw Data'!B118&lt;$J$1, 'Raw Data'!B118&gt;0),'Raw Data'!B118,$J$1))</f>
        <v>15.99</v>
      </c>
      <c r="E117" s="74" t="str">
        <f>IF(SUM('Raw Data'!C$4:C$387)=0, "", IF(AND(ISNUMBER('Raw Data'!C118),'Raw Data'!C118&lt;$J$1, 'Raw Data'!C118&gt;0),'Raw Data'!C118,$J$1))</f>
        <v/>
      </c>
      <c r="F117" s="74" t="str">
        <f>IF(SUM('Raw Data'!D$4:D$387)=0, "", IF(AND(ISNUMBER('Raw Data'!D118),'Raw Data'!D118&lt;$J$1, 'Raw Data'!D118&gt;0),'Raw Data'!D118,$J$1))</f>
        <v/>
      </c>
      <c r="G117" s="74" t="str">
        <f>IF(SUM('Raw Data'!E$4:E$387)=0, "", IF(AND(ISNUMBER('Raw Data'!E118),'Raw Data'!E118&lt;$J$1, 'Raw Data'!E118&gt;0),'Raw Data'!E118,$J$1))</f>
        <v/>
      </c>
    </row>
    <row r="118" spans="1:41" ht="15" customHeight="1" x14ac:dyDescent="0.25">
      <c r="A118" s="71" t="s">
        <v>571</v>
      </c>
      <c r="B118" s="71" t="str">
        <f>VLOOKUP(MID('Raw Data'!B$1,FIND("(",'Raw Data'!B$1,1)+1,FIND(")",'Raw Data'!B$1,1)-FIND("(",'Raw Data'!B$1,1)-1)&amp;","&amp;LEFT(A118,FIND("Sample",A118,1)-2),'Arrays &amp; Content'!C$2:D$97,2,FALSE)</f>
        <v>miRTC</v>
      </c>
      <c r="C118" s="75" t="s">
        <v>217</v>
      </c>
      <c r="D118" s="74">
        <f>IF(SUM('Raw Data'!B$4:B$387)=0, "", IF(AND(ISNUMBER('Raw Data'!B119),'Raw Data'!B119&lt;$J$1, 'Raw Data'!B119&gt;0),'Raw Data'!B119,$J$1))</f>
        <v>15.6</v>
      </c>
      <c r="E118" s="74" t="str">
        <f>IF(SUM('Raw Data'!C$4:C$387)=0, "", IF(AND(ISNUMBER('Raw Data'!C119),'Raw Data'!C119&lt;$J$1, 'Raw Data'!C119&gt;0),'Raw Data'!C119,$J$1))</f>
        <v/>
      </c>
      <c r="F118" s="74" t="str">
        <f>IF(SUM('Raw Data'!D$4:D$387)=0, "", IF(AND(ISNUMBER('Raw Data'!D119),'Raw Data'!D119&lt;$J$1, 'Raw Data'!D119&gt;0),'Raw Data'!D119,$J$1))</f>
        <v/>
      </c>
      <c r="G118" s="74" t="str">
        <f>IF(SUM('Raw Data'!E$4:E$387)=0, "", IF(AND(ISNUMBER('Raw Data'!E119),'Raw Data'!E119&lt;$J$1, 'Raw Data'!E119&gt;0),'Raw Data'!E119,$J$1))</f>
        <v/>
      </c>
    </row>
    <row r="119" spans="1:41" ht="15" customHeight="1" x14ac:dyDescent="0.25">
      <c r="A119" s="71" t="s">
        <v>572</v>
      </c>
      <c r="B119" s="71" t="str">
        <f>VLOOKUP(MID('Raw Data'!B$1,FIND("(",'Raw Data'!B$1,1)+1,FIND(")",'Raw Data'!B$1,1)-FIND("(",'Raw Data'!B$1,1)-1)&amp;","&amp;LEFT(A119,FIND("Sample",A119,1)-2),'Arrays &amp; Content'!C$2:D$97,2,FALSE)</f>
        <v>PPC</v>
      </c>
      <c r="C119" s="75" t="s">
        <v>218</v>
      </c>
      <c r="D119" s="74">
        <f>IF(SUM('Raw Data'!B$4:B$387)=0, "", IF(AND(ISNUMBER('Raw Data'!B120),'Raw Data'!B120&lt;$J$1, 'Raw Data'!B120&gt;0),'Raw Data'!B120,$J$1))</f>
        <v>19.559999999999999</v>
      </c>
      <c r="E119" s="74" t="str">
        <f>IF(SUM('Raw Data'!C$4:C$387)=0, "", IF(AND(ISNUMBER('Raw Data'!C120),'Raw Data'!C120&lt;$J$1, 'Raw Data'!C120&gt;0),'Raw Data'!C120,$J$1))</f>
        <v/>
      </c>
      <c r="F119" s="74" t="str">
        <f>IF(SUM('Raw Data'!D$4:D$387)=0, "", IF(AND(ISNUMBER('Raw Data'!D120),'Raw Data'!D120&lt;$J$1, 'Raw Data'!D120&gt;0),'Raw Data'!D120,$J$1))</f>
        <v/>
      </c>
      <c r="G119" s="74" t="str">
        <f>IF(SUM('Raw Data'!E$4:E$387)=0, "", IF(AND(ISNUMBER('Raw Data'!E120),'Raw Data'!E120&lt;$J$1, 'Raw Data'!E120&gt;0),'Raw Data'!E120,$J$1))</f>
        <v/>
      </c>
    </row>
    <row r="120" spans="1:41" ht="15" customHeight="1" x14ac:dyDescent="0.25">
      <c r="A120" s="71" t="s">
        <v>573</v>
      </c>
      <c r="B120" s="71" t="str">
        <f>VLOOKUP(MID('Raw Data'!B$1,FIND("(",'Raw Data'!B$1,1)+1,FIND(")",'Raw Data'!B$1,1)-FIND("(",'Raw Data'!B$1,1)-1)&amp;","&amp;LEFT(A120,FIND("Sample",A120,1)-2),'Arrays &amp; Content'!C$2:D$97,2,FALSE)</f>
        <v>PPC</v>
      </c>
      <c r="C120" s="75" t="s">
        <v>219</v>
      </c>
      <c r="D120" s="74">
        <f>IF(SUM('Raw Data'!B$4:B$387)=0, "", IF(AND(ISNUMBER('Raw Data'!B121),'Raw Data'!B121&lt;$J$1, 'Raw Data'!B121&gt;0),'Raw Data'!B121,$J$1))</f>
        <v>19.239999999999998</v>
      </c>
      <c r="E120" s="74" t="str">
        <f>IF(SUM('Raw Data'!C$4:C$387)=0, "", IF(AND(ISNUMBER('Raw Data'!C121),'Raw Data'!C121&lt;$J$1, 'Raw Data'!C121&gt;0),'Raw Data'!C121,$J$1))</f>
        <v/>
      </c>
      <c r="F120" s="74" t="str">
        <f>IF(SUM('Raw Data'!D$4:D$387)=0, "", IF(AND(ISNUMBER('Raw Data'!D121),'Raw Data'!D121&lt;$J$1, 'Raw Data'!D121&gt;0),'Raw Data'!D121,$J$1))</f>
        <v/>
      </c>
      <c r="G120" s="74" t="str">
        <f>IF(SUM('Raw Data'!E$4:E$387)=0, "", IF(AND(ISNUMBER('Raw Data'!E121),'Raw Data'!E121&lt;$J$1, 'Raw Data'!E121&gt;0),'Raw Data'!E121,$J$1))</f>
        <v/>
      </c>
    </row>
    <row r="121" spans="1:41" ht="15" customHeight="1" x14ac:dyDescent="0.25">
      <c r="A121" s="71" t="s">
        <v>574</v>
      </c>
      <c r="B121" s="71" t="str">
        <f>VLOOKUP(MID('Raw Data'!B$1,FIND("(",'Raw Data'!B$1,1)+1,FIND(")",'Raw Data'!B$1,1)-FIND("(",'Raw Data'!B$1,1)-1)&amp;","&amp;LEFT(A121,FIND("Sample",A121,1)-2),'Arrays &amp; Content'!C$2:D$97,2,FALSE)</f>
        <v>PPC</v>
      </c>
      <c r="C121" s="75" t="s">
        <v>220</v>
      </c>
      <c r="D121" s="74">
        <f>IF(SUM('Raw Data'!B$4:B$387)=0, "", IF(AND(ISNUMBER('Raw Data'!B122),'Raw Data'!B122&lt;$J$1, 'Raw Data'!B122&gt;0),'Raw Data'!B122,$J$1))</f>
        <v>19.579999999999998</v>
      </c>
      <c r="E121" s="74" t="str">
        <f>IF(SUM('Raw Data'!C$4:C$387)=0, "", IF(AND(ISNUMBER('Raw Data'!C122),'Raw Data'!C122&lt;$J$1, 'Raw Data'!C122&gt;0),'Raw Data'!C122,$J$1))</f>
        <v/>
      </c>
      <c r="F121" s="74" t="str">
        <f>IF(SUM('Raw Data'!D$4:D$387)=0, "", IF(AND(ISNUMBER('Raw Data'!D122),'Raw Data'!D122&lt;$J$1, 'Raw Data'!D122&gt;0),'Raw Data'!D122,$J$1))</f>
        <v/>
      </c>
      <c r="G121" s="74" t="str">
        <f>IF(SUM('Raw Data'!E$4:E$387)=0, "", IF(AND(ISNUMBER('Raw Data'!E122),'Raw Data'!E122&lt;$J$1, 'Raw Data'!E122&gt;0),'Raw Data'!E122,$J$1))</f>
        <v/>
      </c>
    </row>
    <row r="122" spans="1:41" ht="15" customHeight="1" x14ac:dyDescent="0.25">
      <c r="A122" s="71" t="s">
        <v>575</v>
      </c>
      <c r="B122" s="71" t="str">
        <f>VLOOKUP(MID('Raw Data'!B$1,FIND("(",'Raw Data'!B$1,1)+1,FIND(")",'Raw Data'!B$1,1)-FIND("(",'Raw Data'!B$1,1)-1)&amp;","&amp;LEFT(A122,FIND("Sample",A122,1)-2),'Arrays &amp; Content'!C$2:D$97,2,FALSE)</f>
        <v>PPC</v>
      </c>
      <c r="C122" s="75" t="s">
        <v>221</v>
      </c>
      <c r="D122" s="74">
        <f>IF(SUM('Raw Data'!B$4:B$387)=0, "", IF(AND(ISNUMBER('Raw Data'!B123),'Raw Data'!B123&lt;$J$1, 'Raw Data'!B123&gt;0),'Raw Data'!B123,$J$1))</f>
        <v>19.850000000000001</v>
      </c>
      <c r="E122" s="74" t="str">
        <f>IF(SUM('Raw Data'!C$4:C$387)=0, "", IF(AND(ISNUMBER('Raw Data'!C123),'Raw Data'!C123&lt;$J$1, 'Raw Data'!C123&gt;0),'Raw Data'!C123,$J$1))</f>
        <v/>
      </c>
      <c r="F122" s="74" t="str">
        <f>IF(SUM('Raw Data'!D$4:D$387)=0, "", IF(AND(ISNUMBER('Raw Data'!D123),'Raw Data'!D123&lt;$J$1, 'Raw Data'!D123&gt;0),'Raw Data'!D123,$J$1))</f>
        <v/>
      </c>
      <c r="G122" s="74" t="str">
        <f>IF(SUM('Raw Data'!E$4:E$387)=0, "", IF(AND(ISNUMBER('Raw Data'!E123),'Raw Data'!E123&lt;$J$1, 'Raw Data'!E123&gt;0),'Raw Data'!E123,$J$1))</f>
        <v/>
      </c>
    </row>
    <row r="123" spans="1:41" ht="15" customHeight="1" x14ac:dyDescent="0.25">
      <c r="A123" s="71" t="s">
        <v>576</v>
      </c>
      <c r="B123" s="71" t="str">
        <f>VLOOKUP(MID('Raw Data'!B$1,FIND("(",'Raw Data'!B$1,1)+1,FIND(")",'Raw Data'!B$1,1)-FIND("(",'Raw Data'!B$1,1)-1)&amp;","&amp;LEFT(A123,FIND("Sample",A123,1)-2),'Arrays &amp; Content'!C$2:D$97,2,FALSE)</f>
        <v>cel-miR-39-3p</v>
      </c>
      <c r="C123" s="75" t="s">
        <v>62</v>
      </c>
      <c r="D123" s="74">
        <f>IF(SUM('Raw Data'!B$4:B$387)=0, "", IF(AND(ISNUMBER('Raw Data'!B124),'Raw Data'!B124&lt;$J$1, 'Raw Data'!B124&gt;0),'Raw Data'!B124,$J$1))</f>
        <v>21.84</v>
      </c>
      <c r="E123" s="74" t="str">
        <f>IF(SUM('Raw Data'!C$4:C$387)=0, "", IF(AND(ISNUMBER('Raw Data'!C124),'Raw Data'!C124&lt;$J$1, 'Raw Data'!C124&gt;0),'Raw Data'!C124,$J$1))</f>
        <v/>
      </c>
      <c r="F123" s="74" t="str">
        <f>IF(SUM('Raw Data'!D$4:D$387)=0, "", IF(AND(ISNUMBER('Raw Data'!D124),'Raw Data'!D124&lt;$J$1, 'Raw Data'!D124&gt;0),'Raw Data'!D124,$J$1))</f>
        <v/>
      </c>
      <c r="G123" s="74" t="str">
        <f>IF(SUM('Raw Data'!E$4:E$387)=0, "", IF(AND(ISNUMBER('Raw Data'!E124),'Raw Data'!E124&lt;$J$1, 'Raw Data'!E124&gt;0),'Raw Data'!E124,$J$1))</f>
        <v/>
      </c>
    </row>
    <row r="124" spans="1:41" ht="15" customHeight="1" x14ac:dyDescent="0.25">
      <c r="A124" s="71" t="s">
        <v>577</v>
      </c>
      <c r="B124" s="71" t="str">
        <f>VLOOKUP(MID('Raw Data'!B$1,FIND("(",'Raw Data'!B$1,1)+1,FIND(")",'Raw Data'!B$1,1)-FIND("(",'Raw Data'!B$1,1)-1)&amp;","&amp;LEFT(A124,FIND("Sample",A124,1)-2),'Arrays &amp; Content'!C$2:D$97,2,FALSE)</f>
        <v>cel-miR-39-3p</v>
      </c>
      <c r="C124" s="75" t="s">
        <v>63</v>
      </c>
      <c r="D124" s="74">
        <f>IF(SUM('Raw Data'!B$4:B$387)=0, "", IF(AND(ISNUMBER('Raw Data'!B125),'Raw Data'!B125&lt;$J$1, 'Raw Data'!B125&gt;0),'Raw Data'!B125,$J$1))</f>
        <v>20.89</v>
      </c>
      <c r="E124" s="74" t="str">
        <f>IF(SUM('Raw Data'!C$4:C$387)=0, "", IF(AND(ISNUMBER('Raw Data'!C125),'Raw Data'!C125&lt;$J$1, 'Raw Data'!C125&gt;0),'Raw Data'!C125,$J$1))</f>
        <v/>
      </c>
      <c r="F124" s="74" t="str">
        <f>IF(SUM('Raw Data'!D$4:D$387)=0, "", IF(AND(ISNUMBER('Raw Data'!D125),'Raw Data'!D125&lt;$J$1, 'Raw Data'!D125&gt;0),'Raw Data'!D125,$J$1))</f>
        <v/>
      </c>
      <c r="G124" s="74" t="str">
        <f>IF(SUM('Raw Data'!E$4:E$387)=0, "", IF(AND(ISNUMBER('Raw Data'!E125),'Raw Data'!E125&lt;$J$1, 'Raw Data'!E125&gt;0),'Raw Data'!E125,$J$1))</f>
        <v/>
      </c>
    </row>
    <row r="125" spans="1:41" ht="15" customHeight="1" x14ac:dyDescent="0.25">
      <c r="A125" s="71" t="s">
        <v>578</v>
      </c>
      <c r="B125" s="71" t="str">
        <f>VLOOKUP(MID('Raw Data'!B$1,FIND("(",'Raw Data'!B$1,1)+1,FIND(")",'Raw Data'!B$1,1)-FIND("(",'Raw Data'!B$1,1)-1)&amp;","&amp;LEFT(A125,FIND("Sample",A125,1)-2),'Arrays &amp; Content'!C$2:D$97,2,FALSE)</f>
        <v>cel-miR-39-3p</v>
      </c>
      <c r="C125" s="75" t="s">
        <v>64</v>
      </c>
      <c r="D125" s="74">
        <f>IF(SUM('Raw Data'!B$4:B$387)=0, "", IF(AND(ISNUMBER('Raw Data'!B126),'Raw Data'!B126&lt;$J$1, 'Raw Data'!B126&gt;0),'Raw Data'!B126,$J$1))</f>
        <v>21.47</v>
      </c>
      <c r="E125" s="74" t="str">
        <f>IF(SUM('Raw Data'!C$4:C$387)=0, "", IF(AND(ISNUMBER('Raw Data'!C126),'Raw Data'!C126&lt;$J$1, 'Raw Data'!C126&gt;0),'Raw Data'!C126,$J$1))</f>
        <v/>
      </c>
      <c r="F125" s="74" t="str">
        <f>IF(SUM('Raw Data'!D$4:D$387)=0, "", IF(AND(ISNUMBER('Raw Data'!D126),'Raw Data'!D126&lt;$J$1, 'Raw Data'!D126&gt;0),'Raw Data'!D126,$J$1))</f>
        <v/>
      </c>
      <c r="G125" s="74" t="str">
        <f>IF(SUM('Raw Data'!E$4:E$387)=0, "", IF(AND(ISNUMBER('Raw Data'!E126),'Raw Data'!E126&lt;$J$1, 'Raw Data'!E126&gt;0),'Raw Data'!E126,$J$1))</f>
        <v/>
      </c>
    </row>
    <row r="126" spans="1:41" ht="15" customHeight="1" x14ac:dyDescent="0.25">
      <c r="A126" s="71" t="s">
        <v>579</v>
      </c>
      <c r="B126" s="71" t="str">
        <f>VLOOKUP(MID('Raw Data'!B$1,FIND("(",'Raw Data'!B$1,1)+1,FIND(")",'Raw Data'!B$1,1)-FIND("(",'Raw Data'!B$1,1)-1)&amp;","&amp;LEFT(A126,FIND("Sample",A126,1)-2),'Arrays &amp; Content'!C$2:D$97,2,FALSE)</f>
        <v>cel-miR-39-3p</v>
      </c>
      <c r="C126" s="75" t="s">
        <v>65</v>
      </c>
      <c r="D126" s="74">
        <f>IF(SUM('Raw Data'!B$4:B$387)=0, "", IF(AND(ISNUMBER('Raw Data'!B127),'Raw Data'!B127&lt;$J$1, 'Raw Data'!B127&gt;0),'Raw Data'!B127,$J$1))</f>
        <v>19.66</v>
      </c>
      <c r="E126" s="74" t="str">
        <f>IF(SUM('Raw Data'!C$4:C$387)=0, "", IF(AND(ISNUMBER('Raw Data'!C127),'Raw Data'!C127&lt;$J$1, 'Raw Data'!C127&gt;0),'Raw Data'!C127,$J$1))</f>
        <v/>
      </c>
      <c r="F126" s="74" t="str">
        <f>IF(SUM('Raw Data'!D$4:D$387)=0, "", IF(AND(ISNUMBER('Raw Data'!D127),'Raw Data'!D127&lt;$J$1, 'Raw Data'!D127&gt;0),'Raw Data'!D127,$J$1))</f>
        <v/>
      </c>
      <c r="G126" s="74" t="str">
        <f>IF(SUM('Raw Data'!E$4:E$387)=0, "", IF(AND(ISNUMBER('Raw Data'!E127),'Raw Data'!E127&lt;$J$1, 'Raw Data'!E127&gt;0),'Raw Data'!E127,$J$1))</f>
        <v/>
      </c>
    </row>
    <row r="127" spans="1:41" ht="15" customHeight="1" x14ac:dyDescent="0.25">
      <c r="A127" s="71" t="s">
        <v>580</v>
      </c>
      <c r="B127" s="71" t="str">
        <f>VLOOKUP(MID('Raw Data'!B$1,FIND("(",'Raw Data'!B$1,1)+1,FIND(")",'Raw Data'!B$1,1)-FIND("(",'Raw Data'!B$1,1)-1)&amp;","&amp;LEFT(A127,FIND("Sample",A127,1)-2),'Arrays &amp; Content'!C$2:D$97,2,FALSE)</f>
        <v>hsa-miR-16-5p</v>
      </c>
      <c r="C127" s="75" t="s">
        <v>66</v>
      </c>
      <c r="D127" s="74">
        <f>IF(SUM('Raw Data'!B$4:B$387)=0, "", IF(AND(ISNUMBER('Raw Data'!B128),'Raw Data'!B128&lt;$J$1, 'Raw Data'!B128&gt;0),'Raw Data'!B128,$J$1))</f>
        <v>20.45</v>
      </c>
      <c r="E127" s="74" t="str">
        <f>IF(SUM('Raw Data'!C$4:C$387)=0, "", IF(AND(ISNUMBER('Raw Data'!C128),'Raw Data'!C128&lt;$J$1, 'Raw Data'!C128&gt;0),'Raw Data'!C128,$J$1))</f>
        <v/>
      </c>
      <c r="F127" s="74" t="str">
        <f>IF(SUM('Raw Data'!D$4:D$387)=0, "", IF(AND(ISNUMBER('Raw Data'!D128),'Raw Data'!D128&lt;$J$1, 'Raw Data'!D128&gt;0),'Raw Data'!D128,$J$1))</f>
        <v/>
      </c>
      <c r="G127" s="74" t="str">
        <f>IF(SUM('Raw Data'!E$4:E$387)=0, "", IF(AND(ISNUMBER('Raw Data'!E128),'Raw Data'!E128&lt;$J$1, 'Raw Data'!E128&gt;0),'Raw Data'!E128,$J$1))</f>
        <v/>
      </c>
    </row>
    <row r="128" spans="1:41" ht="15" customHeight="1" x14ac:dyDescent="0.25">
      <c r="A128" s="71" t="s">
        <v>581</v>
      </c>
      <c r="B128" s="71" t="str">
        <f>VLOOKUP(MID('Raw Data'!B$1,FIND("(",'Raw Data'!B$1,1)+1,FIND(")",'Raw Data'!B$1,1)-FIND("(",'Raw Data'!B$1,1)-1)&amp;","&amp;LEFT(A128,FIND("Sample",A128,1)-2),'Arrays &amp; Content'!C$2:D$97,2,FALSE)</f>
        <v>hsa-miR-16-5p</v>
      </c>
      <c r="C128" s="75" t="s">
        <v>67</v>
      </c>
      <c r="D128" s="74">
        <f>IF(SUM('Raw Data'!B$4:B$387)=0, "", IF(AND(ISNUMBER('Raw Data'!B129),'Raw Data'!B129&lt;$J$1, 'Raw Data'!B129&gt;0),'Raw Data'!B129,$J$1))</f>
        <v>21.03</v>
      </c>
      <c r="E128" s="74" t="str">
        <f>IF(SUM('Raw Data'!C$4:C$387)=0, "", IF(AND(ISNUMBER('Raw Data'!C129),'Raw Data'!C129&lt;$J$1, 'Raw Data'!C129&gt;0),'Raw Data'!C129,$J$1))</f>
        <v/>
      </c>
      <c r="F128" s="74" t="str">
        <f>IF(SUM('Raw Data'!D$4:D$387)=0, "", IF(AND(ISNUMBER('Raw Data'!D129),'Raw Data'!D129&lt;$J$1, 'Raw Data'!D129&gt;0),'Raw Data'!D129,$J$1))</f>
        <v/>
      </c>
      <c r="G128" s="74" t="str">
        <f>IF(SUM('Raw Data'!E$4:E$387)=0, "", IF(AND(ISNUMBER('Raw Data'!E129),'Raw Data'!E129&lt;$J$1, 'Raw Data'!E129&gt;0),'Raw Data'!E129,$J$1))</f>
        <v/>
      </c>
    </row>
    <row r="129" spans="1:7" ht="15" customHeight="1" x14ac:dyDescent="0.25">
      <c r="A129" s="71" t="s">
        <v>582</v>
      </c>
      <c r="B129" s="71" t="str">
        <f>VLOOKUP(MID('Raw Data'!B$1,FIND("(",'Raw Data'!B$1,1)+1,FIND(")",'Raw Data'!B$1,1)-FIND("(",'Raw Data'!B$1,1)-1)&amp;","&amp;LEFT(A129,FIND("Sample",A129,1)-2),'Arrays &amp; Content'!C$2:D$97,2,FALSE)</f>
        <v>hsa-miR-21-5p</v>
      </c>
      <c r="C129" s="75" t="s">
        <v>68</v>
      </c>
      <c r="D129" s="74">
        <f>IF(SUM('Raw Data'!B$4:B$387)=0, "", IF(AND(ISNUMBER('Raw Data'!B130),'Raw Data'!B130&lt;$J$1, 'Raw Data'!B130&gt;0),'Raw Data'!B130,$J$1))</f>
        <v>22.31</v>
      </c>
      <c r="E129" s="74" t="str">
        <f>IF(SUM('Raw Data'!C$4:C$387)=0, "", IF(AND(ISNUMBER('Raw Data'!C130),'Raw Data'!C130&lt;$J$1, 'Raw Data'!C130&gt;0),'Raw Data'!C130,$J$1))</f>
        <v/>
      </c>
      <c r="F129" s="74" t="str">
        <f>IF(SUM('Raw Data'!D$4:D$387)=0, "", IF(AND(ISNUMBER('Raw Data'!D130),'Raw Data'!D130&lt;$J$1, 'Raw Data'!D130&gt;0),'Raw Data'!D130,$J$1))</f>
        <v/>
      </c>
      <c r="G129" s="74" t="str">
        <f>IF(SUM('Raw Data'!E$4:E$387)=0, "", IF(AND(ISNUMBER('Raw Data'!E130),'Raw Data'!E130&lt;$J$1, 'Raw Data'!E130&gt;0),'Raw Data'!E130,$J$1))</f>
        <v/>
      </c>
    </row>
    <row r="130" spans="1:7" ht="15" customHeight="1" x14ac:dyDescent="0.25">
      <c r="A130" s="71" t="s">
        <v>583</v>
      </c>
      <c r="B130" s="71" t="str">
        <f>VLOOKUP(MID('Raw Data'!B$1,FIND("(",'Raw Data'!B$1,1)+1,FIND(")",'Raw Data'!B$1,1)-FIND("(",'Raw Data'!B$1,1)-1)&amp;","&amp;LEFT(A130,FIND("Sample",A130,1)-2),'Arrays &amp; Content'!C$2:D$97,2,FALSE)</f>
        <v>hsa-miR-21-5p</v>
      </c>
      <c r="C130" s="75" t="s">
        <v>69</v>
      </c>
      <c r="D130" s="74">
        <f>IF(SUM('Raw Data'!B$4:B$387)=0, "", IF(AND(ISNUMBER('Raw Data'!B131),'Raw Data'!B131&lt;$J$1, 'Raw Data'!B131&gt;0),'Raw Data'!B131,$J$1))</f>
        <v>19.96</v>
      </c>
      <c r="E130" s="74" t="str">
        <f>IF(SUM('Raw Data'!C$4:C$387)=0, "", IF(AND(ISNUMBER('Raw Data'!C131),'Raw Data'!C131&lt;$J$1, 'Raw Data'!C131&gt;0),'Raw Data'!C131,$J$1))</f>
        <v/>
      </c>
      <c r="F130" s="74" t="str">
        <f>IF(SUM('Raw Data'!D$4:D$387)=0, "", IF(AND(ISNUMBER('Raw Data'!D131),'Raw Data'!D131&lt;$J$1, 'Raw Data'!D131&gt;0),'Raw Data'!D131,$J$1))</f>
        <v/>
      </c>
      <c r="G130" s="74" t="str">
        <f>IF(SUM('Raw Data'!E$4:E$387)=0, "", IF(AND(ISNUMBER('Raw Data'!E131),'Raw Data'!E131&lt;$J$1, 'Raw Data'!E131&gt;0),'Raw Data'!E131,$J$1))</f>
        <v/>
      </c>
    </row>
    <row r="131" spans="1:7" ht="15" customHeight="1" x14ac:dyDescent="0.25">
      <c r="A131" s="71" t="s">
        <v>584</v>
      </c>
      <c r="B131" s="71" t="str">
        <f>VLOOKUP(MID('Raw Data'!B$1,FIND("(",'Raw Data'!B$1,1)+1,FIND(")",'Raw Data'!B$1,1)-FIND("(",'Raw Data'!B$1,1)-1)&amp;","&amp;LEFT(A131,FIND("Sample",A131,1)-2),'Arrays &amp; Content'!C$2:D$97,2,FALSE)</f>
        <v>hsa-miR-191-5p</v>
      </c>
      <c r="C131" s="75" t="s">
        <v>70</v>
      </c>
      <c r="D131" s="74">
        <f>IF(SUM('Raw Data'!B$4:B$387)=0, "", IF(AND(ISNUMBER('Raw Data'!B132),'Raw Data'!B132&lt;$J$1, 'Raw Data'!B132&gt;0),'Raw Data'!B132,$J$1))</f>
        <v>21.72</v>
      </c>
      <c r="E131" s="74" t="str">
        <f>IF(SUM('Raw Data'!C$4:C$387)=0, "", IF(AND(ISNUMBER('Raw Data'!C132),'Raw Data'!C132&lt;$J$1, 'Raw Data'!C132&gt;0),'Raw Data'!C132,$J$1))</f>
        <v/>
      </c>
      <c r="F131" s="74" t="str">
        <f>IF(SUM('Raw Data'!D$4:D$387)=0, "", IF(AND(ISNUMBER('Raw Data'!D132),'Raw Data'!D132&lt;$J$1, 'Raw Data'!D132&gt;0),'Raw Data'!D132,$J$1))</f>
        <v/>
      </c>
      <c r="G131" s="74" t="str">
        <f>IF(SUM('Raw Data'!E$4:E$387)=0, "", IF(AND(ISNUMBER('Raw Data'!E132),'Raw Data'!E132&lt;$J$1, 'Raw Data'!E132&gt;0),'Raw Data'!E132,$J$1))</f>
        <v/>
      </c>
    </row>
    <row r="132" spans="1:7" ht="15" customHeight="1" x14ac:dyDescent="0.25">
      <c r="A132" s="71" t="s">
        <v>585</v>
      </c>
      <c r="B132" s="71" t="str">
        <f>VLOOKUP(MID('Raw Data'!B$1,FIND("(",'Raw Data'!B$1,1)+1,FIND(")",'Raw Data'!B$1,1)-FIND("(",'Raw Data'!B$1,1)-1)&amp;","&amp;LEFT(A132,FIND("Sample",A132,1)-2),'Arrays &amp; Content'!C$2:D$97,2,FALSE)</f>
        <v>hsa-miR-191-5p</v>
      </c>
      <c r="C132" s="75" t="s">
        <v>71</v>
      </c>
      <c r="D132" s="74">
        <f>IF(SUM('Raw Data'!B$4:B$387)=0, "", IF(AND(ISNUMBER('Raw Data'!B133),'Raw Data'!B133&lt;$J$1, 'Raw Data'!B133&gt;0),'Raw Data'!B133,$J$1))</f>
        <v>18.350000000000001</v>
      </c>
      <c r="E132" s="74" t="str">
        <f>IF(SUM('Raw Data'!C$4:C$387)=0, "", IF(AND(ISNUMBER('Raw Data'!C133),'Raw Data'!C133&lt;$J$1, 'Raw Data'!C133&gt;0),'Raw Data'!C133,$J$1))</f>
        <v/>
      </c>
      <c r="F132" s="74" t="str">
        <f>IF(SUM('Raw Data'!D$4:D$387)=0, "", IF(AND(ISNUMBER('Raw Data'!D133),'Raw Data'!D133&lt;$J$1, 'Raw Data'!D133&gt;0),'Raw Data'!D133,$J$1))</f>
        <v/>
      </c>
      <c r="G132" s="74" t="str">
        <f>IF(SUM('Raw Data'!E$4:E$387)=0, "", IF(AND(ISNUMBER('Raw Data'!E133),'Raw Data'!E133&lt;$J$1, 'Raw Data'!E133&gt;0),'Raw Data'!E133,$J$1))</f>
        <v/>
      </c>
    </row>
    <row r="133" spans="1:7" ht="15" customHeight="1" x14ac:dyDescent="0.25">
      <c r="A133" s="71" t="s">
        <v>586</v>
      </c>
      <c r="B133" s="71" t="str">
        <f>VLOOKUP(MID('Raw Data'!B$1,FIND("(",'Raw Data'!B$1,1)+1,FIND(")",'Raw Data'!B$1,1)-FIND("(",'Raw Data'!B$1,1)-1)&amp;","&amp;LEFT(A133,FIND("Sample",A133,1)-2),'Arrays &amp; Content'!C$2:D$97,2,FALSE)</f>
        <v>SNORD61</v>
      </c>
      <c r="C133" s="75" t="s">
        <v>72</v>
      </c>
      <c r="D133" s="74">
        <f>IF(SUM('Raw Data'!B$4:B$387)=0, "", IF(AND(ISNUMBER('Raw Data'!B134),'Raw Data'!B134&lt;$J$1, 'Raw Data'!B134&gt;0),'Raw Data'!B134,$J$1))</f>
        <v>21.25</v>
      </c>
      <c r="E133" s="74" t="str">
        <f>IF(SUM('Raw Data'!C$4:C$387)=0, "", IF(AND(ISNUMBER('Raw Data'!C134),'Raw Data'!C134&lt;$J$1, 'Raw Data'!C134&gt;0),'Raw Data'!C134,$J$1))</f>
        <v/>
      </c>
      <c r="F133" s="74" t="str">
        <f>IF(SUM('Raw Data'!D$4:D$387)=0, "", IF(AND(ISNUMBER('Raw Data'!D134),'Raw Data'!D134&lt;$J$1, 'Raw Data'!D134&gt;0),'Raw Data'!D134,$J$1))</f>
        <v/>
      </c>
      <c r="G133" s="74" t="str">
        <f>IF(SUM('Raw Data'!E$4:E$387)=0, "", IF(AND(ISNUMBER('Raw Data'!E134),'Raw Data'!E134&lt;$J$1, 'Raw Data'!E134&gt;0),'Raw Data'!E134,$J$1))</f>
        <v/>
      </c>
    </row>
    <row r="134" spans="1:7" ht="15" customHeight="1" x14ac:dyDescent="0.25">
      <c r="A134" s="71" t="s">
        <v>587</v>
      </c>
      <c r="B134" s="71" t="str">
        <f>VLOOKUP(MID('Raw Data'!B$1,FIND("(",'Raw Data'!B$1,1)+1,FIND(")",'Raw Data'!B$1,1)-FIND("(",'Raw Data'!B$1,1)-1)&amp;","&amp;LEFT(A134,FIND("Sample",A134,1)-2),'Arrays &amp; Content'!C$2:D$97,2,FALSE)</f>
        <v>SNORD61</v>
      </c>
      <c r="C134" s="75" t="s">
        <v>73</v>
      </c>
      <c r="D134" s="74">
        <f>IF(SUM('Raw Data'!B$4:B$387)=0, "", IF(AND(ISNUMBER('Raw Data'!B135),'Raw Data'!B135&lt;$J$1, 'Raw Data'!B135&gt;0),'Raw Data'!B135,$J$1))</f>
        <v>19.57</v>
      </c>
      <c r="E134" s="74" t="str">
        <f>IF(SUM('Raw Data'!C$4:C$387)=0, "", IF(AND(ISNUMBER('Raw Data'!C135),'Raw Data'!C135&lt;$J$1, 'Raw Data'!C135&gt;0),'Raw Data'!C135,$J$1))</f>
        <v/>
      </c>
      <c r="F134" s="74" t="str">
        <f>IF(SUM('Raw Data'!D$4:D$387)=0, "", IF(AND(ISNUMBER('Raw Data'!D135),'Raw Data'!D135&lt;$J$1, 'Raw Data'!D135&gt;0),'Raw Data'!D135,$J$1))</f>
        <v/>
      </c>
      <c r="G134" s="74" t="str">
        <f>IF(SUM('Raw Data'!E$4:E$387)=0, "", IF(AND(ISNUMBER('Raw Data'!E135),'Raw Data'!E135&lt;$J$1, 'Raw Data'!E135&gt;0),'Raw Data'!E135,$J$1))</f>
        <v/>
      </c>
    </row>
    <row r="135" spans="1:7" ht="15" customHeight="1" x14ac:dyDescent="0.25">
      <c r="A135" s="71" t="s">
        <v>588</v>
      </c>
      <c r="B135" s="71" t="str">
        <f>VLOOKUP(MID('Raw Data'!B$1,FIND("(",'Raw Data'!B$1,1)+1,FIND(")",'Raw Data'!B$1,1)-FIND("(",'Raw Data'!B$1,1)-1)&amp;","&amp;LEFT(A135,FIND("Sample",A135,1)-2),'Arrays &amp; Content'!C$2:D$97,2,FALSE)</f>
        <v>SNORD95</v>
      </c>
      <c r="C135" s="75" t="s">
        <v>222</v>
      </c>
      <c r="D135" s="74">
        <f>IF(SUM('Raw Data'!B$4:B$387)=0, "", IF(AND(ISNUMBER('Raw Data'!B136),'Raw Data'!B136&lt;$J$1, 'Raw Data'!B136&gt;0),'Raw Data'!B136,$J$1))</f>
        <v>18.239999999999998</v>
      </c>
      <c r="E135" s="74" t="str">
        <f>IF(SUM('Raw Data'!C$4:C$387)=0, "", IF(AND(ISNUMBER('Raw Data'!C136),'Raw Data'!C136&lt;$J$1, 'Raw Data'!C136&gt;0),'Raw Data'!C136,$J$1))</f>
        <v/>
      </c>
      <c r="F135" s="74" t="str">
        <f>IF(SUM('Raw Data'!D$4:D$387)=0, "", IF(AND(ISNUMBER('Raw Data'!D136),'Raw Data'!D136&lt;$J$1, 'Raw Data'!D136&gt;0),'Raw Data'!D136,$J$1))</f>
        <v/>
      </c>
      <c r="G135" s="74" t="str">
        <f>IF(SUM('Raw Data'!E$4:E$387)=0, "", IF(AND(ISNUMBER('Raw Data'!E136),'Raw Data'!E136&lt;$J$1, 'Raw Data'!E136&gt;0),'Raw Data'!E136,$J$1))</f>
        <v/>
      </c>
    </row>
    <row r="136" spans="1:7" ht="15" customHeight="1" x14ac:dyDescent="0.25">
      <c r="A136" s="71" t="s">
        <v>589</v>
      </c>
      <c r="B136" s="71" t="str">
        <f>VLOOKUP(MID('Raw Data'!B$1,FIND("(",'Raw Data'!B$1,1)+1,FIND(")",'Raw Data'!B$1,1)-FIND("(",'Raw Data'!B$1,1)-1)&amp;","&amp;LEFT(A136,FIND("Sample",A136,1)-2),'Arrays &amp; Content'!C$2:D$97,2,FALSE)</f>
        <v>SNORD95</v>
      </c>
      <c r="C136" s="75" t="s">
        <v>223</v>
      </c>
      <c r="D136" s="74">
        <f>IF(SUM('Raw Data'!B$4:B$387)=0, "", IF(AND(ISNUMBER('Raw Data'!B137),'Raw Data'!B137&lt;$J$1, 'Raw Data'!B137&gt;0),'Raw Data'!B137,$J$1))</f>
        <v>20.420000000000002</v>
      </c>
      <c r="E136" s="74" t="str">
        <f>IF(SUM('Raw Data'!C$4:C$387)=0, "", IF(AND(ISNUMBER('Raw Data'!C137),'Raw Data'!C137&lt;$J$1, 'Raw Data'!C137&gt;0),'Raw Data'!C137,$J$1))</f>
        <v/>
      </c>
      <c r="F136" s="74" t="str">
        <f>IF(SUM('Raw Data'!D$4:D$387)=0, "", IF(AND(ISNUMBER('Raw Data'!D137),'Raw Data'!D137&lt;$J$1, 'Raw Data'!D137&gt;0),'Raw Data'!D137,$J$1))</f>
        <v/>
      </c>
      <c r="G136" s="74" t="str">
        <f>IF(SUM('Raw Data'!E$4:E$387)=0, "", IF(AND(ISNUMBER('Raw Data'!E137),'Raw Data'!E137&lt;$J$1, 'Raw Data'!E137&gt;0),'Raw Data'!E137,$J$1))</f>
        <v/>
      </c>
    </row>
    <row r="137" spans="1:7" ht="15" customHeight="1" x14ac:dyDescent="0.25">
      <c r="A137" s="71" t="s">
        <v>590</v>
      </c>
      <c r="B137" s="71" t="str">
        <f>VLOOKUP(MID('Raw Data'!B$1,FIND("(",'Raw Data'!B$1,1)+1,FIND(")",'Raw Data'!B$1,1)-FIND("(",'Raw Data'!B$1,1)-1)&amp;","&amp;LEFT(A137,FIND("Sample",A137,1)-2),'Arrays &amp; Content'!C$2:D$97,2,FALSE)</f>
        <v>SNORD96A</v>
      </c>
      <c r="C137" s="75" t="s">
        <v>224</v>
      </c>
      <c r="D137" s="74">
        <f>IF(SUM('Raw Data'!B$4:B$387)=0, "", IF(AND(ISNUMBER('Raw Data'!B138),'Raw Data'!B138&lt;$J$1, 'Raw Data'!B138&gt;0),'Raw Data'!B138,$J$1))</f>
        <v>20.49</v>
      </c>
      <c r="E137" s="74" t="str">
        <f>IF(SUM('Raw Data'!C$4:C$387)=0, "", IF(AND(ISNUMBER('Raw Data'!C138),'Raw Data'!C138&lt;$J$1, 'Raw Data'!C138&gt;0),'Raw Data'!C138,$J$1))</f>
        <v/>
      </c>
      <c r="F137" s="74" t="str">
        <f>IF(SUM('Raw Data'!D$4:D$387)=0, "", IF(AND(ISNUMBER('Raw Data'!D138),'Raw Data'!D138&lt;$J$1, 'Raw Data'!D138&gt;0),'Raw Data'!D138,$J$1))</f>
        <v/>
      </c>
      <c r="G137" s="74" t="str">
        <f>IF(SUM('Raw Data'!E$4:E$387)=0, "", IF(AND(ISNUMBER('Raw Data'!E138),'Raw Data'!E138&lt;$J$1, 'Raw Data'!E138&gt;0),'Raw Data'!E138,$J$1))</f>
        <v/>
      </c>
    </row>
    <row r="138" spans="1:7" ht="15" customHeight="1" x14ac:dyDescent="0.25">
      <c r="A138" s="71" t="s">
        <v>591</v>
      </c>
      <c r="B138" s="71" t="str">
        <f>VLOOKUP(MID('Raw Data'!B$1,FIND("(",'Raw Data'!B$1,1)+1,FIND(")",'Raw Data'!B$1,1)-FIND("(",'Raw Data'!B$1,1)-1)&amp;","&amp;LEFT(A138,FIND("Sample",A138,1)-2),'Arrays &amp; Content'!C$2:D$97,2,FALSE)</f>
        <v>SNORD96A</v>
      </c>
      <c r="C138" s="75" t="s">
        <v>225</v>
      </c>
      <c r="D138" s="74">
        <f>IF(SUM('Raw Data'!B$4:B$387)=0, "", IF(AND(ISNUMBER('Raw Data'!B139),'Raw Data'!B139&lt;$J$1, 'Raw Data'!B139&gt;0),'Raw Data'!B139,$J$1))</f>
        <v>22.4</v>
      </c>
      <c r="E138" s="74" t="str">
        <f>IF(SUM('Raw Data'!C$4:C$387)=0, "", IF(AND(ISNUMBER('Raw Data'!C139),'Raw Data'!C139&lt;$J$1, 'Raw Data'!C139&gt;0),'Raw Data'!C139,$J$1))</f>
        <v/>
      </c>
      <c r="F138" s="74" t="str">
        <f>IF(SUM('Raw Data'!D$4:D$387)=0, "", IF(AND(ISNUMBER('Raw Data'!D139),'Raw Data'!D139&lt;$J$1, 'Raw Data'!D139&gt;0),'Raw Data'!D139,$J$1))</f>
        <v/>
      </c>
      <c r="G138" s="74" t="str">
        <f>IF(SUM('Raw Data'!E$4:E$387)=0, "", IF(AND(ISNUMBER('Raw Data'!E139),'Raw Data'!E139&lt;$J$1, 'Raw Data'!E139&gt;0),'Raw Data'!E139,$J$1))</f>
        <v/>
      </c>
    </row>
    <row r="139" spans="1:7" ht="15" customHeight="1" x14ac:dyDescent="0.25">
      <c r="A139" s="71" t="s">
        <v>592</v>
      </c>
      <c r="B139" s="71" t="str">
        <f>VLOOKUP(MID('Raw Data'!B$1,FIND("(",'Raw Data'!B$1,1)+1,FIND(")",'Raw Data'!B$1,1)-FIND("(",'Raw Data'!B$1,1)-1)&amp;","&amp;LEFT(A139,FIND("Sample",A139,1)-2),'Arrays &amp; Content'!C$2:D$97,2,FALSE)</f>
        <v>miRTC</v>
      </c>
      <c r="C139" s="75" t="s">
        <v>226</v>
      </c>
      <c r="D139" s="74">
        <f>IF(SUM('Raw Data'!B$4:B$387)=0, "", IF(AND(ISNUMBER('Raw Data'!B140),'Raw Data'!B140&lt;$J$1, 'Raw Data'!B140&gt;0),'Raw Data'!B140,$J$1))</f>
        <v>16.11</v>
      </c>
      <c r="E139" s="74" t="str">
        <f>IF(SUM('Raw Data'!C$4:C$387)=0, "", IF(AND(ISNUMBER('Raw Data'!C140),'Raw Data'!C140&lt;$J$1, 'Raw Data'!C140&gt;0),'Raw Data'!C140,$J$1))</f>
        <v/>
      </c>
      <c r="F139" s="74" t="str">
        <f>IF(SUM('Raw Data'!D$4:D$387)=0, "", IF(AND(ISNUMBER('Raw Data'!D140),'Raw Data'!D140&lt;$J$1, 'Raw Data'!D140&gt;0),'Raw Data'!D140,$J$1))</f>
        <v/>
      </c>
      <c r="G139" s="74" t="str">
        <f>IF(SUM('Raw Data'!E$4:E$387)=0, "", IF(AND(ISNUMBER('Raw Data'!E140),'Raw Data'!E140&lt;$J$1, 'Raw Data'!E140&gt;0),'Raw Data'!E140,$J$1))</f>
        <v/>
      </c>
    </row>
    <row r="140" spans="1:7" ht="15" customHeight="1" x14ac:dyDescent="0.25">
      <c r="A140" s="71" t="s">
        <v>593</v>
      </c>
      <c r="B140" s="71" t="str">
        <f>VLOOKUP(MID('Raw Data'!B$1,FIND("(",'Raw Data'!B$1,1)+1,FIND(")",'Raw Data'!B$1,1)-FIND("(",'Raw Data'!B$1,1)-1)&amp;","&amp;LEFT(A140,FIND("Sample",A140,1)-2),'Arrays &amp; Content'!C$2:D$97,2,FALSE)</f>
        <v>miRTC</v>
      </c>
      <c r="C140" s="75" t="s">
        <v>227</v>
      </c>
      <c r="D140" s="74">
        <f>IF(SUM('Raw Data'!B$4:B$387)=0, "", IF(AND(ISNUMBER('Raw Data'!B141),'Raw Data'!B141&lt;$J$1, 'Raw Data'!B141&gt;0),'Raw Data'!B141,$J$1))</f>
        <v>17.62</v>
      </c>
      <c r="E140" s="74" t="str">
        <f>IF(SUM('Raw Data'!C$4:C$387)=0, "", IF(AND(ISNUMBER('Raw Data'!C141),'Raw Data'!C141&lt;$J$1, 'Raw Data'!C141&gt;0),'Raw Data'!C141,$J$1))</f>
        <v/>
      </c>
      <c r="F140" s="74" t="str">
        <f>IF(SUM('Raw Data'!D$4:D$387)=0, "", IF(AND(ISNUMBER('Raw Data'!D141),'Raw Data'!D141&lt;$J$1, 'Raw Data'!D141&gt;0),'Raw Data'!D141,$J$1))</f>
        <v/>
      </c>
      <c r="G140" s="74" t="str">
        <f>IF(SUM('Raw Data'!E$4:E$387)=0, "", IF(AND(ISNUMBER('Raw Data'!E141),'Raw Data'!E141&lt;$J$1, 'Raw Data'!E141&gt;0),'Raw Data'!E141,$J$1))</f>
        <v/>
      </c>
    </row>
    <row r="141" spans="1:7" ht="15" customHeight="1" x14ac:dyDescent="0.25">
      <c r="A141" s="71" t="s">
        <v>594</v>
      </c>
      <c r="B141" s="71" t="str">
        <f>VLOOKUP(MID('Raw Data'!B$1,FIND("(",'Raw Data'!B$1,1)+1,FIND(")",'Raw Data'!B$1,1)-FIND("(",'Raw Data'!B$1,1)-1)&amp;","&amp;LEFT(A141,FIND("Sample",A141,1)-2),'Arrays &amp; Content'!C$2:D$97,2,FALSE)</f>
        <v>miRTC</v>
      </c>
      <c r="C141" s="75" t="s">
        <v>228</v>
      </c>
      <c r="D141" s="74">
        <f>IF(SUM('Raw Data'!B$4:B$387)=0, "", IF(AND(ISNUMBER('Raw Data'!B142),'Raw Data'!B142&lt;$J$1, 'Raw Data'!B142&gt;0),'Raw Data'!B142,$J$1))</f>
        <v>18.05</v>
      </c>
      <c r="E141" s="74" t="str">
        <f>IF(SUM('Raw Data'!C$4:C$387)=0, "", IF(AND(ISNUMBER('Raw Data'!C142),'Raw Data'!C142&lt;$J$1, 'Raw Data'!C142&gt;0),'Raw Data'!C142,$J$1))</f>
        <v/>
      </c>
      <c r="F141" s="74" t="str">
        <f>IF(SUM('Raw Data'!D$4:D$387)=0, "", IF(AND(ISNUMBER('Raw Data'!D142),'Raw Data'!D142&lt;$J$1, 'Raw Data'!D142&gt;0),'Raw Data'!D142,$J$1))</f>
        <v/>
      </c>
      <c r="G141" s="74" t="str">
        <f>IF(SUM('Raw Data'!E$4:E$387)=0, "", IF(AND(ISNUMBER('Raw Data'!E142),'Raw Data'!E142&lt;$J$1, 'Raw Data'!E142&gt;0),'Raw Data'!E142,$J$1))</f>
        <v/>
      </c>
    </row>
    <row r="142" spans="1:7" ht="15" customHeight="1" x14ac:dyDescent="0.25">
      <c r="A142" s="71" t="s">
        <v>595</v>
      </c>
      <c r="B142" s="71" t="str">
        <f>VLOOKUP(MID('Raw Data'!B$1,FIND("(",'Raw Data'!B$1,1)+1,FIND(")",'Raw Data'!B$1,1)-FIND("(",'Raw Data'!B$1,1)-1)&amp;","&amp;LEFT(A142,FIND("Sample",A142,1)-2),'Arrays &amp; Content'!C$2:D$97,2,FALSE)</f>
        <v>miRTC</v>
      </c>
      <c r="C142" s="75" t="s">
        <v>229</v>
      </c>
      <c r="D142" s="74">
        <f>IF(SUM('Raw Data'!B$4:B$387)=0, "", IF(AND(ISNUMBER('Raw Data'!B143),'Raw Data'!B143&lt;$J$1, 'Raw Data'!B143&gt;0),'Raw Data'!B143,$J$1))</f>
        <v>16.61</v>
      </c>
      <c r="E142" s="74" t="str">
        <f>IF(SUM('Raw Data'!C$4:C$387)=0, "", IF(AND(ISNUMBER('Raw Data'!C143),'Raw Data'!C143&lt;$J$1, 'Raw Data'!C143&gt;0),'Raw Data'!C143,$J$1))</f>
        <v/>
      </c>
      <c r="F142" s="74" t="str">
        <f>IF(SUM('Raw Data'!D$4:D$387)=0, "", IF(AND(ISNUMBER('Raw Data'!D143),'Raw Data'!D143&lt;$J$1, 'Raw Data'!D143&gt;0),'Raw Data'!D143,$J$1))</f>
        <v/>
      </c>
      <c r="G142" s="74" t="str">
        <f>IF(SUM('Raw Data'!E$4:E$387)=0, "", IF(AND(ISNUMBER('Raw Data'!E143),'Raw Data'!E143&lt;$J$1, 'Raw Data'!E143&gt;0),'Raw Data'!E143,$J$1))</f>
        <v/>
      </c>
    </row>
    <row r="143" spans="1:7" ht="15" customHeight="1" x14ac:dyDescent="0.25">
      <c r="A143" s="71" t="s">
        <v>596</v>
      </c>
      <c r="B143" s="71" t="str">
        <f>VLOOKUP(MID('Raw Data'!B$1,FIND("(",'Raw Data'!B$1,1)+1,FIND(")",'Raw Data'!B$1,1)-FIND("(",'Raw Data'!B$1,1)-1)&amp;","&amp;LEFT(A143,FIND("Sample",A143,1)-2),'Arrays &amp; Content'!C$2:D$97,2,FALSE)</f>
        <v>PPC</v>
      </c>
      <c r="C143" s="75" t="s">
        <v>230</v>
      </c>
      <c r="D143" s="74">
        <f>IF(SUM('Raw Data'!B$4:B$387)=0, "", IF(AND(ISNUMBER('Raw Data'!B144),'Raw Data'!B144&lt;$J$1, 'Raw Data'!B144&gt;0),'Raw Data'!B144,$J$1))</f>
        <v>19.25</v>
      </c>
      <c r="E143" s="74" t="str">
        <f>IF(SUM('Raw Data'!C$4:C$387)=0, "", IF(AND(ISNUMBER('Raw Data'!C144),'Raw Data'!C144&lt;$J$1, 'Raw Data'!C144&gt;0),'Raw Data'!C144,$J$1))</f>
        <v/>
      </c>
      <c r="F143" s="74" t="str">
        <f>IF(SUM('Raw Data'!D$4:D$387)=0, "", IF(AND(ISNUMBER('Raw Data'!D144),'Raw Data'!D144&lt;$J$1, 'Raw Data'!D144&gt;0),'Raw Data'!D144,$J$1))</f>
        <v/>
      </c>
      <c r="G143" s="74" t="str">
        <f>IF(SUM('Raw Data'!E$4:E$387)=0, "", IF(AND(ISNUMBER('Raw Data'!E144),'Raw Data'!E144&lt;$J$1, 'Raw Data'!E144&gt;0),'Raw Data'!E144,$J$1))</f>
        <v/>
      </c>
    </row>
    <row r="144" spans="1:7" ht="15" customHeight="1" x14ac:dyDescent="0.25">
      <c r="A144" s="71" t="s">
        <v>597</v>
      </c>
      <c r="B144" s="71" t="str">
        <f>VLOOKUP(MID('Raw Data'!B$1,FIND("(",'Raw Data'!B$1,1)+1,FIND(")",'Raw Data'!B$1,1)-FIND("(",'Raw Data'!B$1,1)-1)&amp;","&amp;LEFT(A144,FIND("Sample",A144,1)-2),'Arrays &amp; Content'!C$2:D$97,2,FALSE)</f>
        <v>PPC</v>
      </c>
      <c r="C144" s="75" t="s">
        <v>231</v>
      </c>
      <c r="D144" s="74">
        <f>IF(SUM('Raw Data'!B$4:B$387)=0, "", IF(AND(ISNUMBER('Raw Data'!B145),'Raw Data'!B145&lt;$J$1, 'Raw Data'!B145&gt;0),'Raw Data'!B145,$J$1))</f>
        <v>19.649999999999999</v>
      </c>
      <c r="E144" s="74" t="str">
        <f>IF(SUM('Raw Data'!C$4:C$387)=0, "", IF(AND(ISNUMBER('Raw Data'!C145),'Raw Data'!C145&lt;$J$1, 'Raw Data'!C145&gt;0),'Raw Data'!C145,$J$1))</f>
        <v/>
      </c>
      <c r="F144" s="74" t="str">
        <f>IF(SUM('Raw Data'!D$4:D$387)=0, "", IF(AND(ISNUMBER('Raw Data'!D145),'Raw Data'!D145&lt;$J$1, 'Raw Data'!D145&gt;0),'Raw Data'!D145,$J$1))</f>
        <v/>
      </c>
      <c r="G144" s="74" t="str">
        <f>IF(SUM('Raw Data'!E$4:E$387)=0, "", IF(AND(ISNUMBER('Raw Data'!E145),'Raw Data'!E145&lt;$J$1, 'Raw Data'!E145&gt;0),'Raw Data'!E145,$J$1))</f>
        <v/>
      </c>
    </row>
    <row r="145" spans="1:7" ht="15" customHeight="1" x14ac:dyDescent="0.25">
      <c r="A145" s="71" t="s">
        <v>598</v>
      </c>
      <c r="B145" s="71" t="str">
        <f>VLOOKUP(MID('Raw Data'!B$1,FIND("(",'Raw Data'!B$1,1)+1,FIND(")",'Raw Data'!B$1,1)-FIND("(",'Raw Data'!B$1,1)-1)&amp;","&amp;LEFT(A145,FIND("Sample",A145,1)-2),'Arrays &amp; Content'!C$2:D$97,2,FALSE)</f>
        <v>PPC</v>
      </c>
      <c r="C145" s="75" t="s">
        <v>232</v>
      </c>
      <c r="D145" s="74">
        <f>IF(SUM('Raw Data'!B$4:B$387)=0, "", IF(AND(ISNUMBER('Raw Data'!B146),'Raw Data'!B146&lt;$J$1, 'Raw Data'!B146&gt;0),'Raw Data'!B146,$J$1))</f>
        <v>19.84</v>
      </c>
      <c r="E145" s="74" t="str">
        <f>IF(SUM('Raw Data'!C$4:C$387)=0, "", IF(AND(ISNUMBER('Raw Data'!C146),'Raw Data'!C146&lt;$J$1, 'Raw Data'!C146&gt;0),'Raw Data'!C146,$J$1))</f>
        <v/>
      </c>
      <c r="F145" s="74" t="str">
        <f>IF(SUM('Raw Data'!D$4:D$387)=0, "", IF(AND(ISNUMBER('Raw Data'!D146),'Raw Data'!D146&lt;$J$1, 'Raw Data'!D146&gt;0),'Raw Data'!D146,$J$1))</f>
        <v/>
      </c>
      <c r="G145" s="74" t="str">
        <f>IF(SUM('Raw Data'!E$4:E$387)=0, "", IF(AND(ISNUMBER('Raw Data'!E146),'Raw Data'!E146&lt;$J$1, 'Raw Data'!E146&gt;0),'Raw Data'!E146,$J$1))</f>
        <v/>
      </c>
    </row>
    <row r="146" spans="1:7" ht="15" customHeight="1" x14ac:dyDescent="0.25">
      <c r="A146" s="71" t="s">
        <v>599</v>
      </c>
      <c r="B146" s="71" t="str">
        <f>VLOOKUP(MID('Raw Data'!B$1,FIND("(",'Raw Data'!B$1,1)+1,FIND(")",'Raw Data'!B$1,1)-FIND("(",'Raw Data'!B$1,1)-1)&amp;","&amp;LEFT(A146,FIND("Sample",A146,1)-2),'Arrays &amp; Content'!C$2:D$97,2,FALSE)</f>
        <v>PPC</v>
      </c>
      <c r="C146" s="75" t="s">
        <v>233</v>
      </c>
      <c r="D146" s="74">
        <f>IF(SUM('Raw Data'!B$4:B$387)=0, "", IF(AND(ISNUMBER('Raw Data'!B147),'Raw Data'!B147&lt;$J$1, 'Raw Data'!B147&gt;0),'Raw Data'!B147,$J$1))</f>
        <v>19.23</v>
      </c>
      <c r="E146" s="74" t="str">
        <f>IF(SUM('Raw Data'!C$4:C$387)=0, "", IF(AND(ISNUMBER('Raw Data'!C147),'Raw Data'!C147&lt;$J$1, 'Raw Data'!C147&gt;0),'Raw Data'!C147,$J$1))</f>
        <v/>
      </c>
      <c r="F146" s="74" t="str">
        <f>IF(SUM('Raw Data'!D$4:D$387)=0, "", IF(AND(ISNUMBER('Raw Data'!D147),'Raw Data'!D147&lt;$J$1, 'Raw Data'!D147&gt;0),'Raw Data'!D147,$J$1))</f>
        <v/>
      </c>
      <c r="G146" s="74" t="str">
        <f>IF(SUM('Raw Data'!E$4:E$387)=0, "", IF(AND(ISNUMBER('Raw Data'!E147),'Raw Data'!E147&lt;$J$1, 'Raw Data'!E147&gt;0),'Raw Data'!E147,$J$1))</f>
        <v/>
      </c>
    </row>
    <row r="147" spans="1:7" ht="15" customHeight="1" x14ac:dyDescent="0.25">
      <c r="A147" s="71" t="s">
        <v>600</v>
      </c>
      <c r="B147" s="71" t="str">
        <f>VLOOKUP(MID('Raw Data'!B$1,FIND("(",'Raw Data'!B$1,1)+1,FIND(")",'Raw Data'!B$1,1)-FIND("(",'Raw Data'!B$1,1)-1)&amp;","&amp;LEFT(A147,FIND("Sample",A147,1)-2),'Arrays &amp; Content'!C$2:D$97,2,FALSE)</f>
        <v>cel-miR-39-3p</v>
      </c>
      <c r="C147" s="75" t="s">
        <v>74</v>
      </c>
      <c r="D147" s="74">
        <f>IF(SUM('Raw Data'!B$4:B$387)=0, "", IF(AND(ISNUMBER('Raw Data'!B148),'Raw Data'!B148&lt;$J$1, 'Raw Data'!B148&gt;0),'Raw Data'!B148,$J$1))</f>
        <v>20</v>
      </c>
      <c r="E147" s="74" t="str">
        <f>IF(SUM('Raw Data'!C$4:C$387)=0, "", IF(AND(ISNUMBER('Raw Data'!C148),'Raw Data'!C148&lt;$J$1, 'Raw Data'!C148&gt;0),'Raw Data'!C148,$J$1))</f>
        <v/>
      </c>
      <c r="F147" s="74" t="str">
        <f>IF(SUM('Raw Data'!D$4:D$387)=0, "", IF(AND(ISNUMBER('Raw Data'!D148),'Raw Data'!D148&lt;$J$1, 'Raw Data'!D148&gt;0),'Raw Data'!D148,$J$1))</f>
        <v/>
      </c>
      <c r="G147" s="74" t="str">
        <f>IF(SUM('Raw Data'!E$4:E$387)=0, "", IF(AND(ISNUMBER('Raw Data'!E148),'Raw Data'!E148&lt;$J$1, 'Raw Data'!E148&gt;0),'Raw Data'!E148,$J$1))</f>
        <v/>
      </c>
    </row>
    <row r="148" spans="1:7" ht="15" customHeight="1" x14ac:dyDescent="0.25">
      <c r="A148" s="71" t="s">
        <v>601</v>
      </c>
      <c r="B148" s="71" t="str">
        <f>VLOOKUP(MID('Raw Data'!B$1,FIND("(",'Raw Data'!B$1,1)+1,FIND(")",'Raw Data'!B$1,1)-FIND("(",'Raw Data'!B$1,1)-1)&amp;","&amp;LEFT(A148,FIND("Sample",A148,1)-2),'Arrays &amp; Content'!C$2:D$97,2,FALSE)</f>
        <v>cel-miR-39-3p</v>
      </c>
      <c r="C148" s="75" t="s">
        <v>75</v>
      </c>
      <c r="D148" s="74">
        <f>IF(SUM('Raw Data'!B$4:B$387)=0, "", IF(AND(ISNUMBER('Raw Data'!B149),'Raw Data'!B149&lt;$J$1, 'Raw Data'!B149&gt;0),'Raw Data'!B149,$J$1))</f>
        <v>21.21</v>
      </c>
      <c r="E148" s="74" t="str">
        <f>IF(SUM('Raw Data'!C$4:C$387)=0, "", IF(AND(ISNUMBER('Raw Data'!C149),'Raw Data'!C149&lt;$J$1, 'Raw Data'!C149&gt;0),'Raw Data'!C149,$J$1))</f>
        <v/>
      </c>
      <c r="F148" s="74" t="str">
        <f>IF(SUM('Raw Data'!D$4:D$387)=0, "", IF(AND(ISNUMBER('Raw Data'!D149),'Raw Data'!D149&lt;$J$1, 'Raw Data'!D149&gt;0),'Raw Data'!D149,$J$1))</f>
        <v/>
      </c>
      <c r="G148" s="74" t="str">
        <f>IF(SUM('Raw Data'!E$4:E$387)=0, "", IF(AND(ISNUMBER('Raw Data'!E149),'Raw Data'!E149&lt;$J$1, 'Raw Data'!E149&gt;0),'Raw Data'!E149,$J$1))</f>
        <v/>
      </c>
    </row>
    <row r="149" spans="1:7" ht="15" customHeight="1" x14ac:dyDescent="0.25">
      <c r="A149" s="71" t="s">
        <v>602</v>
      </c>
      <c r="B149" s="71" t="str">
        <f>VLOOKUP(MID('Raw Data'!B$1,FIND("(",'Raw Data'!B$1,1)+1,FIND(")",'Raw Data'!B$1,1)-FIND("(",'Raw Data'!B$1,1)-1)&amp;","&amp;LEFT(A149,FIND("Sample",A149,1)-2),'Arrays &amp; Content'!C$2:D$97,2,FALSE)</f>
        <v>cel-miR-39-3p</v>
      </c>
      <c r="C149" s="75" t="s">
        <v>76</v>
      </c>
      <c r="D149" s="74">
        <f>IF(SUM('Raw Data'!B$4:B$387)=0, "", IF(AND(ISNUMBER('Raw Data'!B150),'Raw Data'!B150&lt;$J$1, 'Raw Data'!B150&gt;0),'Raw Data'!B150,$J$1))</f>
        <v>20.41</v>
      </c>
      <c r="E149" s="74" t="str">
        <f>IF(SUM('Raw Data'!C$4:C$387)=0, "", IF(AND(ISNUMBER('Raw Data'!C150),'Raw Data'!C150&lt;$J$1, 'Raw Data'!C150&gt;0),'Raw Data'!C150,$J$1))</f>
        <v/>
      </c>
      <c r="F149" s="74" t="str">
        <f>IF(SUM('Raw Data'!D$4:D$387)=0, "", IF(AND(ISNUMBER('Raw Data'!D150),'Raw Data'!D150&lt;$J$1, 'Raw Data'!D150&gt;0),'Raw Data'!D150,$J$1))</f>
        <v/>
      </c>
      <c r="G149" s="74" t="str">
        <f>IF(SUM('Raw Data'!E$4:E$387)=0, "", IF(AND(ISNUMBER('Raw Data'!E150),'Raw Data'!E150&lt;$J$1, 'Raw Data'!E150&gt;0),'Raw Data'!E150,$J$1))</f>
        <v/>
      </c>
    </row>
    <row r="150" spans="1:7" ht="15" customHeight="1" x14ac:dyDescent="0.25">
      <c r="A150" s="71" t="s">
        <v>603</v>
      </c>
      <c r="B150" s="71" t="str">
        <f>VLOOKUP(MID('Raw Data'!B$1,FIND("(",'Raw Data'!B$1,1)+1,FIND(")",'Raw Data'!B$1,1)-FIND("(",'Raw Data'!B$1,1)-1)&amp;","&amp;LEFT(A150,FIND("Sample",A150,1)-2),'Arrays &amp; Content'!C$2:D$97,2,FALSE)</f>
        <v>cel-miR-39-3p</v>
      </c>
      <c r="C150" s="75" t="s">
        <v>77</v>
      </c>
      <c r="D150" s="74">
        <f>IF(SUM('Raw Data'!B$4:B$387)=0, "", IF(AND(ISNUMBER('Raw Data'!B151),'Raw Data'!B151&lt;$J$1, 'Raw Data'!B151&gt;0),'Raw Data'!B151,$J$1))</f>
        <v>20.92</v>
      </c>
      <c r="E150" s="74" t="str">
        <f>IF(SUM('Raw Data'!C$4:C$387)=0, "", IF(AND(ISNUMBER('Raw Data'!C151),'Raw Data'!C151&lt;$J$1, 'Raw Data'!C151&gt;0),'Raw Data'!C151,$J$1))</f>
        <v/>
      </c>
      <c r="F150" s="74" t="str">
        <f>IF(SUM('Raw Data'!D$4:D$387)=0, "", IF(AND(ISNUMBER('Raw Data'!D151),'Raw Data'!D151&lt;$J$1, 'Raw Data'!D151&gt;0),'Raw Data'!D151,$J$1))</f>
        <v/>
      </c>
      <c r="G150" s="74" t="str">
        <f>IF(SUM('Raw Data'!E$4:E$387)=0, "", IF(AND(ISNUMBER('Raw Data'!E151),'Raw Data'!E151&lt;$J$1, 'Raw Data'!E151&gt;0),'Raw Data'!E151,$J$1))</f>
        <v/>
      </c>
    </row>
    <row r="151" spans="1:7" ht="15" customHeight="1" x14ac:dyDescent="0.25">
      <c r="A151" s="71" t="s">
        <v>604</v>
      </c>
      <c r="B151" s="71" t="str">
        <f>VLOOKUP(MID('Raw Data'!B$1,FIND("(",'Raw Data'!B$1,1)+1,FIND(")",'Raw Data'!B$1,1)-FIND("(",'Raw Data'!B$1,1)-1)&amp;","&amp;LEFT(A151,FIND("Sample",A151,1)-2),'Arrays &amp; Content'!C$2:D$97,2,FALSE)</f>
        <v>hsa-miR-16-5p</v>
      </c>
      <c r="C151" s="75" t="s">
        <v>78</v>
      </c>
      <c r="D151" s="74">
        <f>IF(SUM('Raw Data'!B$4:B$387)=0, "", IF(AND(ISNUMBER('Raw Data'!B152),'Raw Data'!B152&lt;$J$1, 'Raw Data'!B152&gt;0),'Raw Data'!B152,$J$1))</f>
        <v>21.8</v>
      </c>
      <c r="E151" s="74" t="str">
        <f>IF(SUM('Raw Data'!C$4:C$387)=0, "", IF(AND(ISNUMBER('Raw Data'!C152),'Raw Data'!C152&lt;$J$1, 'Raw Data'!C152&gt;0),'Raw Data'!C152,$J$1))</f>
        <v/>
      </c>
      <c r="F151" s="74" t="str">
        <f>IF(SUM('Raw Data'!D$4:D$387)=0, "", IF(AND(ISNUMBER('Raw Data'!D152),'Raw Data'!D152&lt;$J$1, 'Raw Data'!D152&gt;0),'Raw Data'!D152,$J$1))</f>
        <v/>
      </c>
      <c r="G151" s="74" t="str">
        <f>IF(SUM('Raw Data'!E$4:E$387)=0, "", IF(AND(ISNUMBER('Raw Data'!E152),'Raw Data'!E152&lt;$J$1, 'Raw Data'!E152&gt;0),'Raw Data'!E152,$J$1))</f>
        <v/>
      </c>
    </row>
    <row r="152" spans="1:7" ht="15" customHeight="1" x14ac:dyDescent="0.25">
      <c r="A152" s="71" t="s">
        <v>605</v>
      </c>
      <c r="B152" s="71" t="str">
        <f>VLOOKUP(MID('Raw Data'!B$1,FIND("(",'Raw Data'!B$1,1)+1,FIND(")",'Raw Data'!B$1,1)-FIND("(",'Raw Data'!B$1,1)-1)&amp;","&amp;LEFT(A152,FIND("Sample",A152,1)-2),'Arrays &amp; Content'!C$2:D$97,2,FALSE)</f>
        <v>hsa-miR-16-5p</v>
      </c>
      <c r="C152" s="75" t="s">
        <v>79</v>
      </c>
      <c r="D152" s="74">
        <f>IF(SUM('Raw Data'!B$4:B$387)=0, "", IF(AND(ISNUMBER('Raw Data'!B153),'Raw Data'!B153&lt;$J$1, 'Raw Data'!B153&gt;0),'Raw Data'!B153,$J$1))</f>
        <v>22.75</v>
      </c>
      <c r="E152" s="74" t="str">
        <f>IF(SUM('Raw Data'!C$4:C$387)=0, "", IF(AND(ISNUMBER('Raw Data'!C153),'Raw Data'!C153&lt;$J$1, 'Raw Data'!C153&gt;0),'Raw Data'!C153,$J$1))</f>
        <v/>
      </c>
      <c r="F152" s="74" t="str">
        <f>IF(SUM('Raw Data'!D$4:D$387)=0, "", IF(AND(ISNUMBER('Raw Data'!D153),'Raw Data'!D153&lt;$J$1, 'Raw Data'!D153&gt;0),'Raw Data'!D153,$J$1))</f>
        <v/>
      </c>
      <c r="G152" s="74" t="str">
        <f>IF(SUM('Raw Data'!E$4:E$387)=0, "", IF(AND(ISNUMBER('Raw Data'!E153),'Raw Data'!E153&lt;$J$1, 'Raw Data'!E153&gt;0),'Raw Data'!E153,$J$1))</f>
        <v/>
      </c>
    </row>
    <row r="153" spans="1:7" ht="15" customHeight="1" x14ac:dyDescent="0.25">
      <c r="A153" s="71" t="s">
        <v>606</v>
      </c>
      <c r="B153" s="71" t="str">
        <f>VLOOKUP(MID('Raw Data'!B$1,FIND("(",'Raw Data'!B$1,1)+1,FIND(")",'Raw Data'!B$1,1)-FIND("(",'Raw Data'!B$1,1)-1)&amp;","&amp;LEFT(A153,FIND("Sample",A153,1)-2),'Arrays &amp; Content'!C$2:D$97,2,FALSE)</f>
        <v>hsa-miR-21-5p</v>
      </c>
      <c r="C153" s="75" t="s">
        <v>80</v>
      </c>
      <c r="D153" s="74">
        <f>IF(SUM('Raw Data'!B$4:B$387)=0, "", IF(AND(ISNUMBER('Raw Data'!B154),'Raw Data'!B154&lt;$J$1, 'Raw Data'!B154&gt;0),'Raw Data'!B154,$J$1))</f>
        <v>21.75</v>
      </c>
      <c r="E153" s="74" t="str">
        <f>IF(SUM('Raw Data'!C$4:C$387)=0, "", IF(AND(ISNUMBER('Raw Data'!C154),'Raw Data'!C154&lt;$J$1, 'Raw Data'!C154&gt;0),'Raw Data'!C154,$J$1))</f>
        <v/>
      </c>
      <c r="F153" s="74" t="str">
        <f>IF(SUM('Raw Data'!D$4:D$387)=0, "", IF(AND(ISNUMBER('Raw Data'!D154),'Raw Data'!D154&lt;$J$1, 'Raw Data'!D154&gt;0),'Raw Data'!D154,$J$1))</f>
        <v/>
      </c>
      <c r="G153" s="74" t="str">
        <f>IF(SUM('Raw Data'!E$4:E$387)=0, "", IF(AND(ISNUMBER('Raw Data'!E154),'Raw Data'!E154&lt;$J$1, 'Raw Data'!E154&gt;0),'Raw Data'!E154,$J$1))</f>
        <v/>
      </c>
    </row>
    <row r="154" spans="1:7" ht="15" customHeight="1" x14ac:dyDescent="0.25">
      <c r="A154" s="71" t="s">
        <v>607</v>
      </c>
      <c r="B154" s="71" t="str">
        <f>VLOOKUP(MID('Raw Data'!B$1,FIND("(",'Raw Data'!B$1,1)+1,FIND(")",'Raw Data'!B$1,1)-FIND("(",'Raw Data'!B$1,1)-1)&amp;","&amp;LEFT(A154,FIND("Sample",A154,1)-2),'Arrays &amp; Content'!C$2:D$97,2,FALSE)</f>
        <v>hsa-miR-21-5p</v>
      </c>
      <c r="C154" s="75" t="s">
        <v>81</v>
      </c>
      <c r="D154" s="74">
        <f>IF(SUM('Raw Data'!B$4:B$387)=0, "", IF(AND(ISNUMBER('Raw Data'!B155),'Raw Data'!B155&lt;$J$1, 'Raw Data'!B155&gt;0),'Raw Data'!B155,$J$1))</f>
        <v>21.46</v>
      </c>
      <c r="E154" s="74" t="str">
        <f>IF(SUM('Raw Data'!C$4:C$387)=0, "", IF(AND(ISNUMBER('Raw Data'!C155),'Raw Data'!C155&lt;$J$1, 'Raw Data'!C155&gt;0),'Raw Data'!C155,$J$1))</f>
        <v/>
      </c>
      <c r="F154" s="74" t="str">
        <f>IF(SUM('Raw Data'!D$4:D$387)=0, "", IF(AND(ISNUMBER('Raw Data'!D155),'Raw Data'!D155&lt;$J$1, 'Raw Data'!D155&gt;0),'Raw Data'!D155,$J$1))</f>
        <v/>
      </c>
      <c r="G154" s="74" t="str">
        <f>IF(SUM('Raw Data'!E$4:E$387)=0, "", IF(AND(ISNUMBER('Raw Data'!E155),'Raw Data'!E155&lt;$J$1, 'Raw Data'!E155&gt;0),'Raw Data'!E155,$J$1))</f>
        <v/>
      </c>
    </row>
    <row r="155" spans="1:7" ht="15" customHeight="1" x14ac:dyDescent="0.25">
      <c r="A155" s="71" t="s">
        <v>608</v>
      </c>
      <c r="B155" s="71" t="str">
        <f>VLOOKUP(MID('Raw Data'!B$1,FIND("(",'Raw Data'!B$1,1)+1,FIND(")",'Raw Data'!B$1,1)-FIND("(",'Raw Data'!B$1,1)-1)&amp;","&amp;LEFT(A155,FIND("Sample",A155,1)-2),'Arrays &amp; Content'!C$2:D$97,2,FALSE)</f>
        <v>hsa-miR-191-5p</v>
      </c>
      <c r="C155" s="75" t="s">
        <v>82</v>
      </c>
      <c r="D155" s="74">
        <f>IF(SUM('Raw Data'!B$4:B$387)=0, "", IF(AND(ISNUMBER('Raw Data'!B156),'Raw Data'!B156&lt;$J$1, 'Raw Data'!B156&gt;0),'Raw Data'!B156,$J$1))</f>
        <v>22.43</v>
      </c>
      <c r="E155" s="74" t="str">
        <f>IF(SUM('Raw Data'!C$4:C$387)=0, "", IF(AND(ISNUMBER('Raw Data'!C156),'Raw Data'!C156&lt;$J$1, 'Raw Data'!C156&gt;0),'Raw Data'!C156,$J$1))</f>
        <v/>
      </c>
      <c r="F155" s="74" t="str">
        <f>IF(SUM('Raw Data'!D$4:D$387)=0, "", IF(AND(ISNUMBER('Raw Data'!D156),'Raw Data'!D156&lt;$J$1, 'Raw Data'!D156&gt;0),'Raw Data'!D156,$J$1))</f>
        <v/>
      </c>
      <c r="G155" s="74" t="str">
        <f>IF(SUM('Raw Data'!E$4:E$387)=0, "", IF(AND(ISNUMBER('Raw Data'!E156),'Raw Data'!E156&lt;$J$1, 'Raw Data'!E156&gt;0),'Raw Data'!E156,$J$1))</f>
        <v/>
      </c>
    </row>
    <row r="156" spans="1:7" ht="15" customHeight="1" x14ac:dyDescent="0.25">
      <c r="A156" s="71" t="s">
        <v>609</v>
      </c>
      <c r="B156" s="71" t="str">
        <f>VLOOKUP(MID('Raw Data'!B$1,FIND("(",'Raw Data'!B$1,1)+1,FIND(")",'Raw Data'!B$1,1)-FIND("(",'Raw Data'!B$1,1)-1)&amp;","&amp;LEFT(A156,FIND("Sample",A156,1)-2),'Arrays &amp; Content'!C$2:D$97,2,FALSE)</f>
        <v>hsa-miR-191-5p</v>
      </c>
      <c r="C156" s="75" t="s">
        <v>83</v>
      </c>
      <c r="D156" s="74">
        <f>IF(SUM('Raw Data'!B$4:B$387)=0, "", IF(AND(ISNUMBER('Raw Data'!B157),'Raw Data'!B157&lt;$J$1, 'Raw Data'!B157&gt;0),'Raw Data'!B157,$J$1))</f>
        <v>19.73</v>
      </c>
      <c r="E156" s="74" t="str">
        <f>IF(SUM('Raw Data'!C$4:C$387)=0, "", IF(AND(ISNUMBER('Raw Data'!C157),'Raw Data'!C157&lt;$J$1, 'Raw Data'!C157&gt;0),'Raw Data'!C157,$J$1))</f>
        <v/>
      </c>
      <c r="F156" s="74" t="str">
        <f>IF(SUM('Raw Data'!D$4:D$387)=0, "", IF(AND(ISNUMBER('Raw Data'!D157),'Raw Data'!D157&lt;$J$1, 'Raw Data'!D157&gt;0),'Raw Data'!D157,$J$1))</f>
        <v/>
      </c>
      <c r="G156" s="74" t="str">
        <f>IF(SUM('Raw Data'!E$4:E$387)=0, "", IF(AND(ISNUMBER('Raw Data'!E157),'Raw Data'!E157&lt;$J$1, 'Raw Data'!E157&gt;0),'Raw Data'!E157,$J$1))</f>
        <v/>
      </c>
    </row>
    <row r="157" spans="1:7" ht="15" customHeight="1" x14ac:dyDescent="0.25">
      <c r="A157" s="71" t="s">
        <v>610</v>
      </c>
      <c r="B157" s="71" t="str">
        <f>VLOOKUP(MID('Raw Data'!B$1,FIND("(",'Raw Data'!B$1,1)+1,FIND(")",'Raw Data'!B$1,1)-FIND("(",'Raw Data'!B$1,1)-1)&amp;","&amp;LEFT(A157,FIND("Sample",A157,1)-2),'Arrays &amp; Content'!C$2:D$97,2,FALSE)</f>
        <v>SNORD61</v>
      </c>
      <c r="C157" s="75" t="s">
        <v>84</v>
      </c>
      <c r="D157" s="74">
        <f>IF(SUM('Raw Data'!B$4:B$387)=0, "", IF(AND(ISNUMBER('Raw Data'!B158),'Raw Data'!B158&lt;$J$1, 'Raw Data'!B158&gt;0),'Raw Data'!B158,$J$1))</f>
        <v>21.16</v>
      </c>
      <c r="E157" s="74" t="str">
        <f>IF(SUM('Raw Data'!C$4:C$387)=0, "", IF(AND(ISNUMBER('Raw Data'!C158),'Raw Data'!C158&lt;$J$1, 'Raw Data'!C158&gt;0),'Raw Data'!C158,$J$1))</f>
        <v/>
      </c>
      <c r="F157" s="74" t="str">
        <f>IF(SUM('Raw Data'!D$4:D$387)=0, "", IF(AND(ISNUMBER('Raw Data'!D158),'Raw Data'!D158&lt;$J$1, 'Raw Data'!D158&gt;0),'Raw Data'!D158,$J$1))</f>
        <v/>
      </c>
      <c r="G157" s="74" t="str">
        <f>IF(SUM('Raw Data'!E$4:E$387)=0, "", IF(AND(ISNUMBER('Raw Data'!E158),'Raw Data'!E158&lt;$J$1, 'Raw Data'!E158&gt;0),'Raw Data'!E158,$J$1))</f>
        <v/>
      </c>
    </row>
    <row r="158" spans="1:7" ht="15" customHeight="1" x14ac:dyDescent="0.25">
      <c r="A158" s="71" t="s">
        <v>611</v>
      </c>
      <c r="B158" s="71" t="str">
        <f>VLOOKUP(MID('Raw Data'!B$1,FIND("(",'Raw Data'!B$1,1)+1,FIND(")",'Raw Data'!B$1,1)-FIND("(",'Raw Data'!B$1,1)-1)&amp;","&amp;LEFT(A158,FIND("Sample",A158,1)-2),'Arrays &amp; Content'!C$2:D$97,2,FALSE)</f>
        <v>SNORD61</v>
      </c>
      <c r="C158" s="75" t="s">
        <v>85</v>
      </c>
      <c r="D158" s="74">
        <f>IF(SUM('Raw Data'!B$4:B$387)=0, "", IF(AND(ISNUMBER('Raw Data'!B159),'Raw Data'!B159&lt;$J$1, 'Raw Data'!B159&gt;0),'Raw Data'!B159,$J$1))</f>
        <v>18.88</v>
      </c>
      <c r="E158" s="74" t="str">
        <f>IF(SUM('Raw Data'!C$4:C$387)=0, "", IF(AND(ISNUMBER('Raw Data'!C159),'Raw Data'!C159&lt;$J$1, 'Raw Data'!C159&gt;0),'Raw Data'!C159,$J$1))</f>
        <v/>
      </c>
      <c r="F158" s="74" t="str">
        <f>IF(SUM('Raw Data'!D$4:D$387)=0, "", IF(AND(ISNUMBER('Raw Data'!D159),'Raw Data'!D159&lt;$J$1, 'Raw Data'!D159&gt;0),'Raw Data'!D159,$J$1))</f>
        <v/>
      </c>
      <c r="G158" s="74" t="str">
        <f>IF(SUM('Raw Data'!E$4:E$387)=0, "", IF(AND(ISNUMBER('Raw Data'!E159),'Raw Data'!E159&lt;$J$1, 'Raw Data'!E159&gt;0),'Raw Data'!E159,$J$1))</f>
        <v/>
      </c>
    </row>
    <row r="159" spans="1:7" ht="15" customHeight="1" x14ac:dyDescent="0.25">
      <c r="A159" s="71" t="s">
        <v>612</v>
      </c>
      <c r="B159" s="71" t="str">
        <f>VLOOKUP(MID('Raw Data'!B$1,FIND("(",'Raw Data'!B$1,1)+1,FIND(")",'Raw Data'!B$1,1)-FIND("(",'Raw Data'!B$1,1)-1)&amp;","&amp;LEFT(A159,FIND("Sample",A159,1)-2),'Arrays &amp; Content'!C$2:D$97,2,FALSE)</f>
        <v>SNORD95</v>
      </c>
      <c r="C159" s="75" t="s">
        <v>234</v>
      </c>
      <c r="D159" s="74">
        <f>IF(SUM('Raw Data'!B$4:B$387)=0, "", IF(AND(ISNUMBER('Raw Data'!B160),'Raw Data'!B160&lt;$J$1, 'Raw Data'!B160&gt;0),'Raw Data'!B160,$J$1))</f>
        <v>21.51</v>
      </c>
      <c r="E159" s="74" t="str">
        <f>IF(SUM('Raw Data'!C$4:C$387)=0, "", IF(AND(ISNUMBER('Raw Data'!C160),'Raw Data'!C160&lt;$J$1, 'Raw Data'!C160&gt;0),'Raw Data'!C160,$J$1))</f>
        <v/>
      </c>
      <c r="F159" s="74" t="str">
        <f>IF(SUM('Raw Data'!D$4:D$387)=0, "", IF(AND(ISNUMBER('Raw Data'!D160),'Raw Data'!D160&lt;$J$1, 'Raw Data'!D160&gt;0),'Raw Data'!D160,$J$1))</f>
        <v/>
      </c>
      <c r="G159" s="74" t="str">
        <f>IF(SUM('Raw Data'!E$4:E$387)=0, "", IF(AND(ISNUMBER('Raw Data'!E160),'Raw Data'!E160&lt;$J$1, 'Raw Data'!E160&gt;0),'Raw Data'!E160,$J$1))</f>
        <v/>
      </c>
    </row>
    <row r="160" spans="1:7" ht="15" customHeight="1" x14ac:dyDescent="0.25">
      <c r="A160" s="71" t="s">
        <v>613</v>
      </c>
      <c r="B160" s="71" t="str">
        <f>VLOOKUP(MID('Raw Data'!B$1,FIND("(",'Raw Data'!B$1,1)+1,FIND(")",'Raw Data'!B$1,1)-FIND("(",'Raw Data'!B$1,1)-1)&amp;","&amp;LEFT(A160,FIND("Sample",A160,1)-2),'Arrays &amp; Content'!C$2:D$97,2,FALSE)</f>
        <v>SNORD95</v>
      </c>
      <c r="C160" s="75" t="s">
        <v>235</v>
      </c>
      <c r="D160" s="74">
        <f>IF(SUM('Raw Data'!B$4:B$387)=0, "", IF(AND(ISNUMBER('Raw Data'!B161),'Raw Data'!B161&lt;$J$1, 'Raw Data'!B161&gt;0),'Raw Data'!B161,$J$1))</f>
        <v>20.96</v>
      </c>
      <c r="E160" s="74" t="str">
        <f>IF(SUM('Raw Data'!C$4:C$387)=0, "", IF(AND(ISNUMBER('Raw Data'!C161),'Raw Data'!C161&lt;$J$1, 'Raw Data'!C161&gt;0),'Raw Data'!C161,$J$1))</f>
        <v/>
      </c>
      <c r="F160" s="74" t="str">
        <f>IF(SUM('Raw Data'!D$4:D$387)=0, "", IF(AND(ISNUMBER('Raw Data'!D161),'Raw Data'!D161&lt;$J$1, 'Raw Data'!D161&gt;0),'Raw Data'!D161,$J$1))</f>
        <v/>
      </c>
      <c r="G160" s="74" t="str">
        <f>IF(SUM('Raw Data'!E$4:E$387)=0, "", IF(AND(ISNUMBER('Raw Data'!E161),'Raw Data'!E161&lt;$J$1, 'Raw Data'!E161&gt;0),'Raw Data'!E161,$J$1))</f>
        <v/>
      </c>
    </row>
    <row r="161" spans="1:7" ht="15" customHeight="1" x14ac:dyDescent="0.25">
      <c r="A161" s="71" t="s">
        <v>614</v>
      </c>
      <c r="B161" s="71" t="str">
        <f>VLOOKUP(MID('Raw Data'!B$1,FIND("(",'Raw Data'!B$1,1)+1,FIND(")",'Raw Data'!B$1,1)-FIND("(",'Raw Data'!B$1,1)-1)&amp;","&amp;LEFT(A161,FIND("Sample",A161,1)-2),'Arrays &amp; Content'!C$2:D$97,2,FALSE)</f>
        <v>SNORD96A</v>
      </c>
      <c r="C161" s="75" t="s">
        <v>236</v>
      </c>
      <c r="D161" s="74">
        <f>IF(SUM('Raw Data'!B$4:B$387)=0, "", IF(AND(ISNUMBER('Raw Data'!B162),'Raw Data'!B162&lt;$J$1, 'Raw Data'!B162&gt;0),'Raw Data'!B162,$J$1))</f>
        <v>19.309999999999999</v>
      </c>
      <c r="E161" s="74" t="str">
        <f>IF(SUM('Raw Data'!C$4:C$387)=0, "", IF(AND(ISNUMBER('Raw Data'!C162),'Raw Data'!C162&lt;$J$1, 'Raw Data'!C162&gt;0),'Raw Data'!C162,$J$1))</f>
        <v/>
      </c>
      <c r="F161" s="74" t="str">
        <f>IF(SUM('Raw Data'!D$4:D$387)=0, "", IF(AND(ISNUMBER('Raw Data'!D162),'Raw Data'!D162&lt;$J$1, 'Raw Data'!D162&gt;0),'Raw Data'!D162,$J$1))</f>
        <v/>
      </c>
      <c r="G161" s="74" t="str">
        <f>IF(SUM('Raw Data'!E$4:E$387)=0, "", IF(AND(ISNUMBER('Raw Data'!E162),'Raw Data'!E162&lt;$J$1, 'Raw Data'!E162&gt;0),'Raw Data'!E162,$J$1))</f>
        <v/>
      </c>
    </row>
    <row r="162" spans="1:7" ht="15" customHeight="1" x14ac:dyDescent="0.25">
      <c r="A162" s="71" t="s">
        <v>615</v>
      </c>
      <c r="B162" s="71" t="str">
        <f>VLOOKUP(MID('Raw Data'!B$1,FIND("(",'Raw Data'!B$1,1)+1,FIND(")",'Raw Data'!B$1,1)-FIND("(",'Raw Data'!B$1,1)-1)&amp;","&amp;LEFT(A162,FIND("Sample",A162,1)-2),'Arrays &amp; Content'!C$2:D$97,2,FALSE)</f>
        <v>SNORD96A</v>
      </c>
      <c r="C162" s="75" t="s">
        <v>237</v>
      </c>
      <c r="D162" s="74">
        <f>IF(SUM('Raw Data'!B$4:B$387)=0, "", IF(AND(ISNUMBER('Raw Data'!B163),'Raw Data'!B163&lt;$J$1, 'Raw Data'!B163&gt;0),'Raw Data'!B163,$J$1))</f>
        <v>20.99</v>
      </c>
      <c r="E162" s="74" t="str">
        <f>IF(SUM('Raw Data'!C$4:C$387)=0, "", IF(AND(ISNUMBER('Raw Data'!C163),'Raw Data'!C163&lt;$J$1, 'Raw Data'!C163&gt;0),'Raw Data'!C163,$J$1))</f>
        <v/>
      </c>
      <c r="F162" s="74" t="str">
        <f>IF(SUM('Raw Data'!D$4:D$387)=0, "", IF(AND(ISNUMBER('Raw Data'!D163),'Raw Data'!D163&lt;$J$1, 'Raw Data'!D163&gt;0),'Raw Data'!D163,$J$1))</f>
        <v/>
      </c>
      <c r="G162" s="74" t="str">
        <f>IF(SUM('Raw Data'!E$4:E$387)=0, "", IF(AND(ISNUMBER('Raw Data'!E163),'Raw Data'!E163&lt;$J$1, 'Raw Data'!E163&gt;0),'Raw Data'!E163,$J$1))</f>
        <v/>
      </c>
    </row>
    <row r="163" spans="1:7" ht="15" customHeight="1" x14ac:dyDescent="0.25">
      <c r="A163" s="71" t="s">
        <v>616</v>
      </c>
      <c r="B163" s="71" t="str">
        <f>VLOOKUP(MID('Raw Data'!B$1,FIND("(",'Raw Data'!B$1,1)+1,FIND(")",'Raw Data'!B$1,1)-FIND("(",'Raw Data'!B$1,1)-1)&amp;","&amp;LEFT(A163,FIND("Sample",A163,1)-2),'Arrays &amp; Content'!C$2:D$97,2,FALSE)</f>
        <v>miRTC</v>
      </c>
      <c r="C163" s="75" t="s">
        <v>238</v>
      </c>
      <c r="D163" s="74">
        <f>IF(SUM('Raw Data'!B$4:B$387)=0, "", IF(AND(ISNUMBER('Raw Data'!B164),'Raw Data'!B164&lt;$J$1, 'Raw Data'!B164&gt;0),'Raw Data'!B164,$J$1))</f>
        <v>18.600000000000001</v>
      </c>
      <c r="E163" s="74" t="str">
        <f>IF(SUM('Raw Data'!C$4:C$387)=0, "", IF(AND(ISNUMBER('Raw Data'!C164),'Raw Data'!C164&lt;$J$1, 'Raw Data'!C164&gt;0),'Raw Data'!C164,$J$1))</f>
        <v/>
      </c>
      <c r="F163" s="74" t="str">
        <f>IF(SUM('Raw Data'!D$4:D$387)=0, "", IF(AND(ISNUMBER('Raw Data'!D164),'Raw Data'!D164&lt;$J$1, 'Raw Data'!D164&gt;0),'Raw Data'!D164,$J$1))</f>
        <v/>
      </c>
      <c r="G163" s="74" t="str">
        <f>IF(SUM('Raw Data'!E$4:E$387)=0, "", IF(AND(ISNUMBER('Raw Data'!E164),'Raw Data'!E164&lt;$J$1, 'Raw Data'!E164&gt;0),'Raw Data'!E164,$J$1))</f>
        <v/>
      </c>
    </row>
    <row r="164" spans="1:7" ht="15" customHeight="1" x14ac:dyDescent="0.25">
      <c r="A164" s="71" t="s">
        <v>617</v>
      </c>
      <c r="B164" s="71" t="str">
        <f>VLOOKUP(MID('Raw Data'!B$1,FIND("(",'Raw Data'!B$1,1)+1,FIND(")",'Raw Data'!B$1,1)-FIND("(",'Raw Data'!B$1,1)-1)&amp;","&amp;LEFT(A164,FIND("Sample",A164,1)-2),'Arrays &amp; Content'!C$2:D$97,2,FALSE)</f>
        <v>miRTC</v>
      </c>
      <c r="C164" s="75" t="s">
        <v>239</v>
      </c>
      <c r="D164" s="74">
        <f>IF(SUM('Raw Data'!B$4:B$387)=0, "", IF(AND(ISNUMBER('Raw Data'!B165),'Raw Data'!B165&lt;$J$1, 'Raw Data'!B165&gt;0),'Raw Data'!B165,$J$1))</f>
        <v>19.28</v>
      </c>
      <c r="E164" s="74" t="str">
        <f>IF(SUM('Raw Data'!C$4:C$387)=0, "", IF(AND(ISNUMBER('Raw Data'!C165),'Raw Data'!C165&lt;$J$1, 'Raw Data'!C165&gt;0),'Raw Data'!C165,$J$1))</f>
        <v/>
      </c>
      <c r="F164" s="74" t="str">
        <f>IF(SUM('Raw Data'!D$4:D$387)=0, "", IF(AND(ISNUMBER('Raw Data'!D165),'Raw Data'!D165&lt;$J$1, 'Raw Data'!D165&gt;0),'Raw Data'!D165,$J$1))</f>
        <v/>
      </c>
      <c r="G164" s="74" t="str">
        <f>IF(SUM('Raw Data'!E$4:E$387)=0, "", IF(AND(ISNUMBER('Raw Data'!E165),'Raw Data'!E165&lt;$J$1, 'Raw Data'!E165&gt;0),'Raw Data'!E165,$J$1))</f>
        <v/>
      </c>
    </row>
    <row r="165" spans="1:7" ht="15" customHeight="1" x14ac:dyDescent="0.25">
      <c r="A165" s="71" t="s">
        <v>618</v>
      </c>
      <c r="B165" s="71" t="str">
        <f>VLOOKUP(MID('Raw Data'!B$1,FIND("(",'Raw Data'!B$1,1)+1,FIND(")",'Raw Data'!B$1,1)-FIND("(",'Raw Data'!B$1,1)-1)&amp;","&amp;LEFT(A165,FIND("Sample",A165,1)-2),'Arrays &amp; Content'!C$2:D$97,2,FALSE)</f>
        <v>miRTC</v>
      </c>
      <c r="C165" s="75" t="s">
        <v>240</v>
      </c>
      <c r="D165" s="74">
        <f>IF(SUM('Raw Data'!B$4:B$387)=0, "", IF(AND(ISNUMBER('Raw Data'!B166),'Raw Data'!B166&lt;$J$1, 'Raw Data'!B166&gt;0),'Raw Data'!B166,$J$1))</f>
        <v>15.43</v>
      </c>
      <c r="E165" s="74" t="str">
        <f>IF(SUM('Raw Data'!C$4:C$387)=0, "", IF(AND(ISNUMBER('Raw Data'!C166),'Raw Data'!C166&lt;$J$1, 'Raw Data'!C166&gt;0),'Raw Data'!C166,$J$1))</f>
        <v/>
      </c>
      <c r="F165" s="74" t="str">
        <f>IF(SUM('Raw Data'!D$4:D$387)=0, "", IF(AND(ISNUMBER('Raw Data'!D166),'Raw Data'!D166&lt;$J$1, 'Raw Data'!D166&gt;0),'Raw Data'!D166,$J$1))</f>
        <v/>
      </c>
      <c r="G165" s="74" t="str">
        <f>IF(SUM('Raw Data'!E$4:E$387)=0, "", IF(AND(ISNUMBER('Raw Data'!E166),'Raw Data'!E166&lt;$J$1, 'Raw Data'!E166&gt;0),'Raw Data'!E166,$J$1))</f>
        <v/>
      </c>
    </row>
    <row r="166" spans="1:7" ht="15" customHeight="1" x14ac:dyDescent="0.25">
      <c r="A166" s="71" t="s">
        <v>619</v>
      </c>
      <c r="B166" s="71" t="str">
        <f>VLOOKUP(MID('Raw Data'!B$1,FIND("(",'Raw Data'!B$1,1)+1,FIND(")",'Raw Data'!B$1,1)-FIND("(",'Raw Data'!B$1,1)-1)&amp;","&amp;LEFT(A166,FIND("Sample",A166,1)-2),'Arrays &amp; Content'!C$2:D$97,2,FALSE)</f>
        <v>miRTC</v>
      </c>
      <c r="C166" s="75" t="s">
        <v>241</v>
      </c>
      <c r="D166" s="74">
        <f>IF(SUM('Raw Data'!B$4:B$387)=0, "", IF(AND(ISNUMBER('Raw Data'!B167),'Raw Data'!B167&lt;$J$1, 'Raw Data'!B167&gt;0),'Raw Data'!B167,$J$1))</f>
        <v>17.11</v>
      </c>
      <c r="E166" s="74" t="str">
        <f>IF(SUM('Raw Data'!C$4:C$387)=0, "", IF(AND(ISNUMBER('Raw Data'!C167),'Raw Data'!C167&lt;$J$1, 'Raw Data'!C167&gt;0),'Raw Data'!C167,$J$1))</f>
        <v/>
      </c>
      <c r="F166" s="74" t="str">
        <f>IF(SUM('Raw Data'!D$4:D$387)=0, "", IF(AND(ISNUMBER('Raw Data'!D167),'Raw Data'!D167&lt;$J$1, 'Raw Data'!D167&gt;0),'Raw Data'!D167,$J$1))</f>
        <v/>
      </c>
      <c r="G166" s="74" t="str">
        <f>IF(SUM('Raw Data'!E$4:E$387)=0, "", IF(AND(ISNUMBER('Raw Data'!E167),'Raw Data'!E167&lt;$J$1, 'Raw Data'!E167&gt;0),'Raw Data'!E167,$J$1))</f>
        <v/>
      </c>
    </row>
    <row r="167" spans="1:7" ht="15" customHeight="1" x14ac:dyDescent="0.25">
      <c r="A167" s="71" t="s">
        <v>620</v>
      </c>
      <c r="B167" s="71" t="str">
        <f>VLOOKUP(MID('Raw Data'!B$1,FIND("(",'Raw Data'!B$1,1)+1,FIND(")",'Raw Data'!B$1,1)-FIND("(",'Raw Data'!B$1,1)-1)&amp;","&amp;LEFT(A167,FIND("Sample",A167,1)-2),'Arrays &amp; Content'!C$2:D$97,2,FALSE)</f>
        <v>PPC</v>
      </c>
      <c r="C167" s="75" t="s">
        <v>242</v>
      </c>
      <c r="D167" s="74">
        <f>IF(SUM('Raw Data'!B$4:B$387)=0, "", IF(AND(ISNUMBER('Raw Data'!B168),'Raw Data'!B168&lt;$J$1, 'Raw Data'!B168&gt;0),'Raw Data'!B168,$J$1))</f>
        <v>19.350000000000001</v>
      </c>
      <c r="E167" s="74" t="str">
        <f>IF(SUM('Raw Data'!C$4:C$387)=0, "", IF(AND(ISNUMBER('Raw Data'!C168),'Raw Data'!C168&lt;$J$1, 'Raw Data'!C168&gt;0),'Raw Data'!C168,$J$1))</f>
        <v/>
      </c>
      <c r="F167" s="74" t="str">
        <f>IF(SUM('Raw Data'!D$4:D$387)=0, "", IF(AND(ISNUMBER('Raw Data'!D168),'Raw Data'!D168&lt;$J$1, 'Raw Data'!D168&gt;0),'Raw Data'!D168,$J$1))</f>
        <v/>
      </c>
      <c r="G167" s="74" t="str">
        <f>IF(SUM('Raw Data'!E$4:E$387)=0, "", IF(AND(ISNUMBER('Raw Data'!E168),'Raw Data'!E168&lt;$J$1, 'Raw Data'!E168&gt;0),'Raw Data'!E168,$J$1))</f>
        <v/>
      </c>
    </row>
    <row r="168" spans="1:7" ht="15" customHeight="1" x14ac:dyDescent="0.25">
      <c r="A168" s="71" t="s">
        <v>621</v>
      </c>
      <c r="B168" s="71" t="str">
        <f>VLOOKUP(MID('Raw Data'!B$1,FIND("(",'Raw Data'!B$1,1)+1,FIND(")",'Raw Data'!B$1,1)-FIND("(",'Raw Data'!B$1,1)-1)&amp;","&amp;LEFT(A168,FIND("Sample",A168,1)-2),'Arrays &amp; Content'!C$2:D$97,2,FALSE)</f>
        <v>PPC</v>
      </c>
      <c r="C168" s="75" t="s">
        <v>243</v>
      </c>
      <c r="D168" s="74">
        <f>IF(SUM('Raw Data'!B$4:B$387)=0, "", IF(AND(ISNUMBER('Raw Data'!B169),'Raw Data'!B169&lt;$J$1, 'Raw Data'!B169&gt;0),'Raw Data'!B169,$J$1))</f>
        <v>19.21</v>
      </c>
      <c r="E168" s="74" t="str">
        <f>IF(SUM('Raw Data'!C$4:C$387)=0, "", IF(AND(ISNUMBER('Raw Data'!C169),'Raw Data'!C169&lt;$J$1, 'Raw Data'!C169&gt;0),'Raw Data'!C169,$J$1))</f>
        <v/>
      </c>
      <c r="F168" s="74" t="str">
        <f>IF(SUM('Raw Data'!D$4:D$387)=0, "", IF(AND(ISNUMBER('Raw Data'!D169),'Raw Data'!D169&lt;$J$1, 'Raw Data'!D169&gt;0),'Raw Data'!D169,$J$1))</f>
        <v/>
      </c>
      <c r="G168" s="74" t="str">
        <f>IF(SUM('Raw Data'!E$4:E$387)=0, "", IF(AND(ISNUMBER('Raw Data'!E169),'Raw Data'!E169&lt;$J$1, 'Raw Data'!E169&gt;0),'Raw Data'!E169,$J$1))</f>
        <v/>
      </c>
    </row>
    <row r="169" spans="1:7" ht="15" customHeight="1" x14ac:dyDescent="0.25">
      <c r="A169" s="71" t="s">
        <v>622</v>
      </c>
      <c r="B169" s="71" t="str">
        <f>VLOOKUP(MID('Raw Data'!B$1,FIND("(",'Raw Data'!B$1,1)+1,FIND(")",'Raw Data'!B$1,1)-FIND("(",'Raw Data'!B$1,1)-1)&amp;","&amp;LEFT(A169,FIND("Sample",A169,1)-2),'Arrays &amp; Content'!C$2:D$97,2,FALSE)</f>
        <v>PPC</v>
      </c>
      <c r="C169" s="75" t="s">
        <v>244</v>
      </c>
      <c r="D169" s="74">
        <f>IF(SUM('Raw Data'!B$4:B$387)=0, "", IF(AND(ISNUMBER('Raw Data'!B170),'Raw Data'!B170&lt;$J$1, 'Raw Data'!B170&gt;0),'Raw Data'!B170,$J$1))</f>
        <v>19.37</v>
      </c>
      <c r="E169" s="74" t="str">
        <f>IF(SUM('Raw Data'!C$4:C$387)=0, "", IF(AND(ISNUMBER('Raw Data'!C170),'Raw Data'!C170&lt;$J$1, 'Raw Data'!C170&gt;0),'Raw Data'!C170,$J$1))</f>
        <v/>
      </c>
      <c r="F169" s="74" t="str">
        <f>IF(SUM('Raw Data'!D$4:D$387)=0, "", IF(AND(ISNUMBER('Raw Data'!D170),'Raw Data'!D170&lt;$J$1, 'Raw Data'!D170&gt;0),'Raw Data'!D170,$J$1))</f>
        <v/>
      </c>
      <c r="G169" s="74" t="str">
        <f>IF(SUM('Raw Data'!E$4:E$387)=0, "", IF(AND(ISNUMBER('Raw Data'!E170),'Raw Data'!E170&lt;$J$1, 'Raw Data'!E170&gt;0),'Raw Data'!E170,$J$1))</f>
        <v/>
      </c>
    </row>
    <row r="170" spans="1:7" ht="15" customHeight="1" x14ac:dyDescent="0.25">
      <c r="A170" s="71" t="s">
        <v>623</v>
      </c>
      <c r="B170" s="71" t="str">
        <f>VLOOKUP(MID('Raw Data'!B$1,FIND("(",'Raw Data'!B$1,1)+1,FIND(")",'Raw Data'!B$1,1)-FIND("(",'Raw Data'!B$1,1)-1)&amp;","&amp;LEFT(A170,FIND("Sample",A170,1)-2),'Arrays &amp; Content'!C$2:D$97,2,FALSE)</f>
        <v>PPC</v>
      </c>
      <c r="C170" s="75" t="s">
        <v>245</v>
      </c>
      <c r="D170" s="74">
        <f>IF(SUM('Raw Data'!B$4:B$387)=0, "", IF(AND(ISNUMBER('Raw Data'!B171),'Raw Data'!B171&lt;$J$1, 'Raw Data'!B171&gt;0),'Raw Data'!B171,$J$1))</f>
        <v>19.62</v>
      </c>
      <c r="E170" s="74" t="str">
        <f>IF(SUM('Raw Data'!C$4:C$387)=0, "", IF(AND(ISNUMBER('Raw Data'!C171),'Raw Data'!C171&lt;$J$1, 'Raw Data'!C171&gt;0),'Raw Data'!C171,$J$1))</f>
        <v/>
      </c>
      <c r="F170" s="74" t="str">
        <f>IF(SUM('Raw Data'!D$4:D$387)=0, "", IF(AND(ISNUMBER('Raw Data'!D171),'Raw Data'!D171&lt;$J$1, 'Raw Data'!D171&gt;0),'Raw Data'!D171,$J$1))</f>
        <v/>
      </c>
      <c r="G170" s="74" t="str">
        <f>IF(SUM('Raw Data'!E$4:E$387)=0, "", IF(AND(ISNUMBER('Raw Data'!E171),'Raw Data'!E171&lt;$J$1, 'Raw Data'!E171&gt;0),'Raw Data'!E171,$J$1))</f>
        <v/>
      </c>
    </row>
    <row r="171" spans="1:7" ht="15" customHeight="1" x14ac:dyDescent="0.25">
      <c r="A171" s="71" t="s">
        <v>624</v>
      </c>
      <c r="B171" s="71" t="str">
        <f>VLOOKUP(MID('Raw Data'!B$1,FIND("(",'Raw Data'!B$1,1)+1,FIND(")",'Raw Data'!B$1,1)-FIND("(",'Raw Data'!B$1,1)-1)&amp;","&amp;LEFT(A171,FIND("Sample",A171,1)-2),'Arrays &amp; Content'!C$2:D$97,2,FALSE)</f>
        <v>cel-miR-39-3p</v>
      </c>
      <c r="C171" s="75" t="s">
        <v>86</v>
      </c>
      <c r="D171" s="74">
        <f>IF(SUM('Raw Data'!B$4:B$387)=0, "", IF(AND(ISNUMBER('Raw Data'!B172),'Raw Data'!B172&lt;$J$1, 'Raw Data'!B172&gt;0),'Raw Data'!B172,$J$1))</f>
        <v>20.010000000000002</v>
      </c>
      <c r="E171" s="74" t="str">
        <f>IF(SUM('Raw Data'!C$4:C$387)=0, "", IF(AND(ISNUMBER('Raw Data'!C172),'Raw Data'!C172&lt;$J$1, 'Raw Data'!C172&gt;0),'Raw Data'!C172,$J$1))</f>
        <v/>
      </c>
      <c r="F171" s="74" t="str">
        <f>IF(SUM('Raw Data'!D$4:D$387)=0, "", IF(AND(ISNUMBER('Raw Data'!D172),'Raw Data'!D172&lt;$J$1, 'Raw Data'!D172&gt;0),'Raw Data'!D172,$J$1))</f>
        <v/>
      </c>
      <c r="G171" s="74" t="str">
        <f>IF(SUM('Raw Data'!E$4:E$387)=0, "", IF(AND(ISNUMBER('Raw Data'!E172),'Raw Data'!E172&lt;$J$1, 'Raw Data'!E172&gt;0),'Raw Data'!E172,$J$1))</f>
        <v/>
      </c>
    </row>
    <row r="172" spans="1:7" ht="15" customHeight="1" x14ac:dyDescent="0.25">
      <c r="A172" s="71" t="s">
        <v>625</v>
      </c>
      <c r="B172" s="71" t="str">
        <f>VLOOKUP(MID('Raw Data'!B$1,FIND("(",'Raw Data'!B$1,1)+1,FIND(")",'Raw Data'!B$1,1)-FIND("(",'Raw Data'!B$1,1)-1)&amp;","&amp;LEFT(A172,FIND("Sample",A172,1)-2),'Arrays &amp; Content'!C$2:D$97,2,FALSE)</f>
        <v>cel-miR-39-3p</v>
      </c>
      <c r="C172" s="75" t="s">
        <v>87</v>
      </c>
      <c r="D172" s="74">
        <f>IF(SUM('Raw Data'!B$4:B$387)=0, "", IF(AND(ISNUMBER('Raw Data'!B173),'Raw Data'!B173&lt;$J$1, 'Raw Data'!B173&gt;0),'Raw Data'!B173,$J$1))</f>
        <v>19.28</v>
      </c>
      <c r="E172" s="74" t="str">
        <f>IF(SUM('Raw Data'!C$4:C$387)=0, "", IF(AND(ISNUMBER('Raw Data'!C173),'Raw Data'!C173&lt;$J$1, 'Raw Data'!C173&gt;0),'Raw Data'!C173,$J$1))</f>
        <v/>
      </c>
      <c r="F172" s="74" t="str">
        <f>IF(SUM('Raw Data'!D$4:D$387)=0, "", IF(AND(ISNUMBER('Raw Data'!D173),'Raw Data'!D173&lt;$J$1, 'Raw Data'!D173&gt;0),'Raw Data'!D173,$J$1))</f>
        <v/>
      </c>
      <c r="G172" s="74" t="str">
        <f>IF(SUM('Raw Data'!E$4:E$387)=0, "", IF(AND(ISNUMBER('Raw Data'!E173),'Raw Data'!E173&lt;$J$1, 'Raw Data'!E173&gt;0),'Raw Data'!E173,$J$1))</f>
        <v/>
      </c>
    </row>
    <row r="173" spans="1:7" ht="15" customHeight="1" x14ac:dyDescent="0.25">
      <c r="A173" s="71" t="s">
        <v>626</v>
      </c>
      <c r="B173" s="71" t="str">
        <f>VLOOKUP(MID('Raw Data'!B$1,FIND("(",'Raw Data'!B$1,1)+1,FIND(")",'Raw Data'!B$1,1)-FIND("(",'Raw Data'!B$1,1)-1)&amp;","&amp;LEFT(A173,FIND("Sample",A173,1)-2),'Arrays &amp; Content'!C$2:D$97,2,FALSE)</f>
        <v>cel-miR-39-3p</v>
      </c>
      <c r="C173" s="75" t="s">
        <v>88</v>
      </c>
      <c r="D173" s="74">
        <f>IF(SUM('Raw Data'!B$4:B$387)=0, "", IF(AND(ISNUMBER('Raw Data'!B174),'Raw Data'!B174&lt;$J$1, 'Raw Data'!B174&gt;0),'Raw Data'!B174,$J$1))</f>
        <v>19.329999999999998</v>
      </c>
      <c r="E173" s="74" t="str">
        <f>IF(SUM('Raw Data'!C$4:C$387)=0, "", IF(AND(ISNUMBER('Raw Data'!C174),'Raw Data'!C174&lt;$J$1, 'Raw Data'!C174&gt;0),'Raw Data'!C174,$J$1))</f>
        <v/>
      </c>
      <c r="F173" s="74" t="str">
        <f>IF(SUM('Raw Data'!D$4:D$387)=0, "", IF(AND(ISNUMBER('Raw Data'!D174),'Raw Data'!D174&lt;$J$1, 'Raw Data'!D174&gt;0),'Raw Data'!D174,$J$1))</f>
        <v/>
      </c>
      <c r="G173" s="74" t="str">
        <f>IF(SUM('Raw Data'!E$4:E$387)=0, "", IF(AND(ISNUMBER('Raw Data'!E174),'Raw Data'!E174&lt;$J$1, 'Raw Data'!E174&gt;0),'Raw Data'!E174,$J$1))</f>
        <v/>
      </c>
    </row>
    <row r="174" spans="1:7" ht="15" customHeight="1" x14ac:dyDescent="0.25">
      <c r="A174" s="71" t="s">
        <v>627</v>
      </c>
      <c r="B174" s="71" t="str">
        <f>VLOOKUP(MID('Raw Data'!B$1,FIND("(",'Raw Data'!B$1,1)+1,FIND(")",'Raw Data'!B$1,1)-FIND("(",'Raw Data'!B$1,1)-1)&amp;","&amp;LEFT(A174,FIND("Sample",A174,1)-2),'Arrays &amp; Content'!C$2:D$97,2,FALSE)</f>
        <v>cel-miR-39-3p</v>
      </c>
      <c r="C174" s="75" t="s">
        <v>89</v>
      </c>
      <c r="D174" s="74">
        <f>IF(SUM('Raw Data'!B$4:B$387)=0, "", IF(AND(ISNUMBER('Raw Data'!B175),'Raw Data'!B175&lt;$J$1, 'Raw Data'!B175&gt;0),'Raw Data'!B175,$J$1))</f>
        <v>21.04</v>
      </c>
      <c r="E174" s="74" t="str">
        <f>IF(SUM('Raw Data'!C$4:C$387)=0, "", IF(AND(ISNUMBER('Raw Data'!C175),'Raw Data'!C175&lt;$J$1, 'Raw Data'!C175&gt;0),'Raw Data'!C175,$J$1))</f>
        <v/>
      </c>
      <c r="F174" s="74" t="str">
        <f>IF(SUM('Raw Data'!D$4:D$387)=0, "", IF(AND(ISNUMBER('Raw Data'!D175),'Raw Data'!D175&lt;$J$1, 'Raw Data'!D175&gt;0),'Raw Data'!D175,$J$1))</f>
        <v/>
      </c>
      <c r="G174" s="74" t="str">
        <f>IF(SUM('Raw Data'!E$4:E$387)=0, "", IF(AND(ISNUMBER('Raw Data'!E175),'Raw Data'!E175&lt;$J$1, 'Raw Data'!E175&gt;0),'Raw Data'!E175,$J$1))</f>
        <v/>
      </c>
    </row>
    <row r="175" spans="1:7" ht="15" customHeight="1" x14ac:dyDescent="0.25">
      <c r="A175" s="71" t="s">
        <v>628</v>
      </c>
      <c r="B175" s="71" t="str">
        <f>VLOOKUP(MID('Raw Data'!B$1,FIND("(",'Raw Data'!B$1,1)+1,FIND(")",'Raw Data'!B$1,1)-FIND("(",'Raw Data'!B$1,1)-1)&amp;","&amp;LEFT(A175,FIND("Sample",A175,1)-2),'Arrays &amp; Content'!C$2:D$97,2,FALSE)</f>
        <v>hsa-miR-16-5p</v>
      </c>
      <c r="C175" s="75" t="s">
        <v>90</v>
      </c>
      <c r="D175" s="74">
        <f>IF(SUM('Raw Data'!B$4:B$387)=0, "", IF(AND(ISNUMBER('Raw Data'!B176),'Raw Data'!B176&lt;$J$1, 'Raw Data'!B176&gt;0),'Raw Data'!B176,$J$1))</f>
        <v>18.78</v>
      </c>
      <c r="E175" s="74" t="str">
        <f>IF(SUM('Raw Data'!C$4:C$387)=0, "", IF(AND(ISNUMBER('Raw Data'!C176),'Raw Data'!C176&lt;$J$1, 'Raw Data'!C176&gt;0),'Raw Data'!C176,$J$1))</f>
        <v/>
      </c>
      <c r="F175" s="74" t="str">
        <f>IF(SUM('Raw Data'!D$4:D$387)=0, "", IF(AND(ISNUMBER('Raw Data'!D176),'Raw Data'!D176&lt;$J$1, 'Raw Data'!D176&gt;0),'Raw Data'!D176,$J$1))</f>
        <v/>
      </c>
      <c r="G175" s="74" t="str">
        <f>IF(SUM('Raw Data'!E$4:E$387)=0, "", IF(AND(ISNUMBER('Raw Data'!E176),'Raw Data'!E176&lt;$J$1, 'Raw Data'!E176&gt;0),'Raw Data'!E176,$J$1))</f>
        <v/>
      </c>
    </row>
    <row r="176" spans="1:7" ht="15" customHeight="1" x14ac:dyDescent="0.25">
      <c r="A176" s="71" t="s">
        <v>629</v>
      </c>
      <c r="B176" s="71" t="str">
        <f>VLOOKUP(MID('Raw Data'!B$1,FIND("(",'Raw Data'!B$1,1)+1,FIND(")",'Raw Data'!B$1,1)-FIND("(",'Raw Data'!B$1,1)-1)&amp;","&amp;LEFT(A176,FIND("Sample",A176,1)-2),'Arrays &amp; Content'!C$2:D$97,2,FALSE)</f>
        <v>hsa-miR-16-5p</v>
      </c>
      <c r="C176" s="75" t="s">
        <v>91</v>
      </c>
      <c r="D176" s="74">
        <f>IF(SUM('Raw Data'!B$4:B$387)=0, "", IF(AND(ISNUMBER('Raw Data'!B177),'Raw Data'!B177&lt;$J$1, 'Raw Data'!B177&gt;0),'Raw Data'!B177,$J$1))</f>
        <v>18.05</v>
      </c>
      <c r="E176" s="74" t="str">
        <f>IF(SUM('Raw Data'!C$4:C$387)=0, "", IF(AND(ISNUMBER('Raw Data'!C177),'Raw Data'!C177&lt;$J$1, 'Raw Data'!C177&gt;0),'Raw Data'!C177,$J$1))</f>
        <v/>
      </c>
      <c r="F176" s="74" t="str">
        <f>IF(SUM('Raw Data'!D$4:D$387)=0, "", IF(AND(ISNUMBER('Raw Data'!D177),'Raw Data'!D177&lt;$J$1, 'Raw Data'!D177&gt;0),'Raw Data'!D177,$J$1))</f>
        <v/>
      </c>
      <c r="G176" s="74" t="str">
        <f>IF(SUM('Raw Data'!E$4:E$387)=0, "", IF(AND(ISNUMBER('Raw Data'!E177),'Raw Data'!E177&lt;$J$1, 'Raw Data'!E177&gt;0),'Raw Data'!E177,$J$1))</f>
        <v/>
      </c>
    </row>
    <row r="177" spans="1:7" ht="15" customHeight="1" x14ac:dyDescent="0.25">
      <c r="A177" s="71" t="s">
        <v>630</v>
      </c>
      <c r="B177" s="71" t="str">
        <f>VLOOKUP(MID('Raw Data'!B$1,FIND("(",'Raw Data'!B$1,1)+1,FIND(")",'Raw Data'!B$1,1)-FIND("(",'Raw Data'!B$1,1)-1)&amp;","&amp;LEFT(A177,FIND("Sample",A177,1)-2),'Arrays &amp; Content'!C$2:D$97,2,FALSE)</f>
        <v>hsa-miR-21-5p</v>
      </c>
      <c r="C177" s="75" t="s">
        <v>92</v>
      </c>
      <c r="D177" s="74">
        <f>IF(SUM('Raw Data'!B$4:B$387)=0, "", IF(AND(ISNUMBER('Raw Data'!B178),'Raw Data'!B178&lt;$J$1, 'Raw Data'!B178&gt;0),'Raw Data'!B178,$J$1))</f>
        <v>21.5</v>
      </c>
      <c r="E177" s="74" t="str">
        <f>IF(SUM('Raw Data'!C$4:C$387)=0, "", IF(AND(ISNUMBER('Raw Data'!C178),'Raw Data'!C178&lt;$J$1, 'Raw Data'!C178&gt;0),'Raw Data'!C178,$J$1))</f>
        <v/>
      </c>
      <c r="F177" s="74" t="str">
        <f>IF(SUM('Raw Data'!D$4:D$387)=0, "", IF(AND(ISNUMBER('Raw Data'!D178),'Raw Data'!D178&lt;$J$1, 'Raw Data'!D178&gt;0),'Raw Data'!D178,$J$1))</f>
        <v/>
      </c>
      <c r="G177" s="74" t="str">
        <f>IF(SUM('Raw Data'!E$4:E$387)=0, "", IF(AND(ISNUMBER('Raw Data'!E178),'Raw Data'!E178&lt;$J$1, 'Raw Data'!E178&gt;0),'Raw Data'!E178,$J$1))</f>
        <v/>
      </c>
    </row>
    <row r="178" spans="1:7" ht="15" customHeight="1" x14ac:dyDescent="0.25">
      <c r="A178" s="71" t="s">
        <v>631</v>
      </c>
      <c r="B178" s="71" t="str">
        <f>VLOOKUP(MID('Raw Data'!B$1,FIND("(",'Raw Data'!B$1,1)+1,FIND(")",'Raw Data'!B$1,1)-FIND("(",'Raw Data'!B$1,1)-1)&amp;","&amp;LEFT(A178,FIND("Sample",A178,1)-2),'Arrays &amp; Content'!C$2:D$97,2,FALSE)</f>
        <v>hsa-miR-21-5p</v>
      </c>
      <c r="C178" s="75" t="s">
        <v>93</v>
      </c>
      <c r="D178" s="74">
        <f>IF(SUM('Raw Data'!B$4:B$387)=0, "", IF(AND(ISNUMBER('Raw Data'!B179),'Raw Data'!B179&lt;$J$1, 'Raw Data'!B179&gt;0),'Raw Data'!B179,$J$1))</f>
        <v>21.09</v>
      </c>
      <c r="E178" s="74" t="str">
        <f>IF(SUM('Raw Data'!C$4:C$387)=0, "", IF(AND(ISNUMBER('Raw Data'!C179),'Raw Data'!C179&lt;$J$1, 'Raw Data'!C179&gt;0),'Raw Data'!C179,$J$1))</f>
        <v/>
      </c>
      <c r="F178" s="74" t="str">
        <f>IF(SUM('Raw Data'!D$4:D$387)=0, "", IF(AND(ISNUMBER('Raw Data'!D179),'Raw Data'!D179&lt;$J$1, 'Raw Data'!D179&gt;0),'Raw Data'!D179,$J$1))</f>
        <v/>
      </c>
      <c r="G178" s="74" t="str">
        <f>IF(SUM('Raw Data'!E$4:E$387)=0, "", IF(AND(ISNUMBER('Raw Data'!E179),'Raw Data'!E179&lt;$J$1, 'Raw Data'!E179&gt;0),'Raw Data'!E179,$J$1))</f>
        <v/>
      </c>
    </row>
    <row r="179" spans="1:7" ht="15" customHeight="1" x14ac:dyDescent="0.25">
      <c r="A179" s="71" t="s">
        <v>632</v>
      </c>
      <c r="B179" s="71" t="str">
        <f>VLOOKUP(MID('Raw Data'!B$1,FIND("(",'Raw Data'!B$1,1)+1,FIND(")",'Raw Data'!B$1,1)-FIND("(",'Raw Data'!B$1,1)-1)&amp;","&amp;LEFT(A179,FIND("Sample",A179,1)-2),'Arrays &amp; Content'!C$2:D$97,2,FALSE)</f>
        <v>hsa-miR-191-5p</v>
      </c>
      <c r="C179" s="75" t="s">
        <v>94</v>
      </c>
      <c r="D179" s="74">
        <f>IF(SUM('Raw Data'!B$4:B$387)=0, "", IF(AND(ISNUMBER('Raw Data'!B180),'Raw Data'!B180&lt;$J$1, 'Raw Data'!B180&gt;0),'Raw Data'!B180,$J$1))</f>
        <v>20.04</v>
      </c>
      <c r="E179" s="74" t="str">
        <f>IF(SUM('Raw Data'!C$4:C$387)=0, "", IF(AND(ISNUMBER('Raw Data'!C180),'Raw Data'!C180&lt;$J$1, 'Raw Data'!C180&gt;0),'Raw Data'!C180,$J$1))</f>
        <v/>
      </c>
      <c r="F179" s="74" t="str">
        <f>IF(SUM('Raw Data'!D$4:D$387)=0, "", IF(AND(ISNUMBER('Raw Data'!D180),'Raw Data'!D180&lt;$J$1, 'Raw Data'!D180&gt;0),'Raw Data'!D180,$J$1))</f>
        <v/>
      </c>
      <c r="G179" s="74" t="str">
        <f>IF(SUM('Raw Data'!E$4:E$387)=0, "", IF(AND(ISNUMBER('Raw Data'!E180),'Raw Data'!E180&lt;$J$1, 'Raw Data'!E180&gt;0),'Raw Data'!E180,$J$1))</f>
        <v/>
      </c>
    </row>
    <row r="180" spans="1:7" ht="15" customHeight="1" x14ac:dyDescent="0.25">
      <c r="A180" s="71" t="s">
        <v>633</v>
      </c>
      <c r="B180" s="71" t="str">
        <f>VLOOKUP(MID('Raw Data'!B$1,FIND("(",'Raw Data'!B$1,1)+1,FIND(")",'Raw Data'!B$1,1)-FIND("(",'Raw Data'!B$1,1)-1)&amp;","&amp;LEFT(A180,FIND("Sample",A180,1)-2),'Arrays &amp; Content'!C$2:D$97,2,FALSE)</f>
        <v>hsa-miR-191-5p</v>
      </c>
      <c r="C180" s="75" t="s">
        <v>95</v>
      </c>
      <c r="D180" s="74">
        <f>IF(SUM('Raw Data'!B$4:B$387)=0, "", IF(AND(ISNUMBER('Raw Data'!B181),'Raw Data'!B181&lt;$J$1, 'Raw Data'!B181&gt;0),'Raw Data'!B181,$J$1))</f>
        <v>19.03</v>
      </c>
      <c r="E180" s="74" t="str">
        <f>IF(SUM('Raw Data'!C$4:C$387)=0, "", IF(AND(ISNUMBER('Raw Data'!C181),'Raw Data'!C181&lt;$J$1, 'Raw Data'!C181&gt;0),'Raw Data'!C181,$J$1))</f>
        <v/>
      </c>
      <c r="F180" s="74" t="str">
        <f>IF(SUM('Raw Data'!D$4:D$387)=0, "", IF(AND(ISNUMBER('Raw Data'!D181),'Raw Data'!D181&lt;$J$1, 'Raw Data'!D181&gt;0),'Raw Data'!D181,$J$1))</f>
        <v/>
      </c>
      <c r="G180" s="74" t="str">
        <f>IF(SUM('Raw Data'!E$4:E$387)=0, "", IF(AND(ISNUMBER('Raw Data'!E181),'Raw Data'!E181&lt;$J$1, 'Raw Data'!E181&gt;0),'Raw Data'!E181,$J$1))</f>
        <v/>
      </c>
    </row>
    <row r="181" spans="1:7" ht="15" customHeight="1" x14ac:dyDescent="0.25">
      <c r="A181" s="71" t="s">
        <v>634</v>
      </c>
      <c r="B181" s="71" t="str">
        <f>VLOOKUP(MID('Raw Data'!B$1,FIND("(",'Raw Data'!B$1,1)+1,FIND(")",'Raw Data'!B$1,1)-FIND("(",'Raw Data'!B$1,1)-1)&amp;","&amp;LEFT(A181,FIND("Sample",A181,1)-2),'Arrays &amp; Content'!C$2:D$97,2,FALSE)</f>
        <v>SNORD61</v>
      </c>
      <c r="C181" s="75" t="s">
        <v>96</v>
      </c>
      <c r="D181" s="74">
        <f>IF(SUM('Raw Data'!B$4:B$387)=0, "", IF(AND(ISNUMBER('Raw Data'!B182),'Raw Data'!B182&lt;$J$1, 'Raw Data'!B182&gt;0),'Raw Data'!B182,$J$1))</f>
        <v>19.93</v>
      </c>
      <c r="E181" s="74" t="str">
        <f>IF(SUM('Raw Data'!C$4:C$387)=0, "", IF(AND(ISNUMBER('Raw Data'!C182),'Raw Data'!C182&lt;$J$1, 'Raw Data'!C182&gt;0),'Raw Data'!C182,$J$1))</f>
        <v/>
      </c>
      <c r="F181" s="74" t="str">
        <f>IF(SUM('Raw Data'!D$4:D$387)=0, "", IF(AND(ISNUMBER('Raw Data'!D182),'Raw Data'!D182&lt;$J$1, 'Raw Data'!D182&gt;0),'Raw Data'!D182,$J$1))</f>
        <v/>
      </c>
      <c r="G181" s="74" t="str">
        <f>IF(SUM('Raw Data'!E$4:E$387)=0, "", IF(AND(ISNUMBER('Raw Data'!E182),'Raw Data'!E182&lt;$J$1, 'Raw Data'!E182&gt;0),'Raw Data'!E182,$J$1))</f>
        <v/>
      </c>
    </row>
    <row r="182" spans="1:7" ht="15" customHeight="1" x14ac:dyDescent="0.25">
      <c r="A182" s="71" t="s">
        <v>635</v>
      </c>
      <c r="B182" s="71" t="str">
        <f>VLOOKUP(MID('Raw Data'!B$1,FIND("(",'Raw Data'!B$1,1)+1,FIND(")",'Raw Data'!B$1,1)-FIND("(",'Raw Data'!B$1,1)-1)&amp;","&amp;LEFT(A182,FIND("Sample",A182,1)-2),'Arrays &amp; Content'!C$2:D$97,2,FALSE)</f>
        <v>SNORD61</v>
      </c>
      <c r="C182" s="75" t="s">
        <v>97</v>
      </c>
      <c r="D182" s="74">
        <f>IF(SUM('Raw Data'!B$4:B$387)=0, "", IF(AND(ISNUMBER('Raw Data'!B183),'Raw Data'!B183&lt;$J$1, 'Raw Data'!B183&gt;0),'Raw Data'!B183,$J$1))</f>
        <v>22.97</v>
      </c>
      <c r="E182" s="74" t="str">
        <f>IF(SUM('Raw Data'!C$4:C$387)=0, "", IF(AND(ISNUMBER('Raw Data'!C183),'Raw Data'!C183&lt;$J$1, 'Raw Data'!C183&gt;0),'Raw Data'!C183,$J$1))</f>
        <v/>
      </c>
      <c r="F182" s="74" t="str">
        <f>IF(SUM('Raw Data'!D$4:D$387)=0, "", IF(AND(ISNUMBER('Raw Data'!D183),'Raw Data'!D183&lt;$J$1, 'Raw Data'!D183&gt;0),'Raw Data'!D183,$J$1))</f>
        <v/>
      </c>
      <c r="G182" s="74" t="str">
        <f>IF(SUM('Raw Data'!E$4:E$387)=0, "", IF(AND(ISNUMBER('Raw Data'!E183),'Raw Data'!E183&lt;$J$1, 'Raw Data'!E183&gt;0),'Raw Data'!E183,$J$1))</f>
        <v/>
      </c>
    </row>
    <row r="183" spans="1:7" ht="15" customHeight="1" x14ac:dyDescent="0.25">
      <c r="A183" s="71" t="s">
        <v>636</v>
      </c>
      <c r="B183" s="71" t="str">
        <f>VLOOKUP(MID('Raw Data'!B$1,FIND("(",'Raw Data'!B$1,1)+1,FIND(")",'Raw Data'!B$1,1)-FIND("(",'Raw Data'!B$1,1)-1)&amp;","&amp;LEFT(A183,FIND("Sample",A183,1)-2),'Arrays &amp; Content'!C$2:D$97,2,FALSE)</f>
        <v>SNORD95</v>
      </c>
      <c r="C183" s="75" t="s">
        <v>246</v>
      </c>
      <c r="D183" s="74">
        <f>IF(SUM('Raw Data'!B$4:B$387)=0, "", IF(AND(ISNUMBER('Raw Data'!B184),'Raw Data'!B184&lt;$J$1, 'Raw Data'!B184&gt;0),'Raw Data'!B184,$J$1))</f>
        <v>20.059999999999999</v>
      </c>
      <c r="E183" s="74" t="str">
        <f>IF(SUM('Raw Data'!C$4:C$387)=0, "", IF(AND(ISNUMBER('Raw Data'!C184),'Raw Data'!C184&lt;$J$1, 'Raw Data'!C184&gt;0),'Raw Data'!C184,$J$1))</f>
        <v/>
      </c>
      <c r="F183" s="74" t="str">
        <f>IF(SUM('Raw Data'!D$4:D$387)=0, "", IF(AND(ISNUMBER('Raw Data'!D184),'Raw Data'!D184&lt;$J$1, 'Raw Data'!D184&gt;0),'Raw Data'!D184,$J$1))</f>
        <v/>
      </c>
      <c r="G183" s="74" t="str">
        <f>IF(SUM('Raw Data'!E$4:E$387)=0, "", IF(AND(ISNUMBER('Raw Data'!E184),'Raw Data'!E184&lt;$J$1, 'Raw Data'!E184&gt;0),'Raw Data'!E184,$J$1))</f>
        <v/>
      </c>
    </row>
    <row r="184" spans="1:7" ht="15" customHeight="1" x14ac:dyDescent="0.25">
      <c r="A184" s="71" t="s">
        <v>637</v>
      </c>
      <c r="B184" s="71" t="str">
        <f>VLOOKUP(MID('Raw Data'!B$1,FIND("(",'Raw Data'!B$1,1)+1,FIND(")",'Raw Data'!B$1,1)-FIND("(",'Raw Data'!B$1,1)-1)&amp;","&amp;LEFT(A184,FIND("Sample",A184,1)-2),'Arrays &amp; Content'!C$2:D$97,2,FALSE)</f>
        <v>SNORD95</v>
      </c>
      <c r="C184" s="75" t="s">
        <v>247</v>
      </c>
      <c r="D184" s="74">
        <f>IF(SUM('Raw Data'!B$4:B$387)=0, "", IF(AND(ISNUMBER('Raw Data'!B185),'Raw Data'!B185&lt;$J$1, 'Raw Data'!B185&gt;0),'Raw Data'!B185,$J$1))</f>
        <v>22.17</v>
      </c>
      <c r="E184" s="74" t="str">
        <f>IF(SUM('Raw Data'!C$4:C$387)=0, "", IF(AND(ISNUMBER('Raw Data'!C185),'Raw Data'!C185&lt;$J$1, 'Raw Data'!C185&gt;0),'Raw Data'!C185,$J$1))</f>
        <v/>
      </c>
      <c r="F184" s="74" t="str">
        <f>IF(SUM('Raw Data'!D$4:D$387)=0, "", IF(AND(ISNUMBER('Raw Data'!D185),'Raw Data'!D185&lt;$J$1, 'Raw Data'!D185&gt;0),'Raw Data'!D185,$J$1))</f>
        <v/>
      </c>
      <c r="G184" s="74" t="str">
        <f>IF(SUM('Raw Data'!E$4:E$387)=0, "", IF(AND(ISNUMBER('Raw Data'!E185),'Raw Data'!E185&lt;$J$1, 'Raw Data'!E185&gt;0),'Raw Data'!E185,$J$1))</f>
        <v/>
      </c>
    </row>
    <row r="185" spans="1:7" ht="15" customHeight="1" x14ac:dyDescent="0.25">
      <c r="A185" s="71" t="s">
        <v>638</v>
      </c>
      <c r="B185" s="71" t="str">
        <f>VLOOKUP(MID('Raw Data'!B$1,FIND("(",'Raw Data'!B$1,1)+1,FIND(")",'Raw Data'!B$1,1)-FIND("(",'Raw Data'!B$1,1)-1)&amp;","&amp;LEFT(A185,FIND("Sample",A185,1)-2),'Arrays &amp; Content'!C$2:D$97,2,FALSE)</f>
        <v>SNORD96A</v>
      </c>
      <c r="C185" s="75" t="s">
        <v>248</v>
      </c>
      <c r="D185" s="74">
        <f>IF(SUM('Raw Data'!B$4:B$387)=0, "", IF(AND(ISNUMBER('Raw Data'!B186),'Raw Data'!B186&lt;$J$1, 'Raw Data'!B186&gt;0),'Raw Data'!B186,$J$1))</f>
        <v>22.22</v>
      </c>
      <c r="E185" s="74" t="str">
        <f>IF(SUM('Raw Data'!C$4:C$387)=0, "", IF(AND(ISNUMBER('Raw Data'!C186),'Raw Data'!C186&lt;$J$1, 'Raw Data'!C186&gt;0),'Raw Data'!C186,$J$1))</f>
        <v/>
      </c>
      <c r="F185" s="74" t="str">
        <f>IF(SUM('Raw Data'!D$4:D$387)=0, "", IF(AND(ISNUMBER('Raw Data'!D186),'Raw Data'!D186&lt;$J$1, 'Raw Data'!D186&gt;0),'Raw Data'!D186,$J$1))</f>
        <v/>
      </c>
      <c r="G185" s="74" t="str">
        <f>IF(SUM('Raw Data'!E$4:E$387)=0, "", IF(AND(ISNUMBER('Raw Data'!E186),'Raw Data'!E186&lt;$J$1, 'Raw Data'!E186&gt;0),'Raw Data'!E186,$J$1))</f>
        <v/>
      </c>
    </row>
    <row r="186" spans="1:7" ht="15" customHeight="1" x14ac:dyDescent="0.25">
      <c r="A186" s="71" t="s">
        <v>639</v>
      </c>
      <c r="B186" s="71" t="str">
        <f>VLOOKUP(MID('Raw Data'!B$1,FIND("(",'Raw Data'!B$1,1)+1,FIND(")",'Raw Data'!B$1,1)-FIND("(",'Raw Data'!B$1,1)-1)&amp;","&amp;LEFT(A186,FIND("Sample",A186,1)-2),'Arrays &amp; Content'!C$2:D$97,2,FALSE)</f>
        <v>SNORD96A</v>
      </c>
      <c r="C186" s="75" t="s">
        <v>249</v>
      </c>
      <c r="D186" s="74">
        <f>IF(SUM('Raw Data'!B$4:B$387)=0, "", IF(AND(ISNUMBER('Raw Data'!B187),'Raw Data'!B187&lt;$J$1, 'Raw Data'!B187&gt;0),'Raw Data'!B187,$J$1))</f>
        <v>19.489999999999998</v>
      </c>
      <c r="E186" s="74" t="str">
        <f>IF(SUM('Raw Data'!C$4:C$387)=0, "", IF(AND(ISNUMBER('Raw Data'!C187),'Raw Data'!C187&lt;$J$1, 'Raw Data'!C187&gt;0),'Raw Data'!C187,$J$1))</f>
        <v/>
      </c>
      <c r="F186" s="74" t="str">
        <f>IF(SUM('Raw Data'!D$4:D$387)=0, "", IF(AND(ISNUMBER('Raw Data'!D187),'Raw Data'!D187&lt;$J$1, 'Raw Data'!D187&gt;0),'Raw Data'!D187,$J$1))</f>
        <v/>
      </c>
      <c r="G186" s="74" t="str">
        <f>IF(SUM('Raw Data'!E$4:E$387)=0, "", IF(AND(ISNUMBER('Raw Data'!E187),'Raw Data'!E187&lt;$J$1, 'Raw Data'!E187&gt;0),'Raw Data'!E187,$J$1))</f>
        <v/>
      </c>
    </row>
    <row r="187" spans="1:7" ht="15" customHeight="1" x14ac:dyDescent="0.25">
      <c r="A187" s="71" t="s">
        <v>640</v>
      </c>
      <c r="B187" s="71" t="str">
        <f>VLOOKUP(MID('Raw Data'!B$1,FIND("(",'Raw Data'!B$1,1)+1,FIND(")",'Raw Data'!B$1,1)-FIND("(",'Raw Data'!B$1,1)-1)&amp;","&amp;LEFT(A187,FIND("Sample",A187,1)-2),'Arrays &amp; Content'!C$2:D$97,2,FALSE)</f>
        <v>miRTC</v>
      </c>
      <c r="C187" s="75" t="s">
        <v>250</v>
      </c>
      <c r="D187" s="74">
        <f>IF(SUM('Raw Data'!B$4:B$387)=0, "", IF(AND(ISNUMBER('Raw Data'!B188),'Raw Data'!B188&lt;$J$1, 'Raw Data'!B188&gt;0),'Raw Data'!B188,$J$1))</f>
        <v>19.350000000000001</v>
      </c>
      <c r="E187" s="74" t="str">
        <f>IF(SUM('Raw Data'!C$4:C$387)=0, "", IF(AND(ISNUMBER('Raw Data'!C188),'Raw Data'!C188&lt;$J$1, 'Raw Data'!C188&gt;0),'Raw Data'!C188,$J$1))</f>
        <v/>
      </c>
      <c r="F187" s="74" t="str">
        <f>IF(SUM('Raw Data'!D$4:D$387)=0, "", IF(AND(ISNUMBER('Raw Data'!D188),'Raw Data'!D188&lt;$J$1, 'Raw Data'!D188&gt;0),'Raw Data'!D188,$J$1))</f>
        <v/>
      </c>
      <c r="G187" s="74" t="str">
        <f>IF(SUM('Raw Data'!E$4:E$387)=0, "", IF(AND(ISNUMBER('Raw Data'!E188),'Raw Data'!E188&lt;$J$1, 'Raw Data'!E188&gt;0),'Raw Data'!E188,$J$1))</f>
        <v/>
      </c>
    </row>
    <row r="188" spans="1:7" ht="15" customHeight="1" x14ac:dyDescent="0.25">
      <c r="A188" s="71" t="s">
        <v>641</v>
      </c>
      <c r="B188" s="71" t="str">
        <f>VLOOKUP(MID('Raw Data'!B$1,FIND("(",'Raw Data'!B$1,1)+1,FIND(")",'Raw Data'!B$1,1)-FIND("(",'Raw Data'!B$1,1)-1)&amp;","&amp;LEFT(A188,FIND("Sample",A188,1)-2),'Arrays &amp; Content'!C$2:D$97,2,FALSE)</f>
        <v>miRTC</v>
      </c>
      <c r="C188" s="75" t="s">
        <v>251</v>
      </c>
      <c r="D188" s="74">
        <f>IF(SUM('Raw Data'!B$4:B$387)=0, "", IF(AND(ISNUMBER('Raw Data'!B189),'Raw Data'!B189&lt;$J$1, 'Raw Data'!B189&gt;0),'Raw Data'!B189,$J$1))</f>
        <v>17.89</v>
      </c>
      <c r="E188" s="74" t="str">
        <f>IF(SUM('Raw Data'!C$4:C$387)=0, "", IF(AND(ISNUMBER('Raw Data'!C189),'Raw Data'!C189&lt;$J$1, 'Raw Data'!C189&gt;0),'Raw Data'!C189,$J$1))</f>
        <v/>
      </c>
      <c r="F188" s="74" t="str">
        <f>IF(SUM('Raw Data'!D$4:D$387)=0, "", IF(AND(ISNUMBER('Raw Data'!D189),'Raw Data'!D189&lt;$J$1, 'Raw Data'!D189&gt;0),'Raw Data'!D189,$J$1))</f>
        <v/>
      </c>
      <c r="G188" s="74" t="str">
        <f>IF(SUM('Raw Data'!E$4:E$387)=0, "", IF(AND(ISNUMBER('Raw Data'!E189),'Raw Data'!E189&lt;$J$1, 'Raw Data'!E189&gt;0),'Raw Data'!E189,$J$1))</f>
        <v/>
      </c>
    </row>
    <row r="189" spans="1:7" ht="15" customHeight="1" x14ac:dyDescent="0.25">
      <c r="A189" s="71" t="s">
        <v>642</v>
      </c>
      <c r="B189" s="71" t="str">
        <f>VLOOKUP(MID('Raw Data'!B$1,FIND("(",'Raw Data'!B$1,1)+1,FIND(")",'Raw Data'!B$1,1)-FIND("(",'Raw Data'!B$1,1)-1)&amp;","&amp;LEFT(A189,FIND("Sample",A189,1)-2),'Arrays &amp; Content'!C$2:D$97,2,FALSE)</f>
        <v>miRTC</v>
      </c>
      <c r="C189" s="75" t="s">
        <v>252</v>
      </c>
      <c r="D189" s="74">
        <f>IF(SUM('Raw Data'!B$4:B$387)=0, "", IF(AND(ISNUMBER('Raw Data'!B190),'Raw Data'!B190&lt;$J$1, 'Raw Data'!B190&gt;0),'Raw Data'!B190,$J$1))</f>
        <v>16.04</v>
      </c>
      <c r="E189" s="74" t="str">
        <f>IF(SUM('Raw Data'!C$4:C$387)=0, "", IF(AND(ISNUMBER('Raw Data'!C190),'Raw Data'!C190&lt;$J$1, 'Raw Data'!C190&gt;0),'Raw Data'!C190,$J$1))</f>
        <v/>
      </c>
      <c r="F189" s="74" t="str">
        <f>IF(SUM('Raw Data'!D$4:D$387)=0, "", IF(AND(ISNUMBER('Raw Data'!D190),'Raw Data'!D190&lt;$J$1, 'Raw Data'!D190&gt;0),'Raw Data'!D190,$J$1))</f>
        <v/>
      </c>
      <c r="G189" s="74" t="str">
        <f>IF(SUM('Raw Data'!E$4:E$387)=0, "", IF(AND(ISNUMBER('Raw Data'!E190),'Raw Data'!E190&lt;$J$1, 'Raw Data'!E190&gt;0),'Raw Data'!E190,$J$1))</f>
        <v/>
      </c>
    </row>
    <row r="190" spans="1:7" ht="15" customHeight="1" x14ac:dyDescent="0.25">
      <c r="A190" s="71" t="s">
        <v>643</v>
      </c>
      <c r="B190" s="71" t="str">
        <f>VLOOKUP(MID('Raw Data'!B$1,FIND("(",'Raw Data'!B$1,1)+1,FIND(")",'Raw Data'!B$1,1)-FIND("(",'Raw Data'!B$1,1)-1)&amp;","&amp;LEFT(A190,FIND("Sample",A190,1)-2),'Arrays &amp; Content'!C$2:D$97,2,FALSE)</f>
        <v>miRTC</v>
      </c>
      <c r="C190" s="75" t="s">
        <v>253</v>
      </c>
      <c r="D190" s="74">
        <f>IF(SUM('Raw Data'!B$4:B$387)=0, "", IF(AND(ISNUMBER('Raw Data'!B191),'Raw Data'!B191&lt;$J$1, 'Raw Data'!B191&gt;0),'Raw Data'!B191,$J$1))</f>
        <v>15.29</v>
      </c>
      <c r="E190" s="74" t="str">
        <f>IF(SUM('Raw Data'!C$4:C$387)=0, "", IF(AND(ISNUMBER('Raw Data'!C191),'Raw Data'!C191&lt;$J$1, 'Raw Data'!C191&gt;0),'Raw Data'!C191,$J$1))</f>
        <v/>
      </c>
      <c r="F190" s="74" t="str">
        <f>IF(SUM('Raw Data'!D$4:D$387)=0, "", IF(AND(ISNUMBER('Raw Data'!D191),'Raw Data'!D191&lt;$J$1, 'Raw Data'!D191&gt;0),'Raw Data'!D191,$J$1))</f>
        <v/>
      </c>
      <c r="G190" s="74" t="str">
        <f>IF(SUM('Raw Data'!E$4:E$387)=0, "", IF(AND(ISNUMBER('Raw Data'!E191),'Raw Data'!E191&lt;$J$1, 'Raw Data'!E191&gt;0),'Raw Data'!E191,$J$1))</f>
        <v/>
      </c>
    </row>
    <row r="191" spans="1:7" ht="15" customHeight="1" x14ac:dyDescent="0.25">
      <c r="A191" s="71" t="s">
        <v>644</v>
      </c>
      <c r="B191" s="71" t="str">
        <f>VLOOKUP(MID('Raw Data'!B$1,FIND("(",'Raw Data'!B$1,1)+1,FIND(")",'Raw Data'!B$1,1)-FIND("(",'Raw Data'!B$1,1)-1)&amp;","&amp;LEFT(A191,FIND("Sample",A191,1)-2),'Arrays &amp; Content'!C$2:D$97,2,FALSE)</f>
        <v>PPC</v>
      </c>
      <c r="C191" s="75" t="s">
        <v>254</v>
      </c>
      <c r="D191" s="74">
        <f>IF(SUM('Raw Data'!B$4:B$387)=0, "", IF(AND(ISNUMBER('Raw Data'!B192),'Raw Data'!B192&lt;$J$1, 'Raw Data'!B192&gt;0),'Raw Data'!B192,$J$1))</f>
        <v>19.440000000000001</v>
      </c>
      <c r="E191" s="74" t="str">
        <f>IF(SUM('Raw Data'!C$4:C$387)=0, "", IF(AND(ISNUMBER('Raw Data'!C192),'Raw Data'!C192&lt;$J$1, 'Raw Data'!C192&gt;0),'Raw Data'!C192,$J$1))</f>
        <v/>
      </c>
      <c r="F191" s="74" t="str">
        <f>IF(SUM('Raw Data'!D$4:D$387)=0, "", IF(AND(ISNUMBER('Raw Data'!D192),'Raw Data'!D192&lt;$J$1, 'Raw Data'!D192&gt;0),'Raw Data'!D192,$J$1))</f>
        <v/>
      </c>
      <c r="G191" s="74" t="str">
        <f>IF(SUM('Raw Data'!E$4:E$387)=0, "", IF(AND(ISNUMBER('Raw Data'!E192),'Raw Data'!E192&lt;$J$1, 'Raw Data'!E192&gt;0),'Raw Data'!E192,$J$1))</f>
        <v/>
      </c>
    </row>
    <row r="192" spans="1:7" ht="15" customHeight="1" x14ac:dyDescent="0.25">
      <c r="A192" s="71" t="s">
        <v>645</v>
      </c>
      <c r="B192" s="71" t="str">
        <f>VLOOKUP(MID('Raw Data'!B$1,FIND("(",'Raw Data'!B$1,1)+1,FIND(")",'Raw Data'!B$1,1)-FIND("(",'Raw Data'!B$1,1)-1)&amp;","&amp;LEFT(A192,FIND("Sample",A192,1)-2),'Arrays &amp; Content'!C$2:D$97,2,FALSE)</f>
        <v>PPC</v>
      </c>
      <c r="C192" s="75" t="s">
        <v>255</v>
      </c>
      <c r="D192" s="74">
        <f>IF(SUM('Raw Data'!B$4:B$387)=0, "", IF(AND(ISNUMBER('Raw Data'!B193),'Raw Data'!B193&lt;$J$1, 'Raw Data'!B193&gt;0),'Raw Data'!B193,$J$1))</f>
        <v>19.98</v>
      </c>
      <c r="E192" s="74" t="str">
        <f>IF(SUM('Raw Data'!C$4:C$387)=0, "", IF(AND(ISNUMBER('Raw Data'!C193),'Raw Data'!C193&lt;$J$1, 'Raw Data'!C193&gt;0),'Raw Data'!C193,$J$1))</f>
        <v/>
      </c>
      <c r="F192" s="74" t="str">
        <f>IF(SUM('Raw Data'!D$4:D$387)=0, "", IF(AND(ISNUMBER('Raw Data'!D193),'Raw Data'!D193&lt;$J$1, 'Raw Data'!D193&gt;0),'Raw Data'!D193,$J$1))</f>
        <v/>
      </c>
      <c r="G192" s="74" t="str">
        <f>IF(SUM('Raw Data'!E$4:E$387)=0, "", IF(AND(ISNUMBER('Raw Data'!E193),'Raw Data'!E193&lt;$J$1, 'Raw Data'!E193&gt;0),'Raw Data'!E193,$J$1))</f>
        <v/>
      </c>
    </row>
    <row r="193" spans="1:7" ht="15" customHeight="1" x14ac:dyDescent="0.25">
      <c r="A193" s="71" t="s">
        <v>646</v>
      </c>
      <c r="B193" s="71" t="str">
        <f>VLOOKUP(MID('Raw Data'!B$1,FIND("(",'Raw Data'!B$1,1)+1,FIND(")",'Raw Data'!B$1,1)-FIND("(",'Raw Data'!B$1,1)-1)&amp;","&amp;LEFT(A193,FIND("Sample",A193,1)-2),'Arrays &amp; Content'!C$2:D$97,2,FALSE)</f>
        <v>PPC</v>
      </c>
      <c r="C193" s="75" t="s">
        <v>256</v>
      </c>
      <c r="D193" s="74">
        <f>IF(SUM('Raw Data'!B$4:B$387)=0, "", IF(AND(ISNUMBER('Raw Data'!B194),'Raw Data'!B194&lt;$J$1, 'Raw Data'!B194&gt;0),'Raw Data'!B194,$J$1))</f>
        <v>19.850000000000001</v>
      </c>
      <c r="E193" s="74" t="str">
        <f>IF(SUM('Raw Data'!C$4:C$387)=0, "", IF(AND(ISNUMBER('Raw Data'!C194),'Raw Data'!C194&lt;$J$1, 'Raw Data'!C194&gt;0),'Raw Data'!C194,$J$1))</f>
        <v/>
      </c>
      <c r="F193" s="74" t="str">
        <f>IF(SUM('Raw Data'!D$4:D$387)=0, "", IF(AND(ISNUMBER('Raw Data'!D194),'Raw Data'!D194&lt;$J$1, 'Raw Data'!D194&gt;0),'Raw Data'!D194,$J$1))</f>
        <v/>
      </c>
      <c r="G193" s="74" t="str">
        <f>IF(SUM('Raw Data'!E$4:E$387)=0, "", IF(AND(ISNUMBER('Raw Data'!E194),'Raw Data'!E194&lt;$J$1, 'Raw Data'!E194&gt;0),'Raw Data'!E194,$J$1))</f>
        <v/>
      </c>
    </row>
    <row r="194" spans="1:7" ht="15" customHeight="1" x14ac:dyDescent="0.25">
      <c r="A194" s="71" t="s">
        <v>647</v>
      </c>
      <c r="B194" s="71" t="str">
        <f>VLOOKUP(MID('Raw Data'!B$1,FIND("(",'Raw Data'!B$1,1)+1,FIND(")",'Raw Data'!B$1,1)-FIND("(",'Raw Data'!B$1,1)-1)&amp;","&amp;LEFT(A194,FIND("Sample",A194,1)-2),'Arrays &amp; Content'!C$2:D$97,2,FALSE)</f>
        <v>PPC</v>
      </c>
      <c r="C194" s="75" t="s">
        <v>257</v>
      </c>
      <c r="D194" s="74">
        <f>IF(SUM('Raw Data'!B$4:B$387)=0, "", IF(AND(ISNUMBER('Raw Data'!B195),'Raw Data'!B195&lt;$J$1, 'Raw Data'!B195&gt;0),'Raw Data'!B195,$J$1))</f>
        <v>19.010000000000002</v>
      </c>
      <c r="E194" s="74" t="str">
        <f>IF(SUM('Raw Data'!C$4:C$387)=0, "", IF(AND(ISNUMBER('Raw Data'!C195),'Raw Data'!C195&lt;$J$1, 'Raw Data'!C195&gt;0),'Raw Data'!C195,$J$1))</f>
        <v/>
      </c>
      <c r="F194" s="74" t="str">
        <f>IF(SUM('Raw Data'!D$4:D$387)=0, "", IF(AND(ISNUMBER('Raw Data'!D195),'Raw Data'!D195&lt;$J$1, 'Raw Data'!D195&gt;0),'Raw Data'!D195,$J$1))</f>
        <v/>
      </c>
      <c r="G194" s="74" t="str">
        <f>IF(SUM('Raw Data'!E$4:E$387)=0, "", IF(AND(ISNUMBER('Raw Data'!E195),'Raw Data'!E195&lt;$J$1, 'Raw Data'!E195&gt;0),'Raw Data'!E195,$J$1))</f>
        <v/>
      </c>
    </row>
    <row r="195" spans="1:7" ht="15" customHeight="1" x14ac:dyDescent="0.25">
      <c r="A195" s="71" t="s">
        <v>648</v>
      </c>
      <c r="B195" s="71" t="str">
        <f>VLOOKUP(MID('Raw Data'!B$1,FIND("(",'Raw Data'!B$1,1)+1,FIND(")",'Raw Data'!B$1,1)-FIND("(",'Raw Data'!B$1,1)-1)&amp;","&amp;LEFT(A195,FIND("Sample",A195,1)-2),'Arrays &amp; Content'!C$2:D$97,2,FALSE)</f>
        <v>cel-miR-39-3p</v>
      </c>
      <c r="C195" s="75" t="s">
        <v>258</v>
      </c>
      <c r="D195" s="74">
        <f>IF(SUM('Raw Data'!B$4:B$387)=0, "", IF(AND(ISNUMBER('Raw Data'!B196),'Raw Data'!B196&lt;$J$1, 'Raw Data'!B196&gt;0),'Raw Data'!B196,$J$1))</f>
        <v>19.100000000000001</v>
      </c>
      <c r="E195" s="74" t="str">
        <f>IF(SUM('Raw Data'!C$4:C$387)=0, "", IF(AND(ISNUMBER('Raw Data'!C196),'Raw Data'!C196&lt;$J$1, 'Raw Data'!C196&gt;0),'Raw Data'!C196,$J$1))</f>
        <v/>
      </c>
      <c r="F195" s="74" t="str">
        <f>IF(SUM('Raw Data'!D$4:D$387)=0, "", IF(AND(ISNUMBER('Raw Data'!D196),'Raw Data'!D196&lt;$J$1, 'Raw Data'!D196&gt;0),'Raw Data'!D196,$J$1))</f>
        <v/>
      </c>
      <c r="G195" s="74" t="str">
        <f>IF(SUM('Raw Data'!E$4:E$387)=0, "", IF(AND(ISNUMBER('Raw Data'!E196),'Raw Data'!E196&lt;$J$1, 'Raw Data'!E196&gt;0),'Raw Data'!E196,$J$1))</f>
        <v/>
      </c>
    </row>
    <row r="196" spans="1:7" ht="15" customHeight="1" x14ac:dyDescent="0.25">
      <c r="A196" s="71" t="s">
        <v>649</v>
      </c>
      <c r="B196" s="71" t="str">
        <f>VLOOKUP(MID('Raw Data'!B$1,FIND("(",'Raw Data'!B$1,1)+1,FIND(")",'Raw Data'!B$1,1)-FIND("(",'Raw Data'!B$1,1)-1)&amp;","&amp;LEFT(A196,FIND("Sample",A196,1)-2),'Arrays &amp; Content'!C$2:D$97,2,FALSE)</f>
        <v>cel-miR-39-3p</v>
      </c>
      <c r="C196" s="75" t="s">
        <v>259</v>
      </c>
      <c r="D196" s="74">
        <f>IF(SUM('Raw Data'!B$4:B$387)=0, "", IF(AND(ISNUMBER('Raw Data'!B197),'Raw Data'!B197&lt;$J$1, 'Raw Data'!B197&gt;0),'Raw Data'!B197,$J$1))</f>
        <v>19.48</v>
      </c>
      <c r="E196" s="74" t="str">
        <f>IF(SUM('Raw Data'!C$4:C$387)=0, "", IF(AND(ISNUMBER('Raw Data'!C197),'Raw Data'!C197&lt;$J$1, 'Raw Data'!C197&gt;0),'Raw Data'!C197,$J$1))</f>
        <v/>
      </c>
      <c r="F196" s="74" t="str">
        <f>IF(SUM('Raw Data'!D$4:D$387)=0, "", IF(AND(ISNUMBER('Raw Data'!D197),'Raw Data'!D197&lt;$J$1, 'Raw Data'!D197&gt;0),'Raw Data'!D197,$J$1))</f>
        <v/>
      </c>
      <c r="G196" s="74" t="str">
        <f>IF(SUM('Raw Data'!E$4:E$387)=0, "", IF(AND(ISNUMBER('Raw Data'!E197),'Raw Data'!E197&lt;$J$1, 'Raw Data'!E197&gt;0),'Raw Data'!E197,$J$1))</f>
        <v/>
      </c>
    </row>
    <row r="197" spans="1:7" ht="15" customHeight="1" x14ac:dyDescent="0.25">
      <c r="A197" s="71" t="s">
        <v>650</v>
      </c>
      <c r="B197" s="71" t="str">
        <f>VLOOKUP(MID('Raw Data'!B$1,FIND("(",'Raw Data'!B$1,1)+1,FIND(")",'Raw Data'!B$1,1)-FIND("(",'Raw Data'!B$1,1)-1)&amp;","&amp;LEFT(A197,FIND("Sample",A197,1)-2),'Arrays &amp; Content'!C$2:D$97,2,FALSE)</f>
        <v>cel-miR-39-3p</v>
      </c>
      <c r="C197" s="75" t="s">
        <v>260</v>
      </c>
      <c r="D197" s="74">
        <f>IF(SUM('Raw Data'!B$4:B$387)=0, "", IF(AND(ISNUMBER('Raw Data'!B198),'Raw Data'!B198&lt;$J$1, 'Raw Data'!B198&gt;0),'Raw Data'!B198,$J$1))</f>
        <v>20.86</v>
      </c>
      <c r="E197" s="74" t="str">
        <f>IF(SUM('Raw Data'!C$4:C$387)=0, "", IF(AND(ISNUMBER('Raw Data'!C198),'Raw Data'!C198&lt;$J$1, 'Raw Data'!C198&gt;0),'Raw Data'!C198,$J$1))</f>
        <v/>
      </c>
      <c r="F197" s="74" t="str">
        <f>IF(SUM('Raw Data'!D$4:D$387)=0, "", IF(AND(ISNUMBER('Raw Data'!D198),'Raw Data'!D198&lt;$J$1, 'Raw Data'!D198&gt;0),'Raw Data'!D198,$J$1))</f>
        <v/>
      </c>
      <c r="G197" s="74" t="str">
        <f>IF(SUM('Raw Data'!E$4:E$387)=0, "", IF(AND(ISNUMBER('Raw Data'!E198),'Raw Data'!E198&lt;$J$1, 'Raw Data'!E198&gt;0),'Raw Data'!E198,$J$1))</f>
        <v/>
      </c>
    </row>
    <row r="198" spans="1:7" ht="15" customHeight="1" x14ac:dyDescent="0.25">
      <c r="A198" s="71" t="s">
        <v>651</v>
      </c>
      <c r="B198" s="71" t="str">
        <f>VLOOKUP(MID('Raw Data'!B$1,FIND("(",'Raw Data'!B$1,1)+1,FIND(")",'Raw Data'!B$1,1)-FIND("(",'Raw Data'!B$1,1)-1)&amp;","&amp;LEFT(A198,FIND("Sample",A198,1)-2),'Arrays &amp; Content'!C$2:D$97,2,FALSE)</f>
        <v>cel-miR-39-3p</v>
      </c>
      <c r="C198" s="75" t="s">
        <v>261</v>
      </c>
      <c r="D198" s="74">
        <f>IF(SUM('Raw Data'!B$4:B$387)=0, "", IF(AND(ISNUMBER('Raw Data'!B199),'Raw Data'!B199&lt;$J$1, 'Raw Data'!B199&gt;0),'Raw Data'!B199,$J$1))</f>
        <v>19.75</v>
      </c>
      <c r="E198" s="74" t="str">
        <f>IF(SUM('Raw Data'!C$4:C$387)=0, "", IF(AND(ISNUMBER('Raw Data'!C199),'Raw Data'!C199&lt;$J$1, 'Raw Data'!C199&gt;0),'Raw Data'!C199,$J$1))</f>
        <v/>
      </c>
      <c r="F198" s="74" t="str">
        <f>IF(SUM('Raw Data'!D$4:D$387)=0, "", IF(AND(ISNUMBER('Raw Data'!D199),'Raw Data'!D199&lt;$J$1, 'Raw Data'!D199&gt;0),'Raw Data'!D199,$J$1))</f>
        <v/>
      </c>
      <c r="G198" s="74" t="str">
        <f>IF(SUM('Raw Data'!E$4:E$387)=0, "", IF(AND(ISNUMBER('Raw Data'!E199),'Raw Data'!E199&lt;$J$1, 'Raw Data'!E199&gt;0),'Raw Data'!E199,$J$1))</f>
        <v/>
      </c>
    </row>
    <row r="199" spans="1:7" ht="15" customHeight="1" x14ac:dyDescent="0.25">
      <c r="A199" s="71" t="s">
        <v>652</v>
      </c>
      <c r="B199" s="71" t="str">
        <f>VLOOKUP(MID('Raw Data'!B$1,FIND("(",'Raw Data'!B$1,1)+1,FIND(")",'Raw Data'!B$1,1)-FIND("(",'Raw Data'!B$1,1)-1)&amp;","&amp;LEFT(A199,FIND("Sample",A199,1)-2),'Arrays &amp; Content'!C$2:D$97,2,FALSE)</f>
        <v>hsa-miR-16-5p</v>
      </c>
      <c r="C199" s="75" t="s">
        <v>262</v>
      </c>
      <c r="D199" s="74">
        <f>IF(SUM('Raw Data'!B$4:B$387)=0, "", IF(AND(ISNUMBER('Raw Data'!B200),'Raw Data'!B200&lt;$J$1, 'Raw Data'!B200&gt;0),'Raw Data'!B200,$J$1))</f>
        <v>22</v>
      </c>
      <c r="E199" s="74" t="str">
        <f>IF(SUM('Raw Data'!C$4:C$387)=0, "", IF(AND(ISNUMBER('Raw Data'!C200),'Raw Data'!C200&lt;$J$1, 'Raw Data'!C200&gt;0),'Raw Data'!C200,$J$1))</f>
        <v/>
      </c>
      <c r="F199" s="74" t="str">
        <f>IF(SUM('Raw Data'!D$4:D$387)=0, "", IF(AND(ISNUMBER('Raw Data'!D200),'Raw Data'!D200&lt;$J$1, 'Raw Data'!D200&gt;0),'Raw Data'!D200,$J$1))</f>
        <v/>
      </c>
      <c r="G199" s="74" t="str">
        <f>IF(SUM('Raw Data'!E$4:E$387)=0, "", IF(AND(ISNUMBER('Raw Data'!E200),'Raw Data'!E200&lt;$J$1, 'Raw Data'!E200&gt;0),'Raw Data'!E200,$J$1))</f>
        <v/>
      </c>
    </row>
    <row r="200" spans="1:7" ht="15" customHeight="1" x14ac:dyDescent="0.25">
      <c r="A200" s="71" t="s">
        <v>653</v>
      </c>
      <c r="B200" s="71" t="str">
        <f>VLOOKUP(MID('Raw Data'!B$1,FIND("(",'Raw Data'!B$1,1)+1,FIND(")",'Raw Data'!B$1,1)-FIND("(",'Raw Data'!B$1,1)-1)&amp;","&amp;LEFT(A200,FIND("Sample",A200,1)-2),'Arrays &amp; Content'!C$2:D$97,2,FALSE)</f>
        <v>hsa-miR-16-5p</v>
      </c>
      <c r="C200" s="75" t="s">
        <v>263</v>
      </c>
      <c r="D200" s="74">
        <f>IF(SUM('Raw Data'!B$4:B$387)=0, "", IF(AND(ISNUMBER('Raw Data'!B201),'Raw Data'!B201&lt;$J$1, 'Raw Data'!B201&gt;0),'Raw Data'!B201,$J$1))</f>
        <v>20.07</v>
      </c>
      <c r="E200" s="74" t="str">
        <f>IF(SUM('Raw Data'!C$4:C$387)=0, "", IF(AND(ISNUMBER('Raw Data'!C201),'Raw Data'!C201&lt;$J$1, 'Raw Data'!C201&gt;0),'Raw Data'!C201,$J$1))</f>
        <v/>
      </c>
      <c r="F200" s="74" t="str">
        <f>IF(SUM('Raw Data'!D$4:D$387)=0, "", IF(AND(ISNUMBER('Raw Data'!D201),'Raw Data'!D201&lt;$J$1, 'Raw Data'!D201&gt;0),'Raw Data'!D201,$J$1))</f>
        <v/>
      </c>
      <c r="G200" s="74" t="str">
        <f>IF(SUM('Raw Data'!E$4:E$387)=0, "", IF(AND(ISNUMBER('Raw Data'!E201),'Raw Data'!E201&lt;$J$1, 'Raw Data'!E201&gt;0),'Raw Data'!E201,$J$1))</f>
        <v/>
      </c>
    </row>
    <row r="201" spans="1:7" ht="15" customHeight="1" x14ac:dyDescent="0.25">
      <c r="A201" s="71" t="s">
        <v>654</v>
      </c>
      <c r="B201" s="71" t="str">
        <f>VLOOKUP(MID('Raw Data'!B$1,FIND("(",'Raw Data'!B$1,1)+1,FIND(")",'Raw Data'!B$1,1)-FIND("(",'Raw Data'!B$1,1)-1)&amp;","&amp;LEFT(A201,FIND("Sample",A201,1)-2),'Arrays &amp; Content'!C$2:D$97,2,FALSE)</f>
        <v>hsa-miR-21-5p</v>
      </c>
      <c r="C201" s="75" t="s">
        <v>264</v>
      </c>
      <c r="D201" s="74">
        <f>IF(SUM('Raw Data'!B$4:B$387)=0, "", IF(AND(ISNUMBER('Raw Data'!B202),'Raw Data'!B202&lt;$J$1, 'Raw Data'!B202&gt;0),'Raw Data'!B202,$J$1))</f>
        <v>19.98</v>
      </c>
      <c r="E201" s="74" t="str">
        <f>IF(SUM('Raw Data'!C$4:C$387)=0, "", IF(AND(ISNUMBER('Raw Data'!C202),'Raw Data'!C202&lt;$J$1, 'Raw Data'!C202&gt;0),'Raw Data'!C202,$J$1))</f>
        <v/>
      </c>
      <c r="F201" s="74" t="str">
        <f>IF(SUM('Raw Data'!D$4:D$387)=0, "", IF(AND(ISNUMBER('Raw Data'!D202),'Raw Data'!D202&lt;$J$1, 'Raw Data'!D202&gt;0),'Raw Data'!D202,$J$1))</f>
        <v/>
      </c>
      <c r="G201" s="74" t="str">
        <f>IF(SUM('Raw Data'!E$4:E$387)=0, "", IF(AND(ISNUMBER('Raw Data'!E202),'Raw Data'!E202&lt;$J$1, 'Raw Data'!E202&gt;0),'Raw Data'!E202,$J$1))</f>
        <v/>
      </c>
    </row>
    <row r="202" spans="1:7" ht="15" customHeight="1" x14ac:dyDescent="0.25">
      <c r="A202" s="71" t="s">
        <v>655</v>
      </c>
      <c r="B202" s="71" t="str">
        <f>VLOOKUP(MID('Raw Data'!B$1,FIND("(",'Raw Data'!B$1,1)+1,FIND(")",'Raw Data'!B$1,1)-FIND("(",'Raw Data'!B$1,1)-1)&amp;","&amp;LEFT(A202,FIND("Sample",A202,1)-2),'Arrays &amp; Content'!C$2:D$97,2,FALSE)</f>
        <v>hsa-miR-21-5p</v>
      </c>
      <c r="C202" s="75" t="s">
        <v>265</v>
      </c>
      <c r="D202" s="74">
        <f>IF(SUM('Raw Data'!B$4:B$387)=0, "", IF(AND(ISNUMBER('Raw Data'!B203),'Raw Data'!B203&lt;$J$1, 'Raw Data'!B203&gt;0),'Raw Data'!B203,$J$1))</f>
        <v>19.739999999999998</v>
      </c>
      <c r="E202" s="74" t="str">
        <f>IF(SUM('Raw Data'!C$4:C$387)=0, "", IF(AND(ISNUMBER('Raw Data'!C203),'Raw Data'!C203&lt;$J$1, 'Raw Data'!C203&gt;0),'Raw Data'!C203,$J$1))</f>
        <v/>
      </c>
      <c r="F202" s="74" t="str">
        <f>IF(SUM('Raw Data'!D$4:D$387)=0, "", IF(AND(ISNUMBER('Raw Data'!D203),'Raw Data'!D203&lt;$J$1, 'Raw Data'!D203&gt;0),'Raw Data'!D203,$J$1))</f>
        <v/>
      </c>
      <c r="G202" s="74" t="str">
        <f>IF(SUM('Raw Data'!E$4:E$387)=0, "", IF(AND(ISNUMBER('Raw Data'!E203),'Raw Data'!E203&lt;$J$1, 'Raw Data'!E203&gt;0),'Raw Data'!E203,$J$1))</f>
        <v/>
      </c>
    </row>
    <row r="203" spans="1:7" ht="15" customHeight="1" x14ac:dyDescent="0.25">
      <c r="A203" s="71" t="s">
        <v>656</v>
      </c>
      <c r="B203" s="71" t="str">
        <f>VLOOKUP(MID('Raw Data'!B$1,FIND("(",'Raw Data'!B$1,1)+1,FIND(")",'Raw Data'!B$1,1)-FIND("(",'Raw Data'!B$1,1)-1)&amp;","&amp;LEFT(A203,FIND("Sample",A203,1)-2),'Arrays &amp; Content'!C$2:D$97,2,FALSE)</f>
        <v>hsa-miR-191-5p</v>
      </c>
      <c r="C203" s="75" t="s">
        <v>266</v>
      </c>
      <c r="D203" s="74">
        <f>IF(SUM('Raw Data'!B$4:B$387)=0, "", IF(AND(ISNUMBER('Raw Data'!B204),'Raw Data'!B204&lt;$J$1, 'Raw Data'!B204&gt;0),'Raw Data'!B204,$J$1))</f>
        <v>19.13</v>
      </c>
      <c r="E203" s="74" t="str">
        <f>IF(SUM('Raw Data'!C$4:C$387)=0, "", IF(AND(ISNUMBER('Raw Data'!C204),'Raw Data'!C204&lt;$J$1, 'Raw Data'!C204&gt;0),'Raw Data'!C204,$J$1))</f>
        <v/>
      </c>
      <c r="F203" s="74" t="str">
        <f>IF(SUM('Raw Data'!D$4:D$387)=0, "", IF(AND(ISNUMBER('Raw Data'!D204),'Raw Data'!D204&lt;$J$1, 'Raw Data'!D204&gt;0),'Raw Data'!D204,$J$1))</f>
        <v/>
      </c>
      <c r="G203" s="74" t="str">
        <f>IF(SUM('Raw Data'!E$4:E$387)=0, "", IF(AND(ISNUMBER('Raw Data'!E204),'Raw Data'!E204&lt;$J$1, 'Raw Data'!E204&gt;0),'Raw Data'!E204,$J$1))</f>
        <v/>
      </c>
    </row>
    <row r="204" spans="1:7" ht="15" customHeight="1" x14ac:dyDescent="0.25">
      <c r="A204" s="71" t="s">
        <v>657</v>
      </c>
      <c r="B204" s="71" t="str">
        <f>VLOOKUP(MID('Raw Data'!B$1,FIND("(",'Raw Data'!B$1,1)+1,FIND(")",'Raw Data'!B$1,1)-FIND("(",'Raw Data'!B$1,1)-1)&amp;","&amp;LEFT(A204,FIND("Sample",A204,1)-2),'Arrays &amp; Content'!C$2:D$97,2,FALSE)</f>
        <v>hsa-miR-191-5p</v>
      </c>
      <c r="C204" s="75" t="s">
        <v>267</v>
      </c>
      <c r="D204" s="74">
        <f>IF(SUM('Raw Data'!B$4:B$387)=0, "", IF(AND(ISNUMBER('Raw Data'!B205),'Raw Data'!B205&lt;$J$1, 'Raw Data'!B205&gt;0),'Raw Data'!B205,$J$1))</f>
        <v>22.69</v>
      </c>
      <c r="E204" s="74" t="str">
        <f>IF(SUM('Raw Data'!C$4:C$387)=0, "", IF(AND(ISNUMBER('Raw Data'!C205),'Raw Data'!C205&lt;$J$1, 'Raw Data'!C205&gt;0),'Raw Data'!C205,$J$1))</f>
        <v/>
      </c>
      <c r="F204" s="74" t="str">
        <f>IF(SUM('Raw Data'!D$4:D$387)=0, "", IF(AND(ISNUMBER('Raw Data'!D205),'Raw Data'!D205&lt;$J$1, 'Raw Data'!D205&gt;0),'Raw Data'!D205,$J$1))</f>
        <v/>
      </c>
      <c r="G204" s="74" t="str">
        <f>IF(SUM('Raw Data'!E$4:E$387)=0, "", IF(AND(ISNUMBER('Raw Data'!E205),'Raw Data'!E205&lt;$J$1, 'Raw Data'!E205&gt;0),'Raw Data'!E205,$J$1))</f>
        <v/>
      </c>
    </row>
    <row r="205" spans="1:7" ht="15" customHeight="1" x14ac:dyDescent="0.25">
      <c r="A205" s="71" t="s">
        <v>658</v>
      </c>
      <c r="B205" s="71" t="str">
        <f>VLOOKUP(MID('Raw Data'!B$1,FIND("(",'Raw Data'!B$1,1)+1,FIND(")",'Raw Data'!B$1,1)-FIND("(",'Raw Data'!B$1,1)-1)&amp;","&amp;LEFT(A205,FIND("Sample",A205,1)-2),'Arrays &amp; Content'!C$2:D$97,2,FALSE)</f>
        <v>SNORD61</v>
      </c>
      <c r="C205" s="75" t="s">
        <v>268</v>
      </c>
      <c r="D205" s="74">
        <f>IF(SUM('Raw Data'!B$4:B$387)=0, "", IF(AND(ISNUMBER('Raw Data'!B206),'Raw Data'!B206&lt;$J$1, 'Raw Data'!B206&gt;0),'Raw Data'!B206,$J$1))</f>
        <v>21.08</v>
      </c>
      <c r="E205" s="74" t="str">
        <f>IF(SUM('Raw Data'!C$4:C$387)=0, "", IF(AND(ISNUMBER('Raw Data'!C206),'Raw Data'!C206&lt;$J$1, 'Raw Data'!C206&gt;0),'Raw Data'!C206,$J$1))</f>
        <v/>
      </c>
      <c r="F205" s="74" t="str">
        <f>IF(SUM('Raw Data'!D$4:D$387)=0, "", IF(AND(ISNUMBER('Raw Data'!D206),'Raw Data'!D206&lt;$J$1, 'Raw Data'!D206&gt;0),'Raw Data'!D206,$J$1))</f>
        <v/>
      </c>
      <c r="G205" s="74" t="str">
        <f>IF(SUM('Raw Data'!E$4:E$387)=0, "", IF(AND(ISNUMBER('Raw Data'!E206),'Raw Data'!E206&lt;$J$1, 'Raw Data'!E206&gt;0),'Raw Data'!E206,$J$1))</f>
        <v/>
      </c>
    </row>
    <row r="206" spans="1:7" ht="15" customHeight="1" x14ac:dyDescent="0.25">
      <c r="A206" s="71" t="s">
        <v>659</v>
      </c>
      <c r="B206" s="71" t="str">
        <f>VLOOKUP(MID('Raw Data'!B$1,FIND("(",'Raw Data'!B$1,1)+1,FIND(")",'Raw Data'!B$1,1)-FIND("(",'Raw Data'!B$1,1)-1)&amp;","&amp;LEFT(A206,FIND("Sample",A206,1)-2),'Arrays &amp; Content'!C$2:D$97,2,FALSE)</f>
        <v>SNORD61</v>
      </c>
      <c r="C206" s="75" t="s">
        <v>269</v>
      </c>
      <c r="D206" s="74">
        <f>IF(SUM('Raw Data'!B$4:B$387)=0, "", IF(AND(ISNUMBER('Raw Data'!B207),'Raw Data'!B207&lt;$J$1, 'Raw Data'!B207&gt;0),'Raw Data'!B207,$J$1))</f>
        <v>22.56</v>
      </c>
      <c r="E206" s="74" t="str">
        <f>IF(SUM('Raw Data'!C$4:C$387)=0, "", IF(AND(ISNUMBER('Raw Data'!C207),'Raw Data'!C207&lt;$J$1, 'Raw Data'!C207&gt;0),'Raw Data'!C207,$J$1))</f>
        <v/>
      </c>
      <c r="F206" s="74" t="str">
        <f>IF(SUM('Raw Data'!D$4:D$387)=0, "", IF(AND(ISNUMBER('Raw Data'!D207),'Raw Data'!D207&lt;$J$1, 'Raw Data'!D207&gt;0),'Raw Data'!D207,$J$1))</f>
        <v/>
      </c>
      <c r="G206" s="74" t="str">
        <f>IF(SUM('Raw Data'!E$4:E$387)=0, "", IF(AND(ISNUMBER('Raw Data'!E207),'Raw Data'!E207&lt;$J$1, 'Raw Data'!E207&gt;0),'Raw Data'!E207,$J$1))</f>
        <v/>
      </c>
    </row>
    <row r="207" spans="1:7" ht="15" customHeight="1" x14ac:dyDescent="0.25">
      <c r="A207" s="71" t="s">
        <v>660</v>
      </c>
      <c r="B207" s="71" t="str">
        <f>VLOOKUP(MID('Raw Data'!B$1,FIND("(",'Raw Data'!B$1,1)+1,FIND(")",'Raw Data'!B$1,1)-FIND("(",'Raw Data'!B$1,1)-1)&amp;","&amp;LEFT(A207,FIND("Sample",A207,1)-2),'Arrays &amp; Content'!C$2:D$97,2,FALSE)</f>
        <v>SNORD95</v>
      </c>
      <c r="C207" s="75" t="s">
        <v>270</v>
      </c>
      <c r="D207" s="74">
        <f>IF(SUM('Raw Data'!B$4:B$387)=0, "", IF(AND(ISNUMBER('Raw Data'!B208),'Raw Data'!B208&lt;$J$1, 'Raw Data'!B208&gt;0),'Raw Data'!B208,$J$1))</f>
        <v>18.72</v>
      </c>
      <c r="E207" s="74" t="str">
        <f>IF(SUM('Raw Data'!C$4:C$387)=0, "", IF(AND(ISNUMBER('Raw Data'!C208),'Raw Data'!C208&lt;$J$1, 'Raw Data'!C208&gt;0),'Raw Data'!C208,$J$1))</f>
        <v/>
      </c>
      <c r="F207" s="74" t="str">
        <f>IF(SUM('Raw Data'!D$4:D$387)=0, "", IF(AND(ISNUMBER('Raw Data'!D208),'Raw Data'!D208&lt;$J$1, 'Raw Data'!D208&gt;0),'Raw Data'!D208,$J$1))</f>
        <v/>
      </c>
      <c r="G207" s="74" t="str">
        <f>IF(SUM('Raw Data'!E$4:E$387)=0, "", IF(AND(ISNUMBER('Raw Data'!E208),'Raw Data'!E208&lt;$J$1, 'Raw Data'!E208&gt;0),'Raw Data'!E208,$J$1))</f>
        <v/>
      </c>
    </row>
    <row r="208" spans="1:7" ht="15" customHeight="1" x14ac:dyDescent="0.25">
      <c r="A208" s="71" t="s">
        <v>661</v>
      </c>
      <c r="B208" s="71" t="str">
        <f>VLOOKUP(MID('Raw Data'!B$1,FIND("(",'Raw Data'!B$1,1)+1,FIND(")",'Raw Data'!B$1,1)-FIND("(",'Raw Data'!B$1,1)-1)&amp;","&amp;LEFT(A208,FIND("Sample",A208,1)-2),'Arrays &amp; Content'!C$2:D$97,2,FALSE)</f>
        <v>SNORD95</v>
      </c>
      <c r="C208" s="75" t="s">
        <v>271</v>
      </c>
      <c r="D208" s="74">
        <f>IF(SUM('Raw Data'!B$4:B$387)=0, "", IF(AND(ISNUMBER('Raw Data'!B209),'Raw Data'!B209&lt;$J$1, 'Raw Data'!B209&gt;0),'Raw Data'!B209,$J$1))</f>
        <v>22.42</v>
      </c>
      <c r="E208" s="74" t="str">
        <f>IF(SUM('Raw Data'!C$4:C$387)=0, "", IF(AND(ISNUMBER('Raw Data'!C209),'Raw Data'!C209&lt;$J$1, 'Raw Data'!C209&gt;0),'Raw Data'!C209,$J$1))</f>
        <v/>
      </c>
      <c r="F208" s="74" t="str">
        <f>IF(SUM('Raw Data'!D$4:D$387)=0, "", IF(AND(ISNUMBER('Raw Data'!D209),'Raw Data'!D209&lt;$J$1, 'Raw Data'!D209&gt;0),'Raw Data'!D209,$J$1))</f>
        <v/>
      </c>
      <c r="G208" s="74" t="str">
        <f>IF(SUM('Raw Data'!E$4:E$387)=0, "", IF(AND(ISNUMBER('Raw Data'!E209),'Raw Data'!E209&lt;$J$1, 'Raw Data'!E209&gt;0),'Raw Data'!E209,$J$1))</f>
        <v/>
      </c>
    </row>
    <row r="209" spans="1:7" ht="15" customHeight="1" x14ac:dyDescent="0.25">
      <c r="A209" s="71" t="s">
        <v>662</v>
      </c>
      <c r="B209" s="71" t="str">
        <f>VLOOKUP(MID('Raw Data'!B$1,FIND("(",'Raw Data'!B$1,1)+1,FIND(")",'Raw Data'!B$1,1)-FIND("(",'Raw Data'!B$1,1)-1)&amp;","&amp;LEFT(A209,FIND("Sample",A209,1)-2),'Arrays &amp; Content'!C$2:D$97,2,FALSE)</f>
        <v>SNORD96A</v>
      </c>
      <c r="C209" s="75" t="s">
        <v>272</v>
      </c>
      <c r="D209" s="74">
        <f>IF(SUM('Raw Data'!B$4:B$387)=0, "", IF(AND(ISNUMBER('Raw Data'!B210),'Raw Data'!B210&lt;$J$1, 'Raw Data'!B210&gt;0),'Raw Data'!B210,$J$1))</f>
        <v>21.04</v>
      </c>
      <c r="E209" s="74" t="str">
        <f>IF(SUM('Raw Data'!C$4:C$387)=0, "", IF(AND(ISNUMBER('Raw Data'!C210),'Raw Data'!C210&lt;$J$1, 'Raw Data'!C210&gt;0),'Raw Data'!C210,$J$1))</f>
        <v/>
      </c>
      <c r="F209" s="74" t="str">
        <f>IF(SUM('Raw Data'!D$4:D$387)=0, "", IF(AND(ISNUMBER('Raw Data'!D210),'Raw Data'!D210&lt;$J$1, 'Raw Data'!D210&gt;0),'Raw Data'!D210,$J$1))</f>
        <v/>
      </c>
      <c r="G209" s="74" t="str">
        <f>IF(SUM('Raw Data'!E$4:E$387)=0, "", IF(AND(ISNUMBER('Raw Data'!E210),'Raw Data'!E210&lt;$J$1, 'Raw Data'!E210&gt;0),'Raw Data'!E210,$J$1))</f>
        <v/>
      </c>
    </row>
    <row r="210" spans="1:7" ht="15" customHeight="1" x14ac:dyDescent="0.25">
      <c r="A210" s="71" t="s">
        <v>663</v>
      </c>
      <c r="B210" s="71" t="str">
        <f>VLOOKUP(MID('Raw Data'!B$1,FIND("(",'Raw Data'!B$1,1)+1,FIND(")",'Raw Data'!B$1,1)-FIND("(",'Raw Data'!B$1,1)-1)&amp;","&amp;LEFT(A210,FIND("Sample",A210,1)-2),'Arrays &amp; Content'!C$2:D$97,2,FALSE)</f>
        <v>SNORD96A</v>
      </c>
      <c r="C210" s="75" t="s">
        <v>273</v>
      </c>
      <c r="D210" s="74">
        <f>IF(SUM('Raw Data'!B$4:B$387)=0, "", IF(AND(ISNUMBER('Raw Data'!B211),'Raw Data'!B211&lt;$J$1, 'Raw Data'!B211&gt;0),'Raw Data'!B211,$J$1))</f>
        <v>20.25</v>
      </c>
      <c r="E210" s="74" t="str">
        <f>IF(SUM('Raw Data'!C$4:C$387)=0, "", IF(AND(ISNUMBER('Raw Data'!C211),'Raw Data'!C211&lt;$J$1, 'Raw Data'!C211&gt;0),'Raw Data'!C211,$J$1))</f>
        <v/>
      </c>
      <c r="F210" s="74" t="str">
        <f>IF(SUM('Raw Data'!D$4:D$387)=0, "", IF(AND(ISNUMBER('Raw Data'!D211),'Raw Data'!D211&lt;$J$1, 'Raw Data'!D211&gt;0),'Raw Data'!D211,$J$1))</f>
        <v/>
      </c>
      <c r="G210" s="74" t="str">
        <f>IF(SUM('Raw Data'!E$4:E$387)=0, "", IF(AND(ISNUMBER('Raw Data'!E211),'Raw Data'!E211&lt;$J$1, 'Raw Data'!E211&gt;0),'Raw Data'!E211,$J$1))</f>
        <v/>
      </c>
    </row>
    <row r="211" spans="1:7" ht="15" customHeight="1" x14ac:dyDescent="0.25">
      <c r="A211" s="71" t="s">
        <v>664</v>
      </c>
      <c r="B211" s="71" t="str">
        <f>VLOOKUP(MID('Raw Data'!B$1,FIND("(",'Raw Data'!B$1,1)+1,FIND(")",'Raw Data'!B$1,1)-FIND("(",'Raw Data'!B$1,1)-1)&amp;","&amp;LEFT(A211,FIND("Sample",A211,1)-2),'Arrays &amp; Content'!C$2:D$97,2,FALSE)</f>
        <v>miRTC</v>
      </c>
      <c r="C211" s="75" t="s">
        <v>274</v>
      </c>
      <c r="D211" s="74">
        <f>IF(SUM('Raw Data'!B$4:B$387)=0, "", IF(AND(ISNUMBER('Raw Data'!B212),'Raw Data'!B212&lt;$J$1, 'Raw Data'!B212&gt;0),'Raw Data'!B212,$J$1))</f>
        <v>16.03</v>
      </c>
      <c r="E211" s="74" t="str">
        <f>IF(SUM('Raw Data'!C$4:C$387)=0, "", IF(AND(ISNUMBER('Raw Data'!C212),'Raw Data'!C212&lt;$J$1, 'Raw Data'!C212&gt;0),'Raw Data'!C212,$J$1))</f>
        <v/>
      </c>
      <c r="F211" s="74" t="str">
        <f>IF(SUM('Raw Data'!D$4:D$387)=0, "", IF(AND(ISNUMBER('Raw Data'!D212),'Raw Data'!D212&lt;$J$1, 'Raw Data'!D212&gt;0),'Raw Data'!D212,$J$1))</f>
        <v/>
      </c>
      <c r="G211" s="74" t="str">
        <f>IF(SUM('Raw Data'!E$4:E$387)=0, "", IF(AND(ISNUMBER('Raw Data'!E212),'Raw Data'!E212&lt;$J$1, 'Raw Data'!E212&gt;0),'Raw Data'!E212,$J$1))</f>
        <v/>
      </c>
    </row>
    <row r="212" spans="1:7" ht="15" customHeight="1" x14ac:dyDescent="0.25">
      <c r="A212" s="71" t="s">
        <v>665</v>
      </c>
      <c r="B212" s="71" t="str">
        <f>VLOOKUP(MID('Raw Data'!B$1,FIND("(",'Raw Data'!B$1,1)+1,FIND(")",'Raw Data'!B$1,1)-FIND("(",'Raw Data'!B$1,1)-1)&amp;","&amp;LEFT(A212,FIND("Sample",A212,1)-2),'Arrays &amp; Content'!C$2:D$97,2,FALSE)</f>
        <v>miRTC</v>
      </c>
      <c r="C212" s="75" t="s">
        <v>275</v>
      </c>
      <c r="D212" s="74">
        <f>IF(SUM('Raw Data'!B$4:B$387)=0, "", IF(AND(ISNUMBER('Raw Data'!B213),'Raw Data'!B213&lt;$J$1, 'Raw Data'!B213&gt;0),'Raw Data'!B213,$J$1))</f>
        <v>16.350000000000001</v>
      </c>
      <c r="E212" s="74" t="str">
        <f>IF(SUM('Raw Data'!C$4:C$387)=0, "", IF(AND(ISNUMBER('Raw Data'!C213),'Raw Data'!C213&lt;$J$1, 'Raw Data'!C213&gt;0),'Raw Data'!C213,$J$1))</f>
        <v/>
      </c>
      <c r="F212" s="74" t="str">
        <f>IF(SUM('Raw Data'!D$4:D$387)=0, "", IF(AND(ISNUMBER('Raw Data'!D213),'Raw Data'!D213&lt;$J$1, 'Raw Data'!D213&gt;0),'Raw Data'!D213,$J$1))</f>
        <v/>
      </c>
      <c r="G212" s="74" t="str">
        <f>IF(SUM('Raw Data'!E$4:E$387)=0, "", IF(AND(ISNUMBER('Raw Data'!E213),'Raw Data'!E213&lt;$J$1, 'Raw Data'!E213&gt;0),'Raw Data'!E213,$J$1))</f>
        <v/>
      </c>
    </row>
    <row r="213" spans="1:7" ht="15" customHeight="1" x14ac:dyDescent="0.25">
      <c r="A213" s="71" t="s">
        <v>666</v>
      </c>
      <c r="B213" s="71" t="str">
        <f>VLOOKUP(MID('Raw Data'!B$1,FIND("(",'Raw Data'!B$1,1)+1,FIND(")",'Raw Data'!B$1,1)-FIND("(",'Raw Data'!B$1,1)-1)&amp;","&amp;LEFT(A213,FIND("Sample",A213,1)-2),'Arrays &amp; Content'!C$2:D$97,2,FALSE)</f>
        <v>miRTC</v>
      </c>
      <c r="C213" s="75" t="s">
        <v>276</v>
      </c>
      <c r="D213" s="74">
        <f>IF(SUM('Raw Data'!B$4:B$387)=0, "", IF(AND(ISNUMBER('Raw Data'!B214),'Raw Data'!B214&lt;$J$1, 'Raw Data'!B214&gt;0),'Raw Data'!B214,$J$1))</f>
        <v>17.87</v>
      </c>
      <c r="E213" s="74" t="str">
        <f>IF(SUM('Raw Data'!C$4:C$387)=0, "", IF(AND(ISNUMBER('Raw Data'!C214),'Raw Data'!C214&lt;$J$1, 'Raw Data'!C214&gt;0),'Raw Data'!C214,$J$1))</f>
        <v/>
      </c>
      <c r="F213" s="74" t="str">
        <f>IF(SUM('Raw Data'!D$4:D$387)=0, "", IF(AND(ISNUMBER('Raw Data'!D214),'Raw Data'!D214&lt;$J$1, 'Raw Data'!D214&gt;0),'Raw Data'!D214,$J$1))</f>
        <v/>
      </c>
      <c r="G213" s="74" t="str">
        <f>IF(SUM('Raw Data'!E$4:E$387)=0, "", IF(AND(ISNUMBER('Raw Data'!E214),'Raw Data'!E214&lt;$J$1, 'Raw Data'!E214&gt;0),'Raw Data'!E214,$J$1))</f>
        <v/>
      </c>
    </row>
    <row r="214" spans="1:7" ht="15" customHeight="1" x14ac:dyDescent="0.25">
      <c r="A214" s="71" t="s">
        <v>667</v>
      </c>
      <c r="B214" s="71" t="str">
        <f>VLOOKUP(MID('Raw Data'!B$1,FIND("(",'Raw Data'!B$1,1)+1,FIND(")",'Raw Data'!B$1,1)-FIND("(",'Raw Data'!B$1,1)-1)&amp;","&amp;LEFT(A214,FIND("Sample",A214,1)-2),'Arrays &amp; Content'!C$2:D$97,2,FALSE)</f>
        <v>miRTC</v>
      </c>
      <c r="C214" s="75" t="s">
        <v>277</v>
      </c>
      <c r="D214" s="74">
        <f>IF(SUM('Raw Data'!B$4:B$387)=0, "", IF(AND(ISNUMBER('Raw Data'!B215),'Raw Data'!B215&lt;$J$1, 'Raw Data'!B215&gt;0),'Raw Data'!B215,$J$1))</f>
        <v>17.690000000000001</v>
      </c>
      <c r="E214" s="74" t="str">
        <f>IF(SUM('Raw Data'!C$4:C$387)=0, "", IF(AND(ISNUMBER('Raw Data'!C215),'Raw Data'!C215&lt;$J$1, 'Raw Data'!C215&gt;0),'Raw Data'!C215,$J$1))</f>
        <v/>
      </c>
      <c r="F214" s="74" t="str">
        <f>IF(SUM('Raw Data'!D$4:D$387)=0, "", IF(AND(ISNUMBER('Raw Data'!D215),'Raw Data'!D215&lt;$J$1, 'Raw Data'!D215&gt;0),'Raw Data'!D215,$J$1))</f>
        <v/>
      </c>
      <c r="G214" s="74" t="str">
        <f>IF(SUM('Raw Data'!E$4:E$387)=0, "", IF(AND(ISNUMBER('Raw Data'!E215),'Raw Data'!E215&lt;$J$1, 'Raw Data'!E215&gt;0),'Raw Data'!E215,$J$1))</f>
        <v/>
      </c>
    </row>
    <row r="215" spans="1:7" ht="15" customHeight="1" x14ac:dyDescent="0.25">
      <c r="A215" s="71" t="s">
        <v>668</v>
      </c>
      <c r="B215" s="71" t="str">
        <f>VLOOKUP(MID('Raw Data'!B$1,FIND("(",'Raw Data'!B$1,1)+1,FIND(")",'Raw Data'!B$1,1)-FIND("(",'Raw Data'!B$1,1)-1)&amp;","&amp;LEFT(A215,FIND("Sample",A215,1)-2),'Arrays &amp; Content'!C$2:D$97,2,FALSE)</f>
        <v>PPC</v>
      </c>
      <c r="C215" s="75" t="s">
        <v>278</v>
      </c>
      <c r="D215" s="74">
        <f>IF(SUM('Raw Data'!B$4:B$387)=0, "", IF(AND(ISNUMBER('Raw Data'!B216),'Raw Data'!B216&lt;$J$1, 'Raw Data'!B216&gt;0),'Raw Data'!B216,$J$1))</f>
        <v>19.78</v>
      </c>
      <c r="E215" s="74" t="str">
        <f>IF(SUM('Raw Data'!C$4:C$387)=0, "", IF(AND(ISNUMBER('Raw Data'!C216),'Raw Data'!C216&lt;$J$1, 'Raw Data'!C216&gt;0),'Raw Data'!C216,$J$1))</f>
        <v/>
      </c>
      <c r="F215" s="74" t="str">
        <f>IF(SUM('Raw Data'!D$4:D$387)=0, "", IF(AND(ISNUMBER('Raw Data'!D216),'Raw Data'!D216&lt;$J$1, 'Raw Data'!D216&gt;0),'Raw Data'!D216,$J$1))</f>
        <v/>
      </c>
      <c r="G215" s="74" t="str">
        <f>IF(SUM('Raw Data'!E$4:E$387)=0, "", IF(AND(ISNUMBER('Raw Data'!E216),'Raw Data'!E216&lt;$J$1, 'Raw Data'!E216&gt;0),'Raw Data'!E216,$J$1))</f>
        <v/>
      </c>
    </row>
    <row r="216" spans="1:7" ht="15" customHeight="1" x14ac:dyDescent="0.25">
      <c r="A216" s="71" t="s">
        <v>669</v>
      </c>
      <c r="B216" s="71" t="str">
        <f>VLOOKUP(MID('Raw Data'!B$1,FIND("(",'Raw Data'!B$1,1)+1,FIND(")",'Raw Data'!B$1,1)-FIND("(",'Raw Data'!B$1,1)-1)&amp;","&amp;LEFT(A216,FIND("Sample",A216,1)-2),'Arrays &amp; Content'!C$2:D$97,2,FALSE)</f>
        <v>PPC</v>
      </c>
      <c r="C216" s="75" t="s">
        <v>279</v>
      </c>
      <c r="D216" s="74">
        <f>IF(SUM('Raw Data'!B$4:B$387)=0, "", IF(AND(ISNUMBER('Raw Data'!B217),'Raw Data'!B217&lt;$J$1, 'Raw Data'!B217&gt;0),'Raw Data'!B217,$J$1))</f>
        <v>19.170000000000002</v>
      </c>
      <c r="E216" s="74" t="str">
        <f>IF(SUM('Raw Data'!C$4:C$387)=0, "", IF(AND(ISNUMBER('Raw Data'!C217),'Raw Data'!C217&lt;$J$1, 'Raw Data'!C217&gt;0),'Raw Data'!C217,$J$1))</f>
        <v/>
      </c>
      <c r="F216" s="74" t="str">
        <f>IF(SUM('Raw Data'!D$4:D$387)=0, "", IF(AND(ISNUMBER('Raw Data'!D217),'Raw Data'!D217&lt;$J$1, 'Raw Data'!D217&gt;0),'Raw Data'!D217,$J$1))</f>
        <v/>
      </c>
      <c r="G216" s="74" t="str">
        <f>IF(SUM('Raw Data'!E$4:E$387)=0, "", IF(AND(ISNUMBER('Raw Data'!E217),'Raw Data'!E217&lt;$J$1, 'Raw Data'!E217&gt;0),'Raw Data'!E217,$J$1))</f>
        <v/>
      </c>
    </row>
    <row r="217" spans="1:7" ht="15" customHeight="1" x14ac:dyDescent="0.25">
      <c r="A217" s="71" t="s">
        <v>670</v>
      </c>
      <c r="B217" s="71" t="str">
        <f>VLOOKUP(MID('Raw Data'!B$1,FIND("(",'Raw Data'!B$1,1)+1,FIND(")",'Raw Data'!B$1,1)-FIND("(",'Raw Data'!B$1,1)-1)&amp;","&amp;LEFT(A217,FIND("Sample",A217,1)-2),'Arrays &amp; Content'!C$2:D$97,2,FALSE)</f>
        <v>PPC</v>
      </c>
      <c r="C217" s="75" t="s">
        <v>280</v>
      </c>
      <c r="D217" s="74">
        <f>IF(SUM('Raw Data'!B$4:B$387)=0, "", IF(AND(ISNUMBER('Raw Data'!B218),'Raw Data'!B218&lt;$J$1, 'Raw Data'!B218&gt;0),'Raw Data'!B218,$J$1))</f>
        <v>19.420000000000002</v>
      </c>
      <c r="E217" s="74" t="str">
        <f>IF(SUM('Raw Data'!C$4:C$387)=0, "", IF(AND(ISNUMBER('Raw Data'!C218),'Raw Data'!C218&lt;$J$1, 'Raw Data'!C218&gt;0),'Raw Data'!C218,$J$1))</f>
        <v/>
      </c>
      <c r="F217" s="74" t="str">
        <f>IF(SUM('Raw Data'!D$4:D$387)=0, "", IF(AND(ISNUMBER('Raw Data'!D218),'Raw Data'!D218&lt;$J$1, 'Raw Data'!D218&gt;0),'Raw Data'!D218,$J$1))</f>
        <v/>
      </c>
      <c r="G217" s="74" t="str">
        <f>IF(SUM('Raw Data'!E$4:E$387)=0, "", IF(AND(ISNUMBER('Raw Data'!E218),'Raw Data'!E218&lt;$J$1, 'Raw Data'!E218&gt;0),'Raw Data'!E218,$J$1))</f>
        <v/>
      </c>
    </row>
    <row r="218" spans="1:7" ht="15" customHeight="1" x14ac:dyDescent="0.25">
      <c r="A218" s="71" t="s">
        <v>671</v>
      </c>
      <c r="B218" s="71" t="str">
        <f>VLOOKUP(MID('Raw Data'!B$1,FIND("(",'Raw Data'!B$1,1)+1,FIND(")",'Raw Data'!B$1,1)-FIND("(",'Raw Data'!B$1,1)-1)&amp;","&amp;LEFT(A218,FIND("Sample",A218,1)-2),'Arrays &amp; Content'!C$2:D$97,2,FALSE)</f>
        <v>PPC</v>
      </c>
      <c r="C218" s="75" t="s">
        <v>281</v>
      </c>
      <c r="D218" s="74">
        <f>IF(SUM('Raw Data'!B$4:B$387)=0, "", IF(AND(ISNUMBER('Raw Data'!B219),'Raw Data'!B219&lt;$J$1, 'Raw Data'!B219&gt;0),'Raw Data'!B219,$J$1))</f>
        <v>19.98</v>
      </c>
      <c r="E218" s="74" t="str">
        <f>IF(SUM('Raw Data'!C$4:C$387)=0, "", IF(AND(ISNUMBER('Raw Data'!C219),'Raw Data'!C219&lt;$J$1, 'Raw Data'!C219&gt;0),'Raw Data'!C219,$J$1))</f>
        <v/>
      </c>
      <c r="F218" s="74" t="str">
        <f>IF(SUM('Raw Data'!D$4:D$387)=0, "", IF(AND(ISNUMBER('Raw Data'!D219),'Raw Data'!D219&lt;$J$1, 'Raw Data'!D219&gt;0),'Raw Data'!D219,$J$1))</f>
        <v/>
      </c>
      <c r="G218" s="74" t="str">
        <f>IF(SUM('Raw Data'!E$4:E$387)=0, "", IF(AND(ISNUMBER('Raw Data'!E219),'Raw Data'!E219&lt;$J$1, 'Raw Data'!E219&gt;0),'Raw Data'!E219,$J$1))</f>
        <v/>
      </c>
    </row>
    <row r="219" spans="1:7" ht="15" customHeight="1" x14ac:dyDescent="0.25">
      <c r="A219" s="71" t="s">
        <v>672</v>
      </c>
      <c r="B219" s="71" t="str">
        <f>VLOOKUP(MID('Raw Data'!B$1,FIND("(",'Raw Data'!B$1,1)+1,FIND(")",'Raw Data'!B$1,1)-FIND("(",'Raw Data'!B$1,1)-1)&amp;","&amp;LEFT(A219,FIND("Sample",A219,1)-2),'Arrays &amp; Content'!C$2:D$97,2,FALSE)</f>
        <v>cel-miR-39-3p</v>
      </c>
      <c r="C219" s="75" t="s">
        <v>282</v>
      </c>
      <c r="D219" s="74">
        <f>IF(SUM('Raw Data'!B$4:B$387)=0, "", IF(AND(ISNUMBER('Raw Data'!B220),'Raw Data'!B220&lt;$J$1, 'Raw Data'!B220&gt;0),'Raw Data'!B220,$J$1))</f>
        <v>20.86</v>
      </c>
      <c r="E219" s="74" t="str">
        <f>IF(SUM('Raw Data'!C$4:C$387)=0, "", IF(AND(ISNUMBER('Raw Data'!C220),'Raw Data'!C220&lt;$J$1, 'Raw Data'!C220&gt;0),'Raw Data'!C220,$J$1))</f>
        <v/>
      </c>
      <c r="F219" s="74" t="str">
        <f>IF(SUM('Raw Data'!D$4:D$387)=0, "", IF(AND(ISNUMBER('Raw Data'!D220),'Raw Data'!D220&lt;$J$1, 'Raw Data'!D220&gt;0),'Raw Data'!D220,$J$1))</f>
        <v/>
      </c>
      <c r="G219" s="74" t="str">
        <f>IF(SUM('Raw Data'!E$4:E$387)=0, "", IF(AND(ISNUMBER('Raw Data'!E220),'Raw Data'!E220&lt;$J$1, 'Raw Data'!E220&gt;0),'Raw Data'!E220,$J$1))</f>
        <v/>
      </c>
    </row>
    <row r="220" spans="1:7" ht="15" customHeight="1" x14ac:dyDescent="0.25">
      <c r="A220" s="71" t="s">
        <v>673</v>
      </c>
      <c r="B220" s="71" t="str">
        <f>VLOOKUP(MID('Raw Data'!B$1,FIND("(",'Raw Data'!B$1,1)+1,FIND(")",'Raw Data'!B$1,1)-FIND("(",'Raw Data'!B$1,1)-1)&amp;","&amp;LEFT(A220,FIND("Sample",A220,1)-2),'Arrays &amp; Content'!C$2:D$97,2,FALSE)</f>
        <v>cel-miR-39-3p</v>
      </c>
      <c r="C220" s="75" t="s">
        <v>283</v>
      </c>
      <c r="D220" s="74">
        <f>IF(SUM('Raw Data'!B$4:B$387)=0, "", IF(AND(ISNUMBER('Raw Data'!B221),'Raw Data'!B221&lt;$J$1, 'Raw Data'!B221&gt;0),'Raw Data'!B221,$J$1))</f>
        <v>19.260000000000002</v>
      </c>
      <c r="E220" s="74" t="str">
        <f>IF(SUM('Raw Data'!C$4:C$387)=0, "", IF(AND(ISNUMBER('Raw Data'!C221),'Raw Data'!C221&lt;$J$1, 'Raw Data'!C221&gt;0),'Raw Data'!C221,$J$1))</f>
        <v/>
      </c>
      <c r="F220" s="74" t="str">
        <f>IF(SUM('Raw Data'!D$4:D$387)=0, "", IF(AND(ISNUMBER('Raw Data'!D221),'Raw Data'!D221&lt;$J$1, 'Raw Data'!D221&gt;0),'Raw Data'!D221,$J$1))</f>
        <v/>
      </c>
      <c r="G220" s="74" t="str">
        <f>IF(SUM('Raw Data'!E$4:E$387)=0, "", IF(AND(ISNUMBER('Raw Data'!E221),'Raw Data'!E221&lt;$J$1, 'Raw Data'!E221&gt;0),'Raw Data'!E221,$J$1))</f>
        <v/>
      </c>
    </row>
    <row r="221" spans="1:7" ht="15" customHeight="1" x14ac:dyDescent="0.25">
      <c r="A221" s="71" t="s">
        <v>674</v>
      </c>
      <c r="B221" s="71" t="str">
        <f>VLOOKUP(MID('Raw Data'!B$1,FIND("(",'Raw Data'!B$1,1)+1,FIND(")",'Raw Data'!B$1,1)-FIND("(",'Raw Data'!B$1,1)-1)&amp;","&amp;LEFT(A221,FIND("Sample",A221,1)-2),'Arrays &amp; Content'!C$2:D$97,2,FALSE)</f>
        <v>cel-miR-39-3p</v>
      </c>
      <c r="C221" s="75" t="s">
        <v>284</v>
      </c>
      <c r="D221" s="74">
        <f>IF(SUM('Raw Data'!B$4:B$387)=0, "", IF(AND(ISNUMBER('Raw Data'!B222),'Raw Data'!B222&lt;$J$1, 'Raw Data'!B222&gt;0),'Raw Data'!B222,$J$1))</f>
        <v>20.9</v>
      </c>
      <c r="E221" s="74" t="str">
        <f>IF(SUM('Raw Data'!C$4:C$387)=0, "", IF(AND(ISNUMBER('Raw Data'!C222),'Raw Data'!C222&lt;$J$1, 'Raw Data'!C222&gt;0),'Raw Data'!C222,$J$1))</f>
        <v/>
      </c>
      <c r="F221" s="74" t="str">
        <f>IF(SUM('Raw Data'!D$4:D$387)=0, "", IF(AND(ISNUMBER('Raw Data'!D222),'Raw Data'!D222&lt;$J$1, 'Raw Data'!D222&gt;0),'Raw Data'!D222,$J$1))</f>
        <v/>
      </c>
      <c r="G221" s="74" t="str">
        <f>IF(SUM('Raw Data'!E$4:E$387)=0, "", IF(AND(ISNUMBER('Raw Data'!E222),'Raw Data'!E222&lt;$J$1, 'Raw Data'!E222&gt;0),'Raw Data'!E222,$J$1))</f>
        <v/>
      </c>
    </row>
    <row r="222" spans="1:7" ht="15" customHeight="1" x14ac:dyDescent="0.25">
      <c r="A222" s="71" t="s">
        <v>675</v>
      </c>
      <c r="B222" s="71" t="str">
        <f>VLOOKUP(MID('Raw Data'!B$1,FIND("(",'Raw Data'!B$1,1)+1,FIND(")",'Raw Data'!B$1,1)-FIND("(",'Raw Data'!B$1,1)-1)&amp;","&amp;LEFT(A222,FIND("Sample",A222,1)-2),'Arrays &amp; Content'!C$2:D$97,2,FALSE)</f>
        <v>cel-miR-39-3p</v>
      </c>
      <c r="C222" s="75" t="s">
        <v>285</v>
      </c>
      <c r="D222" s="74">
        <f>IF(SUM('Raw Data'!B$4:B$387)=0, "", IF(AND(ISNUMBER('Raw Data'!B223),'Raw Data'!B223&lt;$J$1, 'Raw Data'!B223&gt;0),'Raw Data'!B223,$J$1))</f>
        <v>20.47</v>
      </c>
      <c r="E222" s="74" t="str">
        <f>IF(SUM('Raw Data'!C$4:C$387)=0, "", IF(AND(ISNUMBER('Raw Data'!C223),'Raw Data'!C223&lt;$J$1, 'Raw Data'!C223&gt;0),'Raw Data'!C223,$J$1))</f>
        <v/>
      </c>
      <c r="F222" s="74" t="str">
        <f>IF(SUM('Raw Data'!D$4:D$387)=0, "", IF(AND(ISNUMBER('Raw Data'!D223),'Raw Data'!D223&lt;$J$1, 'Raw Data'!D223&gt;0),'Raw Data'!D223,$J$1))</f>
        <v/>
      </c>
      <c r="G222" s="74" t="str">
        <f>IF(SUM('Raw Data'!E$4:E$387)=0, "", IF(AND(ISNUMBER('Raw Data'!E223),'Raw Data'!E223&lt;$J$1, 'Raw Data'!E223&gt;0),'Raw Data'!E223,$J$1))</f>
        <v/>
      </c>
    </row>
    <row r="223" spans="1:7" ht="15" customHeight="1" x14ac:dyDescent="0.25">
      <c r="A223" s="71" t="s">
        <v>676</v>
      </c>
      <c r="B223" s="71" t="str">
        <f>VLOOKUP(MID('Raw Data'!B$1,FIND("(",'Raw Data'!B$1,1)+1,FIND(")",'Raw Data'!B$1,1)-FIND("(",'Raw Data'!B$1,1)-1)&amp;","&amp;LEFT(A223,FIND("Sample",A223,1)-2),'Arrays &amp; Content'!C$2:D$97,2,FALSE)</f>
        <v>hsa-miR-16-5p</v>
      </c>
      <c r="C223" s="75" t="s">
        <v>286</v>
      </c>
      <c r="D223" s="74">
        <f>IF(SUM('Raw Data'!B$4:B$387)=0, "", IF(AND(ISNUMBER('Raw Data'!B224),'Raw Data'!B224&lt;$J$1, 'Raw Data'!B224&gt;0),'Raw Data'!B224,$J$1))</f>
        <v>20.149999999999999</v>
      </c>
      <c r="E223" s="74" t="str">
        <f>IF(SUM('Raw Data'!C$4:C$387)=0, "", IF(AND(ISNUMBER('Raw Data'!C224),'Raw Data'!C224&lt;$J$1, 'Raw Data'!C224&gt;0),'Raw Data'!C224,$J$1))</f>
        <v/>
      </c>
      <c r="F223" s="74" t="str">
        <f>IF(SUM('Raw Data'!D$4:D$387)=0, "", IF(AND(ISNUMBER('Raw Data'!D224),'Raw Data'!D224&lt;$J$1, 'Raw Data'!D224&gt;0),'Raw Data'!D224,$J$1))</f>
        <v/>
      </c>
      <c r="G223" s="74" t="str">
        <f>IF(SUM('Raw Data'!E$4:E$387)=0, "", IF(AND(ISNUMBER('Raw Data'!E224),'Raw Data'!E224&lt;$J$1, 'Raw Data'!E224&gt;0),'Raw Data'!E224,$J$1))</f>
        <v/>
      </c>
    </row>
    <row r="224" spans="1:7" ht="15" customHeight="1" x14ac:dyDescent="0.25">
      <c r="A224" s="71" t="s">
        <v>677</v>
      </c>
      <c r="B224" s="71" t="str">
        <f>VLOOKUP(MID('Raw Data'!B$1,FIND("(",'Raw Data'!B$1,1)+1,FIND(")",'Raw Data'!B$1,1)-FIND("(",'Raw Data'!B$1,1)-1)&amp;","&amp;LEFT(A224,FIND("Sample",A224,1)-2),'Arrays &amp; Content'!C$2:D$97,2,FALSE)</f>
        <v>hsa-miR-16-5p</v>
      </c>
      <c r="C224" s="75" t="s">
        <v>287</v>
      </c>
      <c r="D224" s="74">
        <f>IF(SUM('Raw Data'!B$4:B$387)=0, "", IF(AND(ISNUMBER('Raw Data'!B225),'Raw Data'!B225&lt;$J$1, 'Raw Data'!B225&gt;0),'Raw Data'!B225,$J$1))</f>
        <v>21.3</v>
      </c>
      <c r="E224" s="74" t="str">
        <f>IF(SUM('Raw Data'!C$4:C$387)=0, "", IF(AND(ISNUMBER('Raw Data'!C225),'Raw Data'!C225&lt;$J$1, 'Raw Data'!C225&gt;0),'Raw Data'!C225,$J$1))</f>
        <v/>
      </c>
      <c r="F224" s="74" t="str">
        <f>IF(SUM('Raw Data'!D$4:D$387)=0, "", IF(AND(ISNUMBER('Raw Data'!D225),'Raw Data'!D225&lt;$J$1, 'Raw Data'!D225&gt;0),'Raw Data'!D225,$J$1))</f>
        <v/>
      </c>
      <c r="G224" s="74" t="str">
        <f>IF(SUM('Raw Data'!E$4:E$387)=0, "", IF(AND(ISNUMBER('Raw Data'!E225),'Raw Data'!E225&lt;$J$1, 'Raw Data'!E225&gt;0),'Raw Data'!E225,$J$1))</f>
        <v/>
      </c>
    </row>
    <row r="225" spans="1:7" ht="15" customHeight="1" x14ac:dyDescent="0.25">
      <c r="A225" s="71" t="s">
        <v>678</v>
      </c>
      <c r="B225" s="71" t="str">
        <f>VLOOKUP(MID('Raw Data'!B$1,FIND("(",'Raw Data'!B$1,1)+1,FIND(")",'Raw Data'!B$1,1)-FIND("(",'Raw Data'!B$1,1)-1)&amp;","&amp;LEFT(A225,FIND("Sample",A225,1)-2),'Arrays &amp; Content'!C$2:D$97,2,FALSE)</f>
        <v>hsa-miR-21-5p</v>
      </c>
      <c r="C225" s="75" t="s">
        <v>288</v>
      </c>
      <c r="D225" s="74">
        <f>IF(SUM('Raw Data'!B$4:B$387)=0, "", IF(AND(ISNUMBER('Raw Data'!B226),'Raw Data'!B226&lt;$J$1, 'Raw Data'!B226&gt;0),'Raw Data'!B226,$J$1))</f>
        <v>20.190000000000001</v>
      </c>
      <c r="E225" s="74" t="str">
        <f>IF(SUM('Raw Data'!C$4:C$387)=0, "", IF(AND(ISNUMBER('Raw Data'!C226),'Raw Data'!C226&lt;$J$1, 'Raw Data'!C226&gt;0),'Raw Data'!C226,$J$1))</f>
        <v/>
      </c>
      <c r="F225" s="74" t="str">
        <f>IF(SUM('Raw Data'!D$4:D$387)=0, "", IF(AND(ISNUMBER('Raw Data'!D226),'Raw Data'!D226&lt;$J$1, 'Raw Data'!D226&gt;0),'Raw Data'!D226,$J$1))</f>
        <v/>
      </c>
      <c r="G225" s="74" t="str">
        <f>IF(SUM('Raw Data'!E$4:E$387)=0, "", IF(AND(ISNUMBER('Raw Data'!E226),'Raw Data'!E226&lt;$J$1, 'Raw Data'!E226&gt;0),'Raw Data'!E226,$J$1))</f>
        <v/>
      </c>
    </row>
    <row r="226" spans="1:7" ht="15" customHeight="1" x14ac:dyDescent="0.25">
      <c r="A226" s="71" t="s">
        <v>679</v>
      </c>
      <c r="B226" s="71" t="str">
        <f>VLOOKUP(MID('Raw Data'!B$1,FIND("(",'Raw Data'!B$1,1)+1,FIND(")",'Raw Data'!B$1,1)-FIND("(",'Raw Data'!B$1,1)-1)&amp;","&amp;LEFT(A226,FIND("Sample",A226,1)-2),'Arrays &amp; Content'!C$2:D$97,2,FALSE)</f>
        <v>hsa-miR-21-5p</v>
      </c>
      <c r="C226" s="75" t="s">
        <v>289</v>
      </c>
      <c r="D226" s="74">
        <f>IF(SUM('Raw Data'!B$4:B$387)=0, "", IF(AND(ISNUMBER('Raw Data'!B227),'Raw Data'!B227&lt;$J$1, 'Raw Data'!B227&gt;0),'Raw Data'!B227,$J$1))</f>
        <v>20.079999999999998</v>
      </c>
      <c r="E226" s="74" t="str">
        <f>IF(SUM('Raw Data'!C$4:C$387)=0, "", IF(AND(ISNUMBER('Raw Data'!C227),'Raw Data'!C227&lt;$J$1, 'Raw Data'!C227&gt;0),'Raw Data'!C227,$J$1))</f>
        <v/>
      </c>
      <c r="F226" s="74" t="str">
        <f>IF(SUM('Raw Data'!D$4:D$387)=0, "", IF(AND(ISNUMBER('Raw Data'!D227),'Raw Data'!D227&lt;$J$1, 'Raw Data'!D227&gt;0),'Raw Data'!D227,$J$1))</f>
        <v/>
      </c>
      <c r="G226" s="74" t="str">
        <f>IF(SUM('Raw Data'!E$4:E$387)=0, "", IF(AND(ISNUMBER('Raw Data'!E227),'Raw Data'!E227&lt;$J$1, 'Raw Data'!E227&gt;0),'Raw Data'!E227,$J$1))</f>
        <v/>
      </c>
    </row>
    <row r="227" spans="1:7" ht="15" customHeight="1" x14ac:dyDescent="0.25">
      <c r="A227" s="71" t="s">
        <v>680</v>
      </c>
      <c r="B227" s="71" t="str">
        <f>VLOOKUP(MID('Raw Data'!B$1,FIND("(",'Raw Data'!B$1,1)+1,FIND(")",'Raw Data'!B$1,1)-FIND("(",'Raw Data'!B$1,1)-1)&amp;","&amp;LEFT(A227,FIND("Sample",A227,1)-2),'Arrays &amp; Content'!C$2:D$97,2,FALSE)</f>
        <v>hsa-miR-191-5p</v>
      </c>
      <c r="C227" s="75" t="s">
        <v>290</v>
      </c>
      <c r="D227" s="74">
        <f>IF(SUM('Raw Data'!B$4:B$387)=0, "", IF(AND(ISNUMBER('Raw Data'!B228),'Raw Data'!B228&lt;$J$1, 'Raw Data'!B228&gt;0),'Raw Data'!B228,$J$1))</f>
        <v>22.27</v>
      </c>
      <c r="E227" s="74" t="str">
        <f>IF(SUM('Raw Data'!C$4:C$387)=0, "", IF(AND(ISNUMBER('Raw Data'!C228),'Raw Data'!C228&lt;$J$1, 'Raw Data'!C228&gt;0),'Raw Data'!C228,$J$1))</f>
        <v/>
      </c>
      <c r="F227" s="74" t="str">
        <f>IF(SUM('Raw Data'!D$4:D$387)=0, "", IF(AND(ISNUMBER('Raw Data'!D228),'Raw Data'!D228&lt;$J$1, 'Raw Data'!D228&gt;0),'Raw Data'!D228,$J$1))</f>
        <v/>
      </c>
      <c r="G227" s="74" t="str">
        <f>IF(SUM('Raw Data'!E$4:E$387)=0, "", IF(AND(ISNUMBER('Raw Data'!E228),'Raw Data'!E228&lt;$J$1, 'Raw Data'!E228&gt;0),'Raw Data'!E228,$J$1))</f>
        <v/>
      </c>
    </row>
    <row r="228" spans="1:7" ht="15" customHeight="1" x14ac:dyDescent="0.25">
      <c r="A228" s="71" t="s">
        <v>681</v>
      </c>
      <c r="B228" s="71" t="str">
        <f>VLOOKUP(MID('Raw Data'!B$1,FIND("(",'Raw Data'!B$1,1)+1,FIND(")",'Raw Data'!B$1,1)-FIND("(",'Raw Data'!B$1,1)-1)&amp;","&amp;LEFT(A228,FIND("Sample",A228,1)-2),'Arrays &amp; Content'!C$2:D$97,2,FALSE)</f>
        <v>hsa-miR-191-5p</v>
      </c>
      <c r="C228" s="75" t="s">
        <v>291</v>
      </c>
      <c r="D228" s="74">
        <f>IF(SUM('Raw Data'!B$4:B$387)=0, "", IF(AND(ISNUMBER('Raw Data'!B229),'Raw Data'!B229&lt;$J$1, 'Raw Data'!B229&gt;0),'Raw Data'!B229,$J$1))</f>
        <v>22.11</v>
      </c>
      <c r="E228" s="74" t="str">
        <f>IF(SUM('Raw Data'!C$4:C$387)=0, "", IF(AND(ISNUMBER('Raw Data'!C229),'Raw Data'!C229&lt;$J$1, 'Raw Data'!C229&gt;0),'Raw Data'!C229,$J$1))</f>
        <v/>
      </c>
      <c r="F228" s="74" t="str">
        <f>IF(SUM('Raw Data'!D$4:D$387)=0, "", IF(AND(ISNUMBER('Raw Data'!D229),'Raw Data'!D229&lt;$J$1, 'Raw Data'!D229&gt;0),'Raw Data'!D229,$J$1))</f>
        <v/>
      </c>
      <c r="G228" s="74" t="str">
        <f>IF(SUM('Raw Data'!E$4:E$387)=0, "", IF(AND(ISNUMBER('Raw Data'!E229),'Raw Data'!E229&lt;$J$1, 'Raw Data'!E229&gt;0),'Raw Data'!E229,$J$1))</f>
        <v/>
      </c>
    </row>
    <row r="229" spans="1:7" ht="15" customHeight="1" x14ac:dyDescent="0.25">
      <c r="A229" s="71" t="s">
        <v>682</v>
      </c>
      <c r="B229" s="71" t="str">
        <f>VLOOKUP(MID('Raw Data'!B$1,FIND("(",'Raw Data'!B$1,1)+1,FIND(")",'Raw Data'!B$1,1)-FIND("(",'Raw Data'!B$1,1)-1)&amp;","&amp;LEFT(A229,FIND("Sample",A229,1)-2),'Arrays &amp; Content'!C$2:D$97,2,FALSE)</f>
        <v>SNORD61</v>
      </c>
      <c r="C229" s="75" t="s">
        <v>292</v>
      </c>
      <c r="D229" s="74">
        <f>IF(SUM('Raw Data'!B$4:B$387)=0, "", IF(AND(ISNUMBER('Raw Data'!B230),'Raw Data'!B230&lt;$J$1, 'Raw Data'!B230&gt;0),'Raw Data'!B230,$J$1))</f>
        <v>20.74</v>
      </c>
      <c r="E229" s="74" t="str">
        <f>IF(SUM('Raw Data'!C$4:C$387)=0, "", IF(AND(ISNUMBER('Raw Data'!C230),'Raw Data'!C230&lt;$J$1, 'Raw Data'!C230&gt;0),'Raw Data'!C230,$J$1))</f>
        <v/>
      </c>
      <c r="F229" s="74" t="str">
        <f>IF(SUM('Raw Data'!D$4:D$387)=0, "", IF(AND(ISNUMBER('Raw Data'!D230),'Raw Data'!D230&lt;$J$1, 'Raw Data'!D230&gt;0),'Raw Data'!D230,$J$1))</f>
        <v/>
      </c>
      <c r="G229" s="74" t="str">
        <f>IF(SUM('Raw Data'!E$4:E$387)=0, "", IF(AND(ISNUMBER('Raw Data'!E230),'Raw Data'!E230&lt;$J$1, 'Raw Data'!E230&gt;0),'Raw Data'!E230,$J$1))</f>
        <v/>
      </c>
    </row>
    <row r="230" spans="1:7" ht="15" customHeight="1" x14ac:dyDescent="0.25">
      <c r="A230" s="71" t="s">
        <v>683</v>
      </c>
      <c r="B230" s="71" t="str">
        <f>VLOOKUP(MID('Raw Data'!B$1,FIND("(",'Raw Data'!B$1,1)+1,FIND(")",'Raw Data'!B$1,1)-FIND("(",'Raw Data'!B$1,1)-1)&amp;","&amp;LEFT(A230,FIND("Sample",A230,1)-2),'Arrays &amp; Content'!C$2:D$97,2,FALSE)</f>
        <v>SNORD61</v>
      </c>
      <c r="C230" s="75" t="s">
        <v>293</v>
      </c>
      <c r="D230" s="74">
        <f>IF(SUM('Raw Data'!B$4:B$387)=0, "", IF(AND(ISNUMBER('Raw Data'!B231),'Raw Data'!B231&lt;$J$1, 'Raw Data'!B231&gt;0),'Raw Data'!B231,$J$1))</f>
        <v>21.89</v>
      </c>
      <c r="E230" s="74" t="str">
        <f>IF(SUM('Raw Data'!C$4:C$387)=0, "", IF(AND(ISNUMBER('Raw Data'!C231),'Raw Data'!C231&lt;$J$1, 'Raw Data'!C231&gt;0),'Raw Data'!C231,$J$1))</f>
        <v/>
      </c>
      <c r="F230" s="74" t="str">
        <f>IF(SUM('Raw Data'!D$4:D$387)=0, "", IF(AND(ISNUMBER('Raw Data'!D231),'Raw Data'!D231&lt;$J$1, 'Raw Data'!D231&gt;0),'Raw Data'!D231,$J$1))</f>
        <v/>
      </c>
      <c r="G230" s="74" t="str">
        <f>IF(SUM('Raw Data'!E$4:E$387)=0, "", IF(AND(ISNUMBER('Raw Data'!E231),'Raw Data'!E231&lt;$J$1, 'Raw Data'!E231&gt;0),'Raw Data'!E231,$J$1))</f>
        <v/>
      </c>
    </row>
    <row r="231" spans="1:7" ht="15" customHeight="1" x14ac:dyDescent="0.25">
      <c r="A231" s="71" t="s">
        <v>684</v>
      </c>
      <c r="B231" s="71" t="str">
        <f>VLOOKUP(MID('Raw Data'!B$1,FIND("(",'Raw Data'!B$1,1)+1,FIND(")",'Raw Data'!B$1,1)-FIND("(",'Raw Data'!B$1,1)-1)&amp;","&amp;LEFT(A231,FIND("Sample",A231,1)-2),'Arrays &amp; Content'!C$2:D$97,2,FALSE)</f>
        <v>SNORD95</v>
      </c>
      <c r="C231" s="75" t="s">
        <v>294</v>
      </c>
      <c r="D231" s="74">
        <f>IF(SUM('Raw Data'!B$4:B$387)=0, "", IF(AND(ISNUMBER('Raw Data'!B232),'Raw Data'!B232&lt;$J$1, 'Raw Data'!B232&gt;0),'Raw Data'!B232,$J$1))</f>
        <v>21.14</v>
      </c>
      <c r="E231" s="74" t="str">
        <f>IF(SUM('Raw Data'!C$4:C$387)=0, "", IF(AND(ISNUMBER('Raw Data'!C232),'Raw Data'!C232&lt;$J$1, 'Raw Data'!C232&gt;0),'Raw Data'!C232,$J$1))</f>
        <v/>
      </c>
      <c r="F231" s="74" t="str">
        <f>IF(SUM('Raw Data'!D$4:D$387)=0, "", IF(AND(ISNUMBER('Raw Data'!D232),'Raw Data'!D232&lt;$J$1, 'Raw Data'!D232&gt;0),'Raw Data'!D232,$J$1))</f>
        <v/>
      </c>
      <c r="G231" s="74" t="str">
        <f>IF(SUM('Raw Data'!E$4:E$387)=0, "", IF(AND(ISNUMBER('Raw Data'!E232),'Raw Data'!E232&lt;$J$1, 'Raw Data'!E232&gt;0),'Raw Data'!E232,$J$1))</f>
        <v/>
      </c>
    </row>
    <row r="232" spans="1:7" ht="15" customHeight="1" x14ac:dyDescent="0.25">
      <c r="A232" s="71" t="s">
        <v>685</v>
      </c>
      <c r="B232" s="71" t="str">
        <f>VLOOKUP(MID('Raw Data'!B$1,FIND("(",'Raw Data'!B$1,1)+1,FIND(")",'Raw Data'!B$1,1)-FIND("(",'Raw Data'!B$1,1)-1)&amp;","&amp;LEFT(A232,FIND("Sample",A232,1)-2),'Arrays &amp; Content'!C$2:D$97,2,FALSE)</f>
        <v>SNORD95</v>
      </c>
      <c r="C232" s="75" t="s">
        <v>295</v>
      </c>
      <c r="D232" s="74">
        <f>IF(SUM('Raw Data'!B$4:B$387)=0, "", IF(AND(ISNUMBER('Raw Data'!B233),'Raw Data'!B233&lt;$J$1, 'Raw Data'!B233&gt;0),'Raw Data'!B233,$J$1))</f>
        <v>18.28</v>
      </c>
      <c r="E232" s="74" t="str">
        <f>IF(SUM('Raw Data'!C$4:C$387)=0, "", IF(AND(ISNUMBER('Raw Data'!C233),'Raw Data'!C233&lt;$J$1, 'Raw Data'!C233&gt;0),'Raw Data'!C233,$J$1))</f>
        <v/>
      </c>
      <c r="F232" s="74" t="str">
        <f>IF(SUM('Raw Data'!D$4:D$387)=0, "", IF(AND(ISNUMBER('Raw Data'!D233),'Raw Data'!D233&lt;$J$1, 'Raw Data'!D233&gt;0),'Raw Data'!D233,$J$1))</f>
        <v/>
      </c>
      <c r="G232" s="74" t="str">
        <f>IF(SUM('Raw Data'!E$4:E$387)=0, "", IF(AND(ISNUMBER('Raw Data'!E233),'Raw Data'!E233&lt;$J$1, 'Raw Data'!E233&gt;0),'Raw Data'!E233,$J$1))</f>
        <v/>
      </c>
    </row>
    <row r="233" spans="1:7" ht="15" customHeight="1" x14ac:dyDescent="0.25">
      <c r="A233" s="71" t="s">
        <v>686</v>
      </c>
      <c r="B233" s="71" t="str">
        <f>VLOOKUP(MID('Raw Data'!B$1,FIND("(",'Raw Data'!B$1,1)+1,FIND(")",'Raw Data'!B$1,1)-FIND("(",'Raw Data'!B$1,1)-1)&amp;","&amp;LEFT(A233,FIND("Sample",A233,1)-2),'Arrays &amp; Content'!C$2:D$97,2,FALSE)</f>
        <v>SNORD96A</v>
      </c>
      <c r="C233" s="75" t="s">
        <v>296</v>
      </c>
      <c r="D233" s="74">
        <f>IF(SUM('Raw Data'!B$4:B$387)=0, "", IF(AND(ISNUMBER('Raw Data'!B234),'Raw Data'!B234&lt;$J$1, 'Raw Data'!B234&gt;0),'Raw Data'!B234,$J$1))</f>
        <v>18.09</v>
      </c>
      <c r="E233" s="74" t="str">
        <f>IF(SUM('Raw Data'!C$4:C$387)=0, "", IF(AND(ISNUMBER('Raw Data'!C234),'Raw Data'!C234&lt;$J$1, 'Raw Data'!C234&gt;0),'Raw Data'!C234,$J$1))</f>
        <v/>
      </c>
      <c r="F233" s="74" t="str">
        <f>IF(SUM('Raw Data'!D$4:D$387)=0, "", IF(AND(ISNUMBER('Raw Data'!D234),'Raw Data'!D234&lt;$J$1, 'Raw Data'!D234&gt;0),'Raw Data'!D234,$J$1))</f>
        <v/>
      </c>
      <c r="G233" s="74" t="str">
        <f>IF(SUM('Raw Data'!E$4:E$387)=0, "", IF(AND(ISNUMBER('Raw Data'!E234),'Raw Data'!E234&lt;$J$1, 'Raw Data'!E234&gt;0),'Raw Data'!E234,$J$1))</f>
        <v/>
      </c>
    </row>
    <row r="234" spans="1:7" ht="15" customHeight="1" x14ac:dyDescent="0.25">
      <c r="A234" s="71" t="s">
        <v>687</v>
      </c>
      <c r="B234" s="71" t="str">
        <f>VLOOKUP(MID('Raw Data'!B$1,FIND("(",'Raw Data'!B$1,1)+1,FIND(")",'Raw Data'!B$1,1)-FIND("(",'Raw Data'!B$1,1)-1)&amp;","&amp;LEFT(A234,FIND("Sample",A234,1)-2),'Arrays &amp; Content'!C$2:D$97,2,FALSE)</f>
        <v>SNORD96A</v>
      </c>
      <c r="C234" s="75" t="s">
        <v>297</v>
      </c>
      <c r="D234" s="74">
        <f>IF(SUM('Raw Data'!B$4:B$387)=0, "", IF(AND(ISNUMBER('Raw Data'!B235),'Raw Data'!B235&lt;$J$1, 'Raw Data'!B235&gt;0),'Raw Data'!B235,$J$1))</f>
        <v>20.399999999999999</v>
      </c>
      <c r="E234" s="74" t="str">
        <f>IF(SUM('Raw Data'!C$4:C$387)=0, "", IF(AND(ISNUMBER('Raw Data'!C235),'Raw Data'!C235&lt;$J$1, 'Raw Data'!C235&gt;0),'Raw Data'!C235,$J$1))</f>
        <v/>
      </c>
      <c r="F234" s="74" t="str">
        <f>IF(SUM('Raw Data'!D$4:D$387)=0, "", IF(AND(ISNUMBER('Raw Data'!D235),'Raw Data'!D235&lt;$J$1, 'Raw Data'!D235&gt;0),'Raw Data'!D235,$J$1))</f>
        <v/>
      </c>
      <c r="G234" s="74" t="str">
        <f>IF(SUM('Raw Data'!E$4:E$387)=0, "", IF(AND(ISNUMBER('Raw Data'!E235),'Raw Data'!E235&lt;$J$1, 'Raw Data'!E235&gt;0),'Raw Data'!E235,$J$1))</f>
        <v/>
      </c>
    </row>
    <row r="235" spans="1:7" ht="15" customHeight="1" x14ac:dyDescent="0.25">
      <c r="A235" s="71" t="s">
        <v>688</v>
      </c>
      <c r="B235" s="71" t="str">
        <f>VLOOKUP(MID('Raw Data'!B$1,FIND("(",'Raw Data'!B$1,1)+1,FIND(")",'Raw Data'!B$1,1)-FIND("(",'Raw Data'!B$1,1)-1)&amp;","&amp;LEFT(A235,FIND("Sample",A235,1)-2),'Arrays &amp; Content'!C$2:D$97,2,FALSE)</f>
        <v>miRTC</v>
      </c>
      <c r="C235" s="75" t="s">
        <v>298</v>
      </c>
      <c r="D235" s="74">
        <f>IF(SUM('Raw Data'!B$4:B$387)=0, "", IF(AND(ISNUMBER('Raw Data'!B236),'Raw Data'!B236&lt;$J$1, 'Raw Data'!B236&gt;0),'Raw Data'!B236,$J$1))</f>
        <v>19.27</v>
      </c>
      <c r="E235" s="74" t="str">
        <f>IF(SUM('Raw Data'!C$4:C$387)=0, "", IF(AND(ISNUMBER('Raw Data'!C236),'Raw Data'!C236&lt;$J$1, 'Raw Data'!C236&gt;0),'Raw Data'!C236,$J$1))</f>
        <v/>
      </c>
      <c r="F235" s="74" t="str">
        <f>IF(SUM('Raw Data'!D$4:D$387)=0, "", IF(AND(ISNUMBER('Raw Data'!D236),'Raw Data'!D236&lt;$J$1, 'Raw Data'!D236&gt;0),'Raw Data'!D236,$J$1))</f>
        <v/>
      </c>
      <c r="G235" s="74" t="str">
        <f>IF(SUM('Raw Data'!E$4:E$387)=0, "", IF(AND(ISNUMBER('Raw Data'!E236),'Raw Data'!E236&lt;$J$1, 'Raw Data'!E236&gt;0),'Raw Data'!E236,$J$1))</f>
        <v/>
      </c>
    </row>
    <row r="236" spans="1:7" ht="15" customHeight="1" x14ac:dyDescent="0.25">
      <c r="A236" s="71" t="s">
        <v>689</v>
      </c>
      <c r="B236" s="71" t="str">
        <f>VLOOKUP(MID('Raw Data'!B$1,FIND("(",'Raw Data'!B$1,1)+1,FIND(")",'Raw Data'!B$1,1)-FIND("(",'Raw Data'!B$1,1)-1)&amp;","&amp;LEFT(A236,FIND("Sample",A236,1)-2),'Arrays &amp; Content'!C$2:D$97,2,FALSE)</f>
        <v>miRTC</v>
      </c>
      <c r="C236" s="75" t="s">
        <v>299</v>
      </c>
      <c r="D236" s="74">
        <f>IF(SUM('Raw Data'!B$4:B$387)=0, "", IF(AND(ISNUMBER('Raw Data'!B237),'Raw Data'!B237&lt;$J$1, 'Raw Data'!B237&gt;0),'Raw Data'!B237,$J$1))</f>
        <v>16.989999999999998</v>
      </c>
      <c r="E236" s="74" t="str">
        <f>IF(SUM('Raw Data'!C$4:C$387)=0, "", IF(AND(ISNUMBER('Raw Data'!C237),'Raw Data'!C237&lt;$J$1, 'Raw Data'!C237&gt;0),'Raw Data'!C237,$J$1))</f>
        <v/>
      </c>
      <c r="F236" s="74" t="str">
        <f>IF(SUM('Raw Data'!D$4:D$387)=0, "", IF(AND(ISNUMBER('Raw Data'!D237),'Raw Data'!D237&lt;$J$1, 'Raw Data'!D237&gt;0),'Raw Data'!D237,$J$1))</f>
        <v/>
      </c>
      <c r="G236" s="74" t="str">
        <f>IF(SUM('Raw Data'!E$4:E$387)=0, "", IF(AND(ISNUMBER('Raw Data'!E237),'Raw Data'!E237&lt;$J$1, 'Raw Data'!E237&gt;0),'Raw Data'!E237,$J$1))</f>
        <v/>
      </c>
    </row>
    <row r="237" spans="1:7" ht="15" customHeight="1" x14ac:dyDescent="0.25">
      <c r="A237" s="71" t="s">
        <v>690</v>
      </c>
      <c r="B237" s="71" t="str">
        <f>VLOOKUP(MID('Raw Data'!B$1,FIND("(",'Raw Data'!B$1,1)+1,FIND(")",'Raw Data'!B$1,1)-FIND("(",'Raw Data'!B$1,1)-1)&amp;","&amp;LEFT(A237,FIND("Sample",A237,1)-2),'Arrays &amp; Content'!C$2:D$97,2,FALSE)</f>
        <v>miRTC</v>
      </c>
      <c r="C237" s="75" t="s">
        <v>300</v>
      </c>
      <c r="D237" s="74">
        <f>IF(SUM('Raw Data'!B$4:B$387)=0, "", IF(AND(ISNUMBER('Raw Data'!B238),'Raw Data'!B238&lt;$J$1, 'Raw Data'!B238&gt;0),'Raw Data'!B238,$J$1))</f>
        <v>18.22</v>
      </c>
      <c r="E237" s="74" t="str">
        <f>IF(SUM('Raw Data'!C$4:C$387)=0, "", IF(AND(ISNUMBER('Raw Data'!C238),'Raw Data'!C238&lt;$J$1, 'Raw Data'!C238&gt;0),'Raw Data'!C238,$J$1))</f>
        <v/>
      </c>
      <c r="F237" s="74" t="str">
        <f>IF(SUM('Raw Data'!D$4:D$387)=0, "", IF(AND(ISNUMBER('Raw Data'!D238),'Raw Data'!D238&lt;$J$1, 'Raw Data'!D238&gt;0),'Raw Data'!D238,$J$1))</f>
        <v/>
      </c>
      <c r="G237" s="74" t="str">
        <f>IF(SUM('Raw Data'!E$4:E$387)=0, "", IF(AND(ISNUMBER('Raw Data'!E238),'Raw Data'!E238&lt;$J$1, 'Raw Data'!E238&gt;0),'Raw Data'!E238,$J$1))</f>
        <v/>
      </c>
    </row>
    <row r="238" spans="1:7" ht="15" customHeight="1" x14ac:dyDescent="0.25">
      <c r="A238" s="71" t="s">
        <v>691</v>
      </c>
      <c r="B238" s="71" t="str">
        <f>VLOOKUP(MID('Raw Data'!B$1,FIND("(",'Raw Data'!B$1,1)+1,FIND(")",'Raw Data'!B$1,1)-FIND("(",'Raw Data'!B$1,1)-1)&amp;","&amp;LEFT(A238,FIND("Sample",A238,1)-2),'Arrays &amp; Content'!C$2:D$97,2,FALSE)</f>
        <v>miRTC</v>
      </c>
      <c r="C238" s="75" t="s">
        <v>301</v>
      </c>
      <c r="D238" s="74">
        <f>IF(SUM('Raw Data'!B$4:B$387)=0, "", IF(AND(ISNUMBER('Raw Data'!B239),'Raw Data'!B239&lt;$J$1, 'Raw Data'!B239&gt;0),'Raw Data'!B239,$J$1))</f>
        <v>15.94</v>
      </c>
      <c r="E238" s="74" t="str">
        <f>IF(SUM('Raw Data'!C$4:C$387)=0, "", IF(AND(ISNUMBER('Raw Data'!C239),'Raw Data'!C239&lt;$J$1, 'Raw Data'!C239&gt;0),'Raw Data'!C239,$J$1))</f>
        <v/>
      </c>
      <c r="F238" s="74" t="str">
        <f>IF(SUM('Raw Data'!D$4:D$387)=0, "", IF(AND(ISNUMBER('Raw Data'!D239),'Raw Data'!D239&lt;$J$1, 'Raw Data'!D239&gt;0),'Raw Data'!D239,$J$1))</f>
        <v/>
      </c>
      <c r="G238" s="74" t="str">
        <f>IF(SUM('Raw Data'!E$4:E$387)=0, "", IF(AND(ISNUMBER('Raw Data'!E239),'Raw Data'!E239&lt;$J$1, 'Raw Data'!E239&gt;0),'Raw Data'!E239,$J$1))</f>
        <v/>
      </c>
    </row>
    <row r="239" spans="1:7" ht="15" customHeight="1" x14ac:dyDescent="0.25">
      <c r="A239" s="71" t="s">
        <v>692</v>
      </c>
      <c r="B239" s="71" t="str">
        <f>VLOOKUP(MID('Raw Data'!B$1,FIND("(",'Raw Data'!B$1,1)+1,FIND(")",'Raw Data'!B$1,1)-FIND("(",'Raw Data'!B$1,1)-1)&amp;","&amp;LEFT(A239,FIND("Sample",A239,1)-2),'Arrays &amp; Content'!C$2:D$97,2,FALSE)</f>
        <v>PPC</v>
      </c>
      <c r="C239" s="75" t="s">
        <v>302</v>
      </c>
      <c r="D239" s="74">
        <f>IF(SUM('Raw Data'!B$4:B$387)=0, "", IF(AND(ISNUMBER('Raw Data'!B240),'Raw Data'!B240&lt;$J$1, 'Raw Data'!B240&gt;0),'Raw Data'!B240,$J$1))</f>
        <v>19.89</v>
      </c>
      <c r="E239" s="74" t="str">
        <f>IF(SUM('Raw Data'!C$4:C$387)=0, "", IF(AND(ISNUMBER('Raw Data'!C240),'Raw Data'!C240&lt;$J$1, 'Raw Data'!C240&gt;0),'Raw Data'!C240,$J$1))</f>
        <v/>
      </c>
      <c r="F239" s="74" t="str">
        <f>IF(SUM('Raw Data'!D$4:D$387)=0, "", IF(AND(ISNUMBER('Raw Data'!D240),'Raw Data'!D240&lt;$J$1, 'Raw Data'!D240&gt;0),'Raw Data'!D240,$J$1))</f>
        <v/>
      </c>
      <c r="G239" s="74" t="str">
        <f>IF(SUM('Raw Data'!E$4:E$387)=0, "", IF(AND(ISNUMBER('Raw Data'!E240),'Raw Data'!E240&lt;$J$1, 'Raw Data'!E240&gt;0),'Raw Data'!E240,$J$1))</f>
        <v/>
      </c>
    </row>
    <row r="240" spans="1:7" ht="15" customHeight="1" x14ac:dyDescent="0.25">
      <c r="A240" s="71" t="s">
        <v>693</v>
      </c>
      <c r="B240" s="71" t="str">
        <f>VLOOKUP(MID('Raw Data'!B$1,FIND("(",'Raw Data'!B$1,1)+1,FIND(")",'Raw Data'!B$1,1)-FIND("(",'Raw Data'!B$1,1)-1)&amp;","&amp;LEFT(A240,FIND("Sample",A240,1)-2),'Arrays &amp; Content'!C$2:D$97,2,FALSE)</f>
        <v>PPC</v>
      </c>
      <c r="C240" s="75" t="s">
        <v>303</v>
      </c>
      <c r="D240" s="74">
        <f>IF(SUM('Raw Data'!B$4:B$387)=0, "", IF(AND(ISNUMBER('Raw Data'!B241),'Raw Data'!B241&lt;$J$1, 'Raw Data'!B241&gt;0),'Raw Data'!B241,$J$1))</f>
        <v>19.98</v>
      </c>
      <c r="E240" s="74" t="str">
        <f>IF(SUM('Raw Data'!C$4:C$387)=0, "", IF(AND(ISNUMBER('Raw Data'!C241),'Raw Data'!C241&lt;$J$1, 'Raw Data'!C241&gt;0),'Raw Data'!C241,$J$1))</f>
        <v/>
      </c>
      <c r="F240" s="74" t="str">
        <f>IF(SUM('Raw Data'!D$4:D$387)=0, "", IF(AND(ISNUMBER('Raw Data'!D241),'Raw Data'!D241&lt;$J$1, 'Raw Data'!D241&gt;0),'Raw Data'!D241,$J$1))</f>
        <v/>
      </c>
      <c r="G240" s="74" t="str">
        <f>IF(SUM('Raw Data'!E$4:E$387)=0, "", IF(AND(ISNUMBER('Raw Data'!E241),'Raw Data'!E241&lt;$J$1, 'Raw Data'!E241&gt;0),'Raw Data'!E241,$J$1))</f>
        <v/>
      </c>
    </row>
    <row r="241" spans="1:7" ht="15" customHeight="1" x14ac:dyDescent="0.25">
      <c r="A241" s="71" t="s">
        <v>694</v>
      </c>
      <c r="B241" s="71" t="str">
        <f>VLOOKUP(MID('Raw Data'!B$1,FIND("(",'Raw Data'!B$1,1)+1,FIND(")",'Raw Data'!B$1,1)-FIND("(",'Raw Data'!B$1,1)-1)&amp;","&amp;LEFT(A241,FIND("Sample",A241,1)-2),'Arrays &amp; Content'!C$2:D$97,2,FALSE)</f>
        <v>PPC</v>
      </c>
      <c r="C241" s="75" t="s">
        <v>304</v>
      </c>
      <c r="D241" s="74">
        <f>IF(SUM('Raw Data'!B$4:B$387)=0, "", IF(AND(ISNUMBER('Raw Data'!B242),'Raw Data'!B242&lt;$J$1, 'Raw Data'!B242&gt;0),'Raw Data'!B242,$J$1))</f>
        <v>19.11</v>
      </c>
      <c r="E241" s="74" t="str">
        <f>IF(SUM('Raw Data'!C$4:C$387)=0, "", IF(AND(ISNUMBER('Raw Data'!C242),'Raw Data'!C242&lt;$J$1, 'Raw Data'!C242&gt;0),'Raw Data'!C242,$J$1))</f>
        <v/>
      </c>
      <c r="F241" s="74" t="str">
        <f>IF(SUM('Raw Data'!D$4:D$387)=0, "", IF(AND(ISNUMBER('Raw Data'!D242),'Raw Data'!D242&lt;$J$1, 'Raw Data'!D242&gt;0),'Raw Data'!D242,$J$1))</f>
        <v/>
      </c>
      <c r="G241" s="74" t="str">
        <f>IF(SUM('Raw Data'!E$4:E$387)=0, "", IF(AND(ISNUMBER('Raw Data'!E242),'Raw Data'!E242&lt;$J$1, 'Raw Data'!E242&gt;0),'Raw Data'!E242,$J$1))</f>
        <v/>
      </c>
    </row>
    <row r="242" spans="1:7" ht="15" customHeight="1" x14ac:dyDescent="0.25">
      <c r="A242" s="71" t="s">
        <v>695</v>
      </c>
      <c r="B242" s="71" t="str">
        <f>VLOOKUP(MID('Raw Data'!B$1,FIND("(",'Raw Data'!B$1,1)+1,FIND(")",'Raw Data'!B$1,1)-FIND("(",'Raw Data'!B$1,1)-1)&amp;","&amp;LEFT(A242,FIND("Sample",A242,1)-2),'Arrays &amp; Content'!C$2:D$97,2,FALSE)</f>
        <v>PPC</v>
      </c>
      <c r="C242" s="75" t="s">
        <v>305</v>
      </c>
      <c r="D242" s="74">
        <f>IF(SUM('Raw Data'!B$4:B$387)=0, "", IF(AND(ISNUMBER('Raw Data'!B243),'Raw Data'!B243&lt;$J$1, 'Raw Data'!B243&gt;0),'Raw Data'!B243,$J$1))</f>
        <v>19.47</v>
      </c>
      <c r="E242" s="74" t="str">
        <f>IF(SUM('Raw Data'!C$4:C$387)=0, "", IF(AND(ISNUMBER('Raw Data'!C243),'Raw Data'!C243&lt;$J$1, 'Raw Data'!C243&gt;0),'Raw Data'!C243,$J$1))</f>
        <v/>
      </c>
      <c r="F242" s="74" t="str">
        <f>IF(SUM('Raw Data'!D$4:D$387)=0, "", IF(AND(ISNUMBER('Raw Data'!D243),'Raw Data'!D243&lt;$J$1, 'Raw Data'!D243&gt;0),'Raw Data'!D243,$J$1))</f>
        <v/>
      </c>
      <c r="G242" s="74" t="str">
        <f>IF(SUM('Raw Data'!E$4:E$387)=0, "", IF(AND(ISNUMBER('Raw Data'!E243),'Raw Data'!E243&lt;$J$1, 'Raw Data'!E243&gt;0),'Raw Data'!E243,$J$1))</f>
        <v/>
      </c>
    </row>
    <row r="243" spans="1:7" ht="15" customHeight="1" x14ac:dyDescent="0.25">
      <c r="A243" s="71" t="s">
        <v>696</v>
      </c>
      <c r="B243" s="71" t="str">
        <f>VLOOKUP(MID('Raw Data'!B$1,FIND("(",'Raw Data'!B$1,1)+1,FIND(")",'Raw Data'!B$1,1)-FIND("(",'Raw Data'!B$1,1)-1)&amp;","&amp;LEFT(A243,FIND("Sample",A243,1)-2),'Arrays &amp; Content'!C$2:D$97,2,FALSE)</f>
        <v>cel-miR-39-3p</v>
      </c>
      <c r="C243" s="75" t="s">
        <v>306</v>
      </c>
      <c r="D243" s="74">
        <f>IF(SUM('Raw Data'!B$4:B$387)=0, "", IF(AND(ISNUMBER('Raw Data'!B244),'Raw Data'!B244&lt;$J$1, 'Raw Data'!B244&gt;0),'Raw Data'!B244,$J$1))</f>
        <v>19.45</v>
      </c>
      <c r="E243" s="74" t="str">
        <f>IF(SUM('Raw Data'!C$4:C$387)=0, "", IF(AND(ISNUMBER('Raw Data'!C244),'Raw Data'!C244&lt;$J$1, 'Raw Data'!C244&gt;0),'Raw Data'!C244,$J$1))</f>
        <v/>
      </c>
      <c r="F243" s="74" t="str">
        <f>IF(SUM('Raw Data'!D$4:D$387)=0, "", IF(AND(ISNUMBER('Raw Data'!D244),'Raw Data'!D244&lt;$J$1, 'Raw Data'!D244&gt;0),'Raw Data'!D244,$J$1))</f>
        <v/>
      </c>
      <c r="G243" s="74" t="str">
        <f>IF(SUM('Raw Data'!E$4:E$387)=0, "", IF(AND(ISNUMBER('Raw Data'!E244),'Raw Data'!E244&lt;$J$1, 'Raw Data'!E244&gt;0),'Raw Data'!E244,$J$1))</f>
        <v/>
      </c>
    </row>
    <row r="244" spans="1:7" ht="15" customHeight="1" x14ac:dyDescent="0.25">
      <c r="A244" s="71" t="s">
        <v>697</v>
      </c>
      <c r="B244" s="71" t="str">
        <f>VLOOKUP(MID('Raw Data'!B$1,FIND("(",'Raw Data'!B$1,1)+1,FIND(")",'Raw Data'!B$1,1)-FIND("(",'Raw Data'!B$1,1)-1)&amp;","&amp;LEFT(A244,FIND("Sample",A244,1)-2),'Arrays &amp; Content'!C$2:D$97,2,FALSE)</f>
        <v>cel-miR-39-3p</v>
      </c>
      <c r="C244" s="75" t="s">
        <v>307</v>
      </c>
      <c r="D244" s="74">
        <f>IF(SUM('Raw Data'!B$4:B$387)=0, "", IF(AND(ISNUMBER('Raw Data'!B245),'Raw Data'!B245&lt;$J$1, 'Raw Data'!B245&gt;0),'Raw Data'!B245,$J$1))</f>
        <v>20.78</v>
      </c>
      <c r="E244" s="74" t="str">
        <f>IF(SUM('Raw Data'!C$4:C$387)=0, "", IF(AND(ISNUMBER('Raw Data'!C245),'Raw Data'!C245&lt;$J$1, 'Raw Data'!C245&gt;0),'Raw Data'!C245,$J$1))</f>
        <v/>
      </c>
      <c r="F244" s="74" t="str">
        <f>IF(SUM('Raw Data'!D$4:D$387)=0, "", IF(AND(ISNUMBER('Raw Data'!D245),'Raw Data'!D245&lt;$J$1, 'Raw Data'!D245&gt;0),'Raw Data'!D245,$J$1))</f>
        <v/>
      </c>
      <c r="G244" s="74" t="str">
        <f>IF(SUM('Raw Data'!E$4:E$387)=0, "", IF(AND(ISNUMBER('Raw Data'!E245),'Raw Data'!E245&lt;$J$1, 'Raw Data'!E245&gt;0),'Raw Data'!E245,$J$1))</f>
        <v/>
      </c>
    </row>
    <row r="245" spans="1:7" ht="15" customHeight="1" x14ac:dyDescent="0.25">
      <c r="A245" s="71" t="s">
        <v>698</v>
      </c>
      <c r="B245" s="71" t="str">
        <f>VLOOKUP(MID('Raw Data'!B$1,FIND("(",'Raw Data'!B$1,1)+1,FIND(")",'Raw Data'!B$1,1)-FIND("(",'Raw Data'!B$1,1)-1)&amp;","&amp;LEFT(A245,FIND("Sample",A245,1)-2),'Arrays &amp; Content'!C$2:D$97,2,FALSE)</f>
        <v>cel-miR-39-3p</v>
      </c>
      <c r="C245" s="75" t="s">
        <v>308</v>
      </c>
      <c r="D245" s="74">
        <f>IF(SUM('Raw Data'!B$4:B$387)=0, "", IF(AND(ISNUMBER('Raw Data'!B246),'Raw Data'!B246&lt;$J$1, 'Raw Data'!B246&gt;0),'Raw Data'!B246,$J$1))</f>
        <v>20.010000000000002</v>
      </c>
      <c r="E245" s="74" t="str">
        <f>IF(SUM('Raw Data'!C$4:C$387)=0, "", IF(AND(ISNUMBER('Raw Data'!C246),'Raw Data'!C246&lt;$J$1, 'Raw Data'!C246&gt;0),'Raw Data'!C246,$J$1))</f>
        <v/>
      </c>
      <c r="F245" s="74" t="str">
        <f>IF(SUM('Raw Data'!D$4:D$387)=0, "", IF(AND(ISNUMBER('Raw Data'!D246),'Raw Data'!D246&lt;$J$1, 'Raw Data'!D246&gt;0),'Raw Data'!D246,$J$1))</f>
        <v/>
      </c>
      <c r="G245" s="74" t="str">
        <f>IF(SUM('Raw Data'!E$4:E$387)=0, "", IF(AND(ISNUMBER('Raw Data'!E246),'Raw Data'!E246&lt;$J$1, 'Raw Data'!E246&gt;0),'Raw Data'!E246,$J$1))</f>
        <v/>
      </c>
    </row>
    <row r="246" spans="1:7" ht="15" customHeight="1" x14ac:dyDescent="0.25">
      <c r="A246" s="71" t="s">
        <v>699</v>
      </c>
      <c r="B246" s="71" t="str">
        <f>VLOOKUP(MID('Raw Data'!B$1,FIND("(",'Raw Data'!B$1,1)+1,FIND(")",'Raw Data'!B$1,1)-FIND("(",'Raw Data'!B$1,1)-1)&amp;","&amp;LEFT(A246,FIND("Sample",A246,1)-2),'Arrays &amp; Content'!C$2:D$97,2,FALSE)</f>
        <v>cel-miR-39-3p</v>
      </c>
      <c r="C246" s="75" t="s">
        <v>309</v>
      </c>
      <c r="D246" s="74">
        <f>IF(SUM('Raw Data'!B$4:B$387)=0, "", IF(AND(ISNUMBER('Raw Data'!B247),'Raw Data'!B247&lt;$J$1, 'Raw Data'!B247&gt;0),'Raw Data'!B247,$J$1))</f>
        <v>20.85</v>
      </c>
      <c r="E246" s="74" t="str">
        <f>IF(SUM('Raw Data'!C$4:C$387)=0, "", IF(AND(ISNUMBER('Raw Data'!C247),'Raw Data'!C247&lt;$J$1, 'Raw Data'!C247&gt;0),'Raw Data'!C247,$J$1))</f>
        <v/>
      </c>
      <c r="F246" s="74" t="str">
        <f>IF(SUM('Raw Data'!D$4:D$387)=0, "", IF(AND(ISNUMBER('Raw Data'!D247),'Raw Data'!D247&lt;$J$1, 'Raw Data'!D247&gt;0),'Raw Data'!D247,$J$1))</f>
        <v/>
      </c>
      <c r="G246" s="74" t="str">
        <f>IF(SUM('Raw Data'!E$4:E$387)=0, "", IF(AND(ISNUMBER('Raw Data'!E247),'Raw Data'!E247&lt;$J$1, 'Raw Data'!E247&gt;0),'Raw Data'!E247,$J$1))</f>
        <v/>
      </c>
    </row>
    <row r="247" spans="1:7" ht="15" customHeight="1" x14ac:dyDescent="0.25">
      <c r="A247" s="71" t="s">
        <v>700</v>
      </c>
      <c r="B247" s="71" t="str">
        <f>VLOOKUP(MID('Raw Data'!B$1,FIND("(",'Raw Data'!B$1,1)+1,FIND(")",'Raw Data'!B$1,1)-FIND("(",'Raw Data'!B$1,1)-1)&amp;","&amp;LEFT(A247,FIND("Sample",A247,1)-2),'Arrays &amp; Content'!C$2:D$97,2,FALSE)</f>
        <v>hsa-miR-16-5p</v>
      </c>
      <c r="C247" s="75" t="s">
        <v>310</v>
      </c>
      <c r="D247" s="74">
        <f>IF(SUM('Raw Data'!B$4:B$387)=0, "", IF(AND(ISNUMBER('Raw Data'!B248),'Raw Data'!B248&lt;$J$1, 'Raw Data'!B248&gt;0),'Raw Data'!B248,$J$1))</f>
        <v>20.2</v>
      </c>
      <c r="E247" s="74" t="str">
        <f>IF(SUM('Raw Data'!C$4:C$387)=0, "", IF(AND(ISNUMBER('Raw Data'!C248),'Raw Data'!C248&lt;$J$1, 'Raw Data'!C248&gt;0),'Raw Data'!C248,$J$1))</f>
        <v/>
      </c>
      <c r="F247" s="74" t="str">
        <f>IF(SUM('Raw Data'!D$4:D$387)=0, "", IF(AND(ISNUMBER('Raw Data'!D248),'Raw Data'!D248&lt;$J$1, 'Raw Data'!D248&gt;0),'Raw Data'!D248,$J$1))</f>
        <v/>
      </c>
      <c r="G247" s="74" t="str">
        <f>IF(SUM('Raw Data'!E$4:E$387)=0, "", IF(AND(ISNUMBER('Raw Data'!E248),'Raw Data'!E248&lt;$J$1, 'Raw Data'!E248&gt;0),'Raw Data'!E248,$J$1))</f>
        <v/>
      </c>
    </row>
    <row r="248" spans="1:7" ht="15" customHeight="1" x14ac:dyDescent="0.25">
      <c r="A248" s="71" t="s">
        <v>701</v>
      </c>
      <c r="B248" s="71" t="str">
        <f>VLOOKUP(MID('Raw Data'!B$1,FIND("(",'Raw Data'!B$1,1)+1,FIND(")",'Raw Data'!B$1,1)-FIND("(",'Raw Data'!B$1,1)-1)&amp;","&amp;LEFT(A248,FIND("Sample",A248,1)-2),'Arrays &amp; Content'!C$2:D$97,2,FALSE)</f>
        <v>hsa-miR-16-5p</v>
      </c>
      <c r="C248" s="75" t="s">
        <v>311</v>
      </c>
      <c r="D248" s="74">
        <f>IF(SUM('Raw Data'!B$4:B$387)=0, "", IF(AND(ISNUMBER('Raw Data'!B249),'Raw Data'!B249&lt;$J$1, 'Raw Data'!B249&gt;0),'Raw Data'!B249,$J$1))</f>
        <v>22.84</v>
      </c>
      <c r="E248" s="74" t="str">
        <f>IF(SUM('Raw Data'!C$4:C$387)=0, "", IF(AND(ISNUMBER('Raw Data'!C249),'Raw Data'!C249&lt;$J$1, 'Raw Data'!C249&gt;0),'Raw Data'!C249,$J$1))</f>
        <v/>
      </c>
      <c r="F248" s="74" t="str">
        <f>IF(SUM('Raw Data'!D$4:D$387)=0, "", IF(AND(ISNUMBER('Raw Data'!D249),'Raw Data'!D249&lt;$J$1, 'Raw Data'!D249&gt;0),'Raw Data'!D249,$J$1))</f>
        <v/>
      </c>
      <c r="G248" s="74" t="str">
        <f>IF(SUM('Raw Data'!E$4:E$387)=0, "", IF(AND(ISNUMBER('Raw Data'!E249),'Raw Data'!E249&lt;$J$1, 'Raw Data'!E249&gt;0),'Raw Data'!E249,$J$1))</f>
        <v/>
      </c>
    </row>
    <row r="249" spans="1:7" ht="15" customHeight="1" x14ac:dyDescent="0.25">
      <c r="A249" s="71" t="s">
        <v>702</v>
      </c>
      <c r="B249" s="71" t="str">
        <f>VLOOKUP(MID('Raw Data'!B$1,FIND("(",'Raw Data'!B$1,1)+1,FIND(")",'Raw Data'!B$1,1)-FIND("(",'Raw Data'!B$1,1)-1)&amp;","&amp;LEFT(A249,FIND("Sample",A249,1)-2),'Arrays &amp; Content'!C$2:D$97,2,FALSE)</f>
        <v>hsa-miR-21-5p</v>
      </c>
      <c r="C249" s="75" t="s">
        <v>312</v>
      </c>
      <c r="D249" s="74">
        <f>IF(SUM('Raw Data'!B$4:B$387)=0, "", IF(AND(ISNUMBER('Raw Data'!B250),'Raw Data'!B250&lt;$J$1, 'Raw Data'!B250&gt;0),'Raw Data'!B250,$J$1))</f>
        <v>20.77</v>
      </c>
      <c r="E249" s="74" t="str">
        <f>IF(SUM('Raw Data'!C$4:C$387)=0, "", IF(AND(ISNUMBER('Raw Data'!C250),'Raw Data'!C250&lt;$J$1, 'Raw Data'!C250&gt;0),'Raw Data'!C250,$J$1))</f>
        <v/>
      </c>
      <c r="F249" s="74" t="str">
        <f>IF(SUM('Raw Data'!D$4:D$387)=0, "", IF(AND(ISNUMBER('Raw Data'!D250),'Raw Data'!D250&lt;$J$1, 'Raw Data'!D250&gt;0),'Raw Data'!D250,$J$1))</f>
        <v/>
      </c>
      <c r="G249" s="74" t="str">
        <f>IF(SUM('Raw Data'!E$4:E$387)=0, "", IF(AND(ISNUMBER('Raw Data'!E250),'Raw Data'!E250&lt;$J$1, 'Raw Data'!E250&gt;0),'Raw Data'!E250,$J$1))</f>
        <v/>
      </c>
    </row>
    <row r="250" spans="1:7" ht="15" customHeight="1" x14ac:dyDescent="0.25">
      <c r="A250" s="71" t="s">
        <v>703</v>
      </c>
      <c r="B250" s="71" t="str">
        <f>VLOOKUP(MID('Raw Data'!B$1,FIND("(",'Raw Data'!B$1,1)+1,FIND(")",'Raw Data'!B$1,1)-FIND("(",'Raw Data'!B$1,1)-1)&amp;","&amp;LEFT(A250,FIND("Sample",A250,1)-2),'Arrays &amp; Content'!C$2:D$97,2,FALSE)</f>
        <v>hsa-miR-21-5p</v>
      </c>
      <c r="C250" s="75" t="s">
        <v>313</v>
      </c>
      <c r="D250" s="74">
        <f>IF(SUM('Raw Data'!B$4:B$387)=0, "", IF(AND(ISNUMBER('Raw Data'!B251),'Raw Data'!B251&lt;$J$1, 'Raw Data'!B251&gt;0),'Raw Data'!B251,$J$1))</f>
        <v>22.9</v>
      </c>
      <c r="E250" s="74" t="str">
        <f>IF(SUM('Raw Data'!C$4:C$387)=0, "", IF(AND(ISNUMBER('Raw Data'!C251),'Raw Data'!C251&lt;$J$1, 'Raw Data'!C251&gt;0),'Raw Data'!C251,$J$1))</f>
        <v/>
      </c>
      <c r="F250" s="74" t="str">
        <f>IF(SUM('Raw Data'!D$4:D$387)=0, "", IF(AND(ISNUMBER('Raw Data'!D251),'Raw Data'!D251&lt;$J$1, 'Raw Data'!D251&gt;0),'Raw Data'!D251,$J$1))</f>
        <v/>
      </c>
      <c r="G250" s="74" t="str">
        <f>IF(SUM('Raw Data'!E$4:E$387)=0, "", IF(AND(ISNUMBER('Raw Data'!E251),'Raw Data'!E251&lt;$J$1, 'Raw Data'!E251&gt;0),'Raw Data'!E251,$J$1))</f>
        <v/>
      </c>
    </row>
    <row r="251" spans="1:7" ht="15" customHeight="1" x14ac:dyDescent="0.25">
      <c r="A251" s="71" t="s">
        <v>704</v>
      </c>
      <c r="B251" s="71" t="str">
        <f>VLOOKUP(MID('Raw Data'!B$1,FIND("(",'Raw Data'!B$1,1)+1,FIND(")",'Raw Data'!B$1,1)-FIND("(",'Raw Data'!B$1,1)-1)&amp;","&amp;LEFT(A251,FIND("Sample",A251,1)-2),'Arrays &amp; Content'!C$2:D$97,2,FALSE)</f>
        <v>hsa-miR-191-5p</v>
      </c>
      <c r="C251" s="75" t="s">
        <v>314</v>
      </c>
      <c r="D251" s="74">
        <f>IF(SUM('Raw Data'!B$4:B$387)=0, "", IF(AND(ISNUMBER('Raw Data'!B252),'Raw Data'!B252&lt;$J$1, 'Raw Data'!B252&gt;0),'Raw Data'!B252,$J$1))</f>
        <v>18.079999999999998</v>
      </c>
      <c r="E251" s="74" t="str">
        <f>IF(SUM('Raw Data'!C$4:C$387)=0, "", IF(AND(ISNUMBER('Raw Data'!C252),'Raw Data'!C252&lt;$J$1, 'Raw Data'!C252&gt;0),'Raw Data'!C252,$J$1))</f>
        <v/>
      </c>
      <c r="F251" s="74" t="str">
        <f>IF(SUM('Raw Data'!D$4:D$387)=0, "", IF(AND(ISNUMBER('Raw Data'!D252),'Raw Data'!D252&lt;$J$1, 'Raw Data'!D252&gt;0),'Raw Data'!D252,$J$1))</f>
        <v/>
      </c>
      <c r="G251" s="74" t="str">
        <f>IF(SUM('Raw Data'!E$4:E$387)=0, "", IF(AND(ISNUMBER('Raw Data'!E252),'Raw Data'!E252&lt;$J$1, 'Raw Data'!E252&gt;0),'Raw Data'!E252,$J$1))</f>
        <v/>
      </c>
    </row>
    <row r="252" spans="1:7" ht="15" customHeight="1" x14ac:dyDescent="0.25">
      <c r="A252" s="71" t="s">
        <v>705</v>
      </c>
      <c r="B252" s="71" t="str">
        <f>VLOOKUP(MID('Raw Data'!B$1,FIND("(",'Raw Data'!B$1,1)+1,FIND(")",'Raw Data'!B$1,1)-FIND("(",'Raw Data'!B$1,1)-1)&amp;","&amp;LEFT(A252,FIND("Sample",A252,1)-2),'Arrays &amp; Content'!C$2:D$97,2,FALSE)</f>
        <v>hsa-miR-191-5p</v>
      </c>
      <c r="C252" s="75" t="s">
        <v>315</v>
      </c>
      <c r="D252" s="74">
        <f>IF(SUM('Raw Data'!B$4:B$387)=0, "", IF(AND(ISNUMBER('Raw Data'!B253),'Raw Data'!B253&lt;$J$1, 'Raw Data'!B253&gt;0),'Raw Data'!B253,$J$1))</f>
        <v>21.52</v>
      </c>
      <c r="E252" s="74" t="str">
        <f>IF(SUM('Raw Data'!C$4:C$387)=0, "", IF(AND(ISNUMBER('Raw Data'!C253),'Raw Data'!C253&lt;$J$1, 'Raw Data'!C253&gt;0),'Raw Data'!C253,$J$1))</f>
        <v/>
      </c>
      <c r="F252" s="74" t="str">
        <f>IF(SUM('Raw Data'!D$4:D$387)=0, "", IF(AND(ISNUMBER('Raw Data'!D253),'Raw Data'!D253&lt;$J$1, 'Raw Data'!D253&gt;0),'Raw Data'!D253,$J$1))</f>
        <v/>
      </c>
      <c r="G252" s="74" t="str">
        <f>IF(SUM('Raw Data'!E$4:E$387)=0, "", IF(AND(ISNUMBER('Raw Data'!E253),'Raw Data'!E253&lt;$J$1, 'Raw Data'!E253&gt;0),'Raw Data'!E253,$J$1))</f>
        <v/>
      </c>
    </row>
    <row r="253" spans="1:7" ht="15" customHeight="1" x14ac:dyDescent="0.25">
      <c r="A253" s="71" t="s">
        <v>706</v>
      </c>
      <c r="B253" s="71" t="str">
        <f>VLOOKUP(MID('Raw Data'!B$1,FIND("(",'Raw Data'!B$1,1)+1,FIND(")",'Raw Data'!B$1,1)-FIND("(",'Raw Data'!B$1,1)-1)&amp;","&amp;LEFT(A253,FIND("Sample",A253,1)-2),'Arrays &amp; Content'!C$2:D$97,2,FALSE)</f>
        <v>SNORD61</v>
      </c>
      <c r="C253" s="75" t="s">
        <v>316</v>
      </c>
      <c r="D253" s="74">
        <f>IF(SUM('Raw Data'!B$4:B$387)=0, "", IF(AND(ISNUMBER('Raw Data'!B254),'Raw Data'!B254&lt;$J$1, 'Raw Data'!B254&gt;0),'Raw Data'!B254,$J$1))</f>
        <v>20.350000000000001</v>
      </c>
      <c r="E253" s="74" t="str">
        <f>IF(SUM('Raw Data'!C$4:C$387)=0, "", IF(AND(ISNUMBER('Raw Data'!C254),'Raw Data'!C254&lt;$J$1, 'Raw Data'!C254&gt;0),'Raw Data'!C254,$J$1))</f>
        <v/>
      </c>
      <c r="F253" s="74" t="str">
        <f>IF(SUM('Raw Data'!D$4:D$387)=0, "", IF(AND(ISNUMBER('Raw Data'!D254),'Raw Data'!D254&lt;$J$1, 'Raw Data'!D254&gt;0),'Raw Data'!D254,$J$1))</f>
        <v/>
      </c>
      <c r="G253" s="74" t="str">
        <f>IF(SUM('Raw Data'!E$4:E$387)=0, "", IF(AND(ISNUMBER('Raw Data'!E254),'Raw Data'!E254&lt;$J$1, 'Raw Data'!E254&gt;0),'Raw Data'!E254,$J$1))</f>
        <v/>
      </c>
    </row>
    <row r="254" spans="1:7" ht="15" customHeight="1" x14ac:dyDescent="0.25">
      <c r="A254" s="71" t="s">
        <v>707</v>
      </c>
      <c r="B254" s="71" t="str">
        <f>VLOOKUP(MID('Raw Data'!B$1,FIND("(",'Raw Data'!B$1,1)+1,FIND(")",'Raw Data'!B$1,1)-FIND("(",'Raw Data'!B$1,1)-1)&amp;","&amp;LEFT(A254,FIND("Sample",A254,1)-2),'Arrays &amp; Content'!C$2:D$97,2,FALSE)</f>
        <v>SNORD61</v>
      </c>
      <c r="C254" s="75" t="s">
        <v>317</v>
      </c>
      <c r="D254" s="74">
        <f>IF(SUM('Raw Data'!B$4:B$387)=0, "", IF(AND(ISNUMBER('Raw Data'!B255),'Raw Data'!B255&lt;$J$1, 'Raw Data'!B255&gt;0),'Raw Data'!B255,$J$1))</f>
        <v>22.08</v>
      </c>
      <c r="E254" s="74" t="str">
        <f>IF(SUM('Raw Data'!C$4:C$387)=0, "", IF(AND(ISNUMBER('Raw Data'!C255),'Raw Data'!C255&lt;$J$1, 'Raw Data'!C255&gt;0),'Raw Data'!C255,$J$1))</f>
        <v/>
      </c>
      <c r="F254" s="74" t="str">
        <f>IF(SUM('Raw Data'!D$4:D$387)=0, "", IF(AND(ISNUMBER('Raw Data'!D255),'Raw Data'!D255&lt;$J$1, 'Raw Data'!D255&gt;0),'Raw Data'!D255,$J$1))</f>
        <v/>
      </c>
      <c r="G254" s="74" t="str">
        <f>IF(SUM('Raw Data'!E$4:E$387)=0, "", IF(AND(ISNUMBER('Raw Data'!E255),'Raw Data'!E255&lt;$J$1, 'Raw Data'!E255&gt;0),'Raw Data'!E255,$J$1))</f>
        <v/>
      </c>
    </row>
    <row r="255" spans="1:7" ht="15" customHeight="1" x14ac:dyDescent="0.25">
      <c r="A255" s="71" t="s">
        <v>708</v>
      </c>
      <c r="B255" s="71" t="str">
        <f>VLOOKUP(MID('Raw Data'!B$1,FIND("(",'Raw Data'!B$1,1)+1,FIND(")",'Raw Data'!B$1,1)-FIND("(",'Raw Data'!B$1,1)-1)&amp;","&amp;LEFT(A255,FIND("Sample",A255,1)-2),'Arrays &amp; Content'!C$2:D$97,2,FALSE)</f>
        <v>SNORD95</v>
      </c>
      <c r="C255" s="75" t="s">
        <v>318</v>
      </c>
      <c r="D255" s="74">
        <f>IF(SUM('Raw Data'!B$4:B$387)=0, "", IF(AND(ISNUMBER('Raw Data'!B256),'Raw Data'!B256&lt;$J$1, 'Raw Data'!B256&gt;0),'Raw Data'!B256,$J$1))</f>
        <v>20.87</v>
      </c>
      <c r="E255" s="74" t="str">
        <f>IF(SUM('Raw Data'!C$4:C$387)=0, "", IF(AND(ISNUMBER('Raw Data'!C256),'Raw Data'!C256&lt;$J$1, 'Raw Data'!C256&gt;0),'Raw Data'!C256,$J$1))</f>
        <v/>
      </c>
      <c r="F255" s="74" t="str">
        <f>IF(SUM('Raw Data'!D$4:D$387)=0, "", IF(AND(ISNUMBER('Raw Data'!D256),'Raw Data'!D256&lt;$J$1, 'Raw Data'!D256&gt;0),'Raw Data'!D256,$J$1))</f>
        <v/>
      </c>
      <c r="G255" s="74" t="str">
        <f>IF(SUM('Raw Data'!E$4:E$387)=0, "", IF(AND(ISNUMBER('Raw Data'!E256),'Raw Data'!E256&lt;$J$1, 'Raw Data'!E256&gt;0),'Raw Data'!E256,$J$1))</f>
        <v/>
      </c>
    </row>
    <row r="256" spans="1:7" ht="15" customHeight="1" x14ac:dyDescent="0.25">
      <c r="A256" s="71" t="s">
        <v>709</v>
      </c>
      <c r="B256" s="71" t="str">
        <f>VLOOKUP(MID('Raw Data'!B$1,FIND("(",'Raw Data'!B$1,1)+1,FIND(")",'Raw Data'!B$1,1)-FIND("(",'Raw Data'!B$1,1)-1)&amp;","&amp;LEFT(A256,FIND("Sample",A256,1)-2),'Arrays &amp; Content'!C$2:D$97,2,FALSE)</f>
        <v>SNORD95</v>
      </c>
      <c r="C256" s="75" t="s">
        <v>319</v>
      </c>
      <c r="D256" s="74">
        <f>IF(SUM('Raw Data'!B$4:B$387)=0, "", IF(AND(ISNUMBER('Raw Data'!B257),'Raw Data'!B257&lt;$J$1, 'Raw Data'!B257&gt;0),'Raw Data'!B257,$J$1))</f>
        <v>20.23</v>
      </c>
      <c r="E256" s="74" t="str">
        <f>IF(SUM('Raw Data'!C$4:C$387)=0, "", IF(AND(ISNUMBER('Raw Data'!C257),'Raw Data'!C257&lt;$J$1, 'Raw Data'!C257&gt;0),'Raw Data'!C257,$J$1))</f>
        <v/>
      </c>
      <c r="F256" s="74" t="str">
        <f>IF(SUM('Raw Data'!D$4:D$387)=0, "", IF(AND(ISNUMBER('Raw Data'!D257),'Raw Data'!D257&lt;$J$1, 'Raw Data'!D257&gt;0),'Raw Data'!D257,$J$1))</f>
        <v/>
      </c>
      <c r="G256" s="74" t="str">
        <f>IF(SUM('Raw Data'!E$4:E$387)=0, "", IF(AND(ISNUMBER('Raw Data'!E257),'Raw Data'!E257&lt;$J$1, 'Raw Data'!E257&gt;0),'Raw Data'!E257,$J$1))</f>
        <v/>
      </c>
    </row>
    <row r="257" spans="1:7" ht="15" customHeight="1" x14ac:dyDescent="0.25">
      <c r="A257" s="71" t="s">
        <v>710</v>
      </c>
      <c r="B257" s="71" t="str">
        <f>VLOOKUP(MID('Raw Data'!B$1,FIND("(",'Raw Data'!B$1,1)+1,FIND(")",'Raw Data'!B$1,1)-FIND("(",'Raw Data'!B$1,1)-1)&amp;","&amp;LEFT(A257,FIND("Sample",A257,1)-2),'Arrays &amp; Content'!C$2:D$97,2,FALSE)</f>
        <v>SNORD96A</v>
      </c>
      <c r="C257" s="75" t="s">
        <v>320</v>
      </c>
      <c r="D257" s="74">
        <f>IF(SUM('Raw Data'!B$4:B$387)=0, "", IF(AND(ISNUMBER('Raw Data'!B258),'Raw Data'!B258&lt;$J$1, 'Raw Data'!B258&gt;0),'Raw Data'!B258,$J$1))</f>
        <v>20.63</v>
      </c>
      <c r="E257" s="74" t="str">
        <f>IF(SUM('Raw Data'!C$4:C$387)=0, "", IF(AND(ISNUMBER('Raw Data'!C258),'Raw Data'!C258&lt;$J$1, 'Raw Data'!C258&gt;0),'Raw Data'!C258,$J$1))</f>
        <v/>
      </c>
      <c r="F257" s="74" t="str">
        <f>IF(SUM('Raw Data'!D$4:D$387)=0, "", IF(AND(ISNUMBER('Raw Data'!D258),'Raw Data'!D258&lt;$J$1, 'Raw Data'!D258&gt;0),'Raw Data'!D258,$J$1))</f>
        <v/>
      </c>
      <c r="G257" s="74" t="str">
        <f>IF(SUM('Raw Data'!E$4:E$387)=0, "", IF(AND(ISNUMBER('Raw Data'!E258),'Raw Data'!E258&lt;$J$1, 'Raw Data'!E258&gt;0),'Raw Data'!E258,$J$1))</f>
        <v/>
      </c>
    </row>
    <row r="258" spans="1:7" ht="15" customHeight="1" x14ac:dyDescent="0.25">
      <c r="A258" s="71" t="s">
        <v>711</v>
      </c>
      <c r="B258" s="71" t="str">
        <f>VLOOKUP(MID('Raw Data'!B$1,FIND("(",'Raw Data'!B$1,1)+1,FIND(")",'Raw Data'!B$1,1)-FIND("(",'Raw Data'!B$1,1)-1)&amp;","&amp;LEFT(A258,FIND("Sample",A258,1)-2),'Arrays &amp; Content'!C$2:D$97,2,FALSE)</f>
        <v>SNORD96A</v>
      </c>
      <c r="C258" s="75" t="s">
        <v>321</v>
      </c>
      <c r="D258" s="74">
        <f>IF(SUM('Raw Data'!B$4:B$387)=0, "", IF(AND(ISNUMBER('Raw Data'!B259),'Raw Data'!B259&lt;$J$1, 'Raw Data'!B259&gt;0),'Raw Data'!B259,$J$1))</f>
        <v>20.71</v>
      </c>
      <c r="E258" s="74" t="str">
        <f>IF(SUM('Raw Data'!C$4:C$387)=0, "", IF(AND(ISNUMBER('Raw Data'!C259),'Raw Data'!C259&lt;$J$1, 'Raw Data'!C259&gt;0),'Raw Data'!C259,$J$1))</f>
        <v/>
      </c>
      <c r="F258" s="74" t="str">
        <f>IF(SUM('Raw Data'!D$4:D$387)=0, "", IF(AND(ISNUMBER('Raw Data'!D259),'Raw Data'!D259&lt;$J$1, 'Raw Data'!D259&gt;0),'Raw Data'!D259,$J$1))</f>
        <v/>
      </c>
      <c r="G258" s="74" t="str">
        <f>IF(SUM('Raw Data'!E$4:E$387)=0, "", IF(AND(ISNUMBER('Raw Data'!E259),'Raw Data'!E259&lt;$J$1, 'Raw Data'!E259&gt;0),'Raw Data'!E259,$J$1))</f>
        <v/>
      </c>
    </row>
    <row r="259" spans="1:7" ht="15" customHeight="1" x14ac:dyDescent="0.25">
      <c r="A259" s="71" t="s">
        <v>712</v>
      </c>
      <c r="B259" s="71" t="str">
        <f>VLOOKUP(MID('Raw Data'!B$1,FIND("(",'Raw Data'!B$1,1)+1,FIND(")",'Raw Data'!B$1,1)-FIND("(",'Raw Data'!B$1,1)-1)&amp;","&amp;LEFT(A259,FIND("Sample",A259,1)-2),'Arrays &amp; Content'!C$2:D$97,2,FALSE)</f>
        <v>miRTC</v>
      </c>
      <c r="C259" s="75" t="s">
        <v>322</v>
      </c>
      <c r="D259" s="74">
        <f>IF(SUM('Raw Data'!B$4:B$387)=0, "", IF(AND(ISNUMBER('Raw Data'!B260),'Raw Data'!B260&lt;$J$1, 'Raw Data'!B260&gt;0),'Raw Data'!B260,$J$1))</f>
        <v>16.489999999999998</v>
      </c>
      <c r="E259" s="74" t="str">
        <f>IF(SUM('Raw Data'!C$4:C$387)=0, "", IF(AND(ISNUMBER('Raw Data'!C260),'Raw Data'!C260&lt;$J$1, 'Raw Data'!C260&gt;0),'Raw Data'!C260,$J$1))</f>
        <v/>
      </c>
      <c r="F259" s="74" t="str">
        <f>IF(SUM('Raw Data'!D$4:D$387)=0, "", IF(AND(ISNUMBER('Raw Data'!D260),'Raw Data'!D260&lt;$J$1, 'Raw Data'!D260&gt;0),'Raw Data'!D260,$J$1))</f>
        <v/>
      </c>
      <c r="G259" s="74" t="str">
        <f>IF(SUM('Raw Data'!E$4:E$387)=0, "", IF(AND(ISNUMBER('Raw Data'!E260),'Raw Data'!E260&lt;$J$1, 'Raw Data'!E260&gt;0),'Raw Data'!E260,$J$1))</f>
        <v/>
      </c>
    </row>
    <row r="260" spans="1:7" ht="15" customHeight="1" x14ac:dyDescent="0.25">
      <c r="A260" s="71" t="s">
        <v>713</v>
      </c>
      <c r="B260" s="71" t="str">
        <f>VLOOKUP(MID('Raw Data'!B$1,FIND("(",'Raw Data'!B$1,1)+1,FIND(")",'Raw Data'!B$1,1)-FIND("(",'Raw Data'!B$1,1)-1)&amp;","&amp;LEFT(A260,FIND("Sample",A260,1)-2),'Arrays &amp; Content'!C$2:D$97,2,FALSE)</f>
        <v>miRTC</v>
      </c>
      <c r="C260" s="75" t="s">
        <v>323</v>
      </c>
      <c r="D260" s="74">
        <f>IF(SUM('Raw Data'!B$4:B$387)=0, "", IF(AND(ISNUMBER('Raw Data'!B261),'Raw Data'!B261&lt;$J$1, 'Raw Data'!B261&gt;0),'Raw Data'!B261,$J$1))</f>
        <v>16.8</v>
      </c>
      <c r="E260" s="74" t="str">
        <f>IF(SUM('Raw Data'!C$4:C$387)=0, "", IF(AND(ISNUMBER('Raw Data'!C261),'Raw Data'!C261&lt;$J$1, 'Raw Data'!C261&gt;0),'Raw Data'!C261,$J$1))</f>
        <v/>
      </c>
      <c r="F260" s="74" t="str">
        <f>IF(SUM('Raw Data'!D$4:D$387)=0, "", IF(AND(ISNUMBER('Raw Data'!D261),'Raw Data'!D261&lt;$J$1, 'Raw Data'!D261&gt;0),'Raw Data'!D261,$J$1))</f>
        <v/>
      </c>
      <c r="G260" s="74" t="str">
        <f>IF(SUM('Raw Data'!E$4:E$387)=0, "", IF(AND(ISNUMBER('Raw Data'!E261),'Raw Data'!E261&lt;$J$1, 'Raw Data'!E261&gt;0),'Raw Data'!E261,$J$1))</f>
        <v/>
      </c>
    </row>
    <row r="261" spans="1:7" ht="15" customHeight="1" x14ac:dyDescent="0.25">
      <c r="A261" s="71" t="s">
        <v>714</v>
      </c>
      <c r="B261" s="71" t="str">
        <f>VLOOKUP(MID('Raw Data'!B$1,FIND("(",'Raw Data'!B$1,1)+1,FIND(")",'Raw Data'!B$1,1)-FIND("(",'Raw Data'!B$1,1)-1)&amp;","&amp;LEFT(A261,FIND("Sample",A261,1)-2),'Arrays &amp; Content'!C$2:D$97,2,FALSE)</f>
        <v>miRTC</v>
      </c>
      <c r="C261" s="75" t="s">
        <v>324</v>
      </c>
      <c r="D261" s="74">
        <f>IF(SUM('Raw Data'!B$4:B$387)=0, "", IF(AND(ISNUMBER('Raw Data'!B262),'Raw Data'!B262&lt;$J$1, 'Raw Data'!B262&gt;0),'Raw Data'!B262,$J$1))</f>
        <v>15.61</v>
      </c>
      <c r="E261" s="74" t="str">
        <f>IF(SUM('Raw Data'!C$4:C$387)=0, "", IF(AND(ISNUMBER('Raw Data'!C262),'Raw Data'!C262&lt;$J$1, 'Raw Data'!C262&gt;0),'Raw Data'!C262,$J$1))</f>
        <v/>
      </c>
      <c r="F261" s="74" t="str">
        <f>IF(SUM('Raw Data'!D$4:D$387)=0, "", IF(AND(ISNUMBER('Raw Data'!D262),'Raw Data'!D262&lt;$J$1, 'Raw Data'!D262&gt;0),'Raw Data'!D262,$J$1))</f>
        <v/>
      </c>
      <c r="G261" s="74" t="str">
        <f>IF(SUM('Raw Data'!E$4:E$387)=0, "", IF(AND(ISNUMBER('Raw Data'!E262),'Raw Data'!E262&lt;$J$1, 'Raw Data'!E262&gt;0),'Raw Data'!E262,$J$1))</f>
        <v/>
      </c>
    </row>
    <row r="262" spans="1:7" ht="15" customHeight="1" x14ac:dyDescent="0.25">
      <c r="A262" s="71" t="s">
        <v>715</v>
      </c>
      <c r="B262" s="71" t="str">
        <f>VLOOKUP(MID('Raw Data'!B$1,FIND("(",'Raw Data'!B$1,1)+1,FIND(")",'Raw Data'!B$1,1)-FIND("(",'Raw Data'!B$1,1)-1)&amp;","&amp;LEFT(A262,FIND("Sample",A262,1)-2),'Arrays &amp; Content'!C$2:D$97,2,FALSE)</f>
        <v>miRTC</v>
      </c>
      <c r="C262" s="75" t="s">
        <v>325</v>
      </c>
      <c r="D262" s="74">
        <f>IF(SUM('Raw Data'!B$4:B$387)=0, "", IF(AND(ISNUMBER('Raw Data'!B263),'Raw Data'!B263&lt;$J$1, 'Raw Data'!B263&gt;0),'Raw Data'!B263,$J$1))</f>
        <v>19.05</v>
      </c>
      <c r="E262" s="74" t="str">
        <f>IF(SUM('Raw Data'!C$4:C$387)=0, "", IF(AND(ISNUMBER('Raw Data'!C263),'Raw Data'!C263&lt;$J$1, 'Raw Data'!C263&gt;0),'Raw Data'!C263,$J$1))</f>
        <v/>
      </c>
      <c r="F262" s="74" t="str">
        <f>IF(SUM('Raw Data'!D$4:D$387)=0, "", IF(AND(ISNUMBER('Raw Data'!D263),'Raw Data'!D263&lt;$J$1, 'Raw Data'!D263&gt;0),'Raw Data'!D263,$J$1))</f>
        <v/>
      </c>
      <c r="G262" s="74" t="str">
        <f>IF(SUM('Raw Data'!E$4:E$387)=0, "", IF(AND(ISNUMBER('Raw Data'!E263),'Raw Data'!E263&lt;$J$1, 'Raw Data'!E263&gt;0),'Raw Data'!E263,$J$1))</f>
        <v/>
      </c>
    </row>
    <row r="263" spans="1:7" ht="15" customHeight="1" x14ac:dyDescent="0.25">
      <c r="A263" s="71" t="s">
        <v>716</v>
      </c>
      <c r="B263" s="71" t="str">
        <f>VLOOKUP(MID('Raw Data'!B$1,FIND("(",'Raw Data'!B$1,1)+1,FIND(")",'Raw Data'!B$1,1)-FIND("(",'Raw Data'!B$1,1)-1)&amp;","&amp;LEFT(A263,FIND("Sample",A263,1)-2),'Arrays &amp; Content'!C$2:D$97,2,FALSE)</f>
        <v>PPC</v>
      </c>
      <c r="C263" s="75" t="s">
        <v>326</v>
      </c>
      <c r="D263" s="74">
        <f>IF(SUM('Raw Data'!B$4:B$387)=0, "", IF(AND(ISNUMBER('Raw Data'!B264),'Raw Data'!B264&lt;$J$1, 'Raw Data'!B264&gt;0),'Raw Data'!B264,$J$1))</f>
        <v>19.53</v>
      </c>
      <c r="E263" s="74" t="str">
        <f>IF(SUM('Raw Data'!C$4:C$387)=0, "", IF(AND(ISNUMBER('Raw Data'!C264),'Raw Data'!C264&lt;$J$1, 'Raw Data'!C264&gt;0),'Raw Data'!C264,$J$1))</f>
        <v/>
      </c>
      <c r="F263" s="74" t="str">
        <f>IF(SUM('Raw Data'!D$4:D$387)=0, "", IF(AND(ISNUMBER('Raw Data'!D264),'Raw Data'!D264&lt;$J$1, 'Raw Data'!D264&gt;0),'Raw Data'!D264,$J$1))</f>
        <v/>
      </c>
      <c r="G263" s="74" t="str">
        <f>IF(SUM('Raw Data'!E$4:E$387)=0, "", IF(AND(ISNUMBER('Raw Data'!E264),'Raw Data'!E264&lt;$J$1, 'Raw Data'!E264&gt;0),'Raw Data'!E264,$J$1))</f>
        <v/>
      </c>
    </row>
    <row r="264" spans="1:7" ht="15" customHeight="1" x14ac:dyDescent="0.25">
      <c r="A264" s="71" t="s">
        <v>717</v>
      </c>
      <c r="B264" s="71" t="str">
        <f>VLOOKUP(MID('Raw Data'!B$1,FIND("(",'Raw Data'!B$1,1)+1,FIND(")",'Raw Data'!B$1,1)-FIND("(",'Raw Data'!B$1,1)-1)&amp;","&amp;LEFT(A264,FIND("Sample",A264,1)-2),'Arrays &amp; Content'!C$2:D$97,2,FALSE)</f>
        <v>PPC</v>
      </c>
      <c r="C264" s="75" t="s">
        <v>327</v>
      </c>
      <c r="D264" s="74">
        <f>IF(SUM('Raw Data'!B$4:B$387)=0, "", IF(AND(ISNUMBER('Raw Data'!B265),'Raw Data'!B265&lt;$J$1, 'Raw Data'!B265&gt;0),'Raw Data'!B265,$J$1))</f>
        <v>19.809999999999999</v>
      </c>
      <c r="E264" s="74" t="str">
        <f>IF(SUM('Raw Data'!C$4:C$387)=0, "", IF(AND(ISNUMBER('Raw Data'!C265),'Raw Data'!C265&lt;$J$1, 'Raw Data'!C265&gt;0),'Raw Data'!C265,$J$1))</f>
        <v/>
      </c>
      <c r="F264" s="74" t="str">
        <f>IF(SUM('Raw Data'!D$4:D$387)=0, "", IF(AND(ISNUMBER('Raw Data'!D265),'Raw Data'!D265&lt;$J$1, 'Raw Data'!D265&gt;0),'Raw Data'!D265,$J$1))</f>
        <v/>
      </c>
      <c r="G264" s="74" t="str">
        <f>IF(SUM('Raw Data'!E$4:E$387)=0, "", IF(AND(ISNUMBER('Raw Data'!E265),'Raw Data'!E265&lt;$J$1, 'Raw Data'!E265&gt;0),'Raw Data'!E265,$J$1))</f>
        <v/>
      </c>
    </row>
    <row r="265" spans="1:7" ht="15" customHeight="1" x14ac:dyDescent="0.25">
      <c r="A265" s="71" t="s">
        <v>718</v>
      </c>
      <c r="B265" s="71" t="str">
        <f>VLOOKUP(MID('Raw Data'!B$1,FIND("(",'Raw Data'!B$1,1)+1,FIND(")",'Raw Data'!B$1,1)-FIND("(",'Raw Data'!B$1,1)-1)&amp;","&amp;LEFT(A265,FIND("Sample",A265,1)-2),'Arrays &amp; Content'!C$2:D$97,2,FALSE)</f>
        <v>PPC</v>
      </c>
      <c r="C265" s="75" t="s">
        <v>328</v>
      </c>
      <c r="D265" s="74">
        <f>IF(SUM('Raw Data'!B$4:B$387)=0, "", IF(AND(ISNUMBER('Raw Data'!B266),'Raw Data'!B266&lt;$J$1, 'Raw Data'!B266&gt;0),'Raw Data'!B266,$J$1))</f>
        <v>19.78</v>
      </c>
      <c r="E265" s="74" t="str">
        <f>IF(SUM('Raw Data'!C$4:C$387)=0, "", IF(AND(ISNUMBER('Raw Data'!C266),'Raw Data'!C266&lt;$J$1, 'Raw Data'!C266&gt;0),'Raw Data'!C266,$J$1))</f>
        <v/>
      </c>
      <c r="F265" s="74" t="str">
        <f>IF(SUM('Raw Data'!D$4:D$387)=0, "", IF(AND(ISNUMBER('Raw Data'!D266),'Raw Data'!D266&lt;$J$1, 'Raw Data'!D266&gt;0),'Raw Data'!D266,$J$1))</f>
        <v/>
      </c>
      <c r="G265" s="74" t="str">
        <f>IF(SUM('Raw Data'!E$4:E$387)=0, "", IF(AND(ISNUMBER('Raw Data'!E266),'Raw Data'!E266&lt;$J$1, 'Raw Data'!E266&gt;0),'Raw Data'!E266,$J$1))</f>
        <v/>
      </c>
    </row>
    <row r="266" spans="1:7" ht="15" customHeight="1" x14ac:dyDescent="0.25">
      <c r="A266" s="71" t="s">
        <v>719</v>
      </c>
      <c r="B266" s="71" t="str">
        <f>VLOOKUP(MID('Raw Data'!B$1,FIND("(",'Raw Data'!B$1,1)+1,FIND(")",'Raw Data'!B$1,1)-FIND("(",'Raw Data'!B$1,1)-1)&amp;","&amp;LEFT(A266,FIND("Sample",A266,1)-2),'Arrays &amp; Content'!C$2:D$97,2,FALSE)</f>
        <v>PPC</v>
      </c>
      <c r="C266" s="75" t="s">
        <v>329</v>
      </c>
      <c r="D266" s="74">
        <f>IF(SUM('Raw Data'!B$4:B$387)=0, "", IF(AND(ISNUMBER('Raw Data'!B267),'Raw Data'!B267&lt;$J$1, 'Raw Data'!B267&gt;0),'Raw Data'!B267,$J$1))</f>
        <v>19.41</v>
      </c>
      <c r="E266" s="74" t="str">
        <f>IF(SUM('Raw Data'!C$4:C$387)=0, "", IF(AND(ISNUMBER('Raw Data'!C267),'Raw Data'!C267&lt;$J$1, 'Raw Data'!C267&gt;0),'Raw Data'!C267,$J$1))</f>
        <v/>
      </c>
      <c r="F266" s="74" t="str">
        <f>IF(SUM('Raw Data'!D$4:D$387)=0, "", IF(AND(ISNUMBER('Raw Data'!D267),'Raw Data'!D267&lt;$J$1, 'Raw Data'!D267&gt;0),'Raw Data'!D267,$J$1))</f>
        <v/>
      </c>
      <c r="G266" s="74" t="str">
        <f>IF(SUM('Raw Data'!E$4:E$387)=0, "", IF(AND(ISNUMBER('Raw Data'!E267),'Raw Data'!E267&lt;$J$1, 'Raw Data'!E267&gt;0),'Raw Data'!E267,$J$1))</f>
        <v/>
      </c>
    </row>
    <row r="267" spans="1:7" ht="15" customHeight="1" x14ac:dyDescent="0.25">
      <c r="A267" s="71" t="s">
        <v>720</v>
      </c>
      <c r="B267" s="71" t="str">
        <f>VLOOKUP(MID('Raw Data'!B$1,FIND("(",'Raw Data'!B$1,1)+1,FIND(")",'Raw Data'!B$1,1)-FIND("(",'Raw Data'!B$1,1)-1)&amp;","&amp;LEFT(A267,FIND("Sample",A267,1)-2),'Arrays &amp; Content'!C$2:D$97,2,FALSE)</f>
        <v>cel-miR-39-3p</v>
      </c>
      <c r="C267" s="75" t="s">
        <v>330</v>
      </c>
      <c r="D267" s="74">
        <f>IF(SUM('Raw Data'!B$4:B$387)=0, "", IF(AND(ISNUMBER('Raw Data'!B268),'Raw Data'!B268&lt;$J$1, 'Raw Data'!B268&gt;0),'Raw Data'!B268,$J$1))</f>
        <v>20.09</v>
      </c>
      <c r="E267" s="74" t="str">
        <f>IF(SUM('Raw Data'!C$4:C$387)=0, "", IF(AND(ISNUMBER('Raw Data'!C268),'Raw Data'!C268&lt;$J$1, 'Raw Data'!C268&gt;0),'Raw Data'!C268,$J$1))</f>
        <v/>
      </c>
      <c r="F267" s="74" t="str">
        <f>IF(SUM('Raw Data'!D$4:D$387)=0, "", IF(AND(ISNUMBER('Raw Data'!D268),'Raw Data'!D268&lt;$J$1, 'Raw Data'!D268&gt;0),'Raw Data'!D268,$J$1))</f>
        <v/>
      </c>
      <c r="G267" s="74" t="str">
        <f>IF(SUM('Raw Data'!E$4:E$387)=0, "", IF(AND(ISNUMBER('Raw Data'!E268),'Raw Data'!E268&lt;$J$1, 'Raw Data'!E268&gt;0),'Raw Data'!E268,$J$1))</f>
        <v/>
      </c>
    </row>
    <row r="268" spans="1:7" ht="15" customHeight="1" x14ac:dyDescent="0.25">
      <c r="A268" s="71" t="s">
        <v>721</v>
      </c>
      <c r="B268" s="71" t="str">
        <f>VLOOKUP(MID('Raw Data'!B$1,FIND("(",'Raw Data'!B$1,1)+1,FIND(")",'Raw Data'!B$1,1)-FIND("(",'Raw Data'!B$1,1)-1)&amp;","&amp;LEFT(A268,FIND("Sample",A268,1)-2),'Arrays &amp; Content'!C$2:D$97,2,FALSE)</f>
        <v>cel-miR-39-3p</v>
      </c>
      <c r="C268" s="75" t="s">
        <v>331</v>
      </c>
      <c r="D268" s="74">
        <f>IF(SUM('Raw Data'!B$4:B$387)=0, "", IF(AND(ISNUMBER('Raw Data'!B269),'Raw Data'!B269&lt;$J$1, 'Raw Data'!B269&gt;0),'Raw Data'!B269,$J$1))</f>
        <v>20.02</v>
      </c>
      <c r="E268" s="74" t="str">
        <f>IF(SUM('Raw Data'!C$4:C$387)=0, "", IF(AND(ISNUMBER('Raw Data'!C269),'Raw Data'!C269&lt;$J$1, 'Raw Data'!C269&gt;0),'Raw Data'!C269,$J$1))</f>
        <v/>
      </c>
      <c r="F268" s="74" t="str">
        <f>IF(SUM('Raw Data'!D$4:D$387)=0, "", IF(AND(ISNUMBER('Raw Data'!D269),'Raw Data'!D269&lt;$J$1, 'Raw Data'!D269&gt;0),'Raw Data'!D269,$J$1))</f>
        <v/>
      </c>
      <c r="G268" s="74" t="str">
        <f>IF(SUM('Raw Data'!E$4:E$387)=0, "", IF(AND(ISNUMBER('Raw Data'!E269),'Raw Data'!E269&lt;$J$1, 'Raw Data'!E269&gt;0),'Raw Data'!E269,$J$1))</f>
        <v/>
      </c>
    </row>
    <row r="269" spans="1:7" ht="15" customHeight="1" x14ac:dyDescent="0.25">
      <c r="A269" s="71" t="s">
        <v>722</v>
      </c>
      <c r="B269" s="71" t="str">
        <f>VLOOKUP(MID('Raw Data'!B$1,FIND("(",'Raw Data'!B$1,1)+1,FIND(")",'Raw Data'!B$1,1)-FIND("(",'Raw Data'!B$1,1)-1)&amp;","&amp;LEFT(A269,FIND("Sample",A269,1)-2),'Arrays &amp; Content'!C$2:D$97,2,FALSE)</f>
        <v>cel-miR-39-3p</v>
      </c>
      <c r="C269" s="75" t="s">
        <v>332</v>
      </c>
      <c r="D269" s="74">
        <f>IF(SUM('Raw Data'!B$4:B$387)=0, "", IF(AND(ISNUMBER('Raw Data'!B270),'Raw Data'!B270&lt;$J$1, 'Raw Data'!B270&gt;0),'Raw Data'!B270,$J$1))</f>
        <v>21.97</v>
      </c>
      <c r="E269" s="74" t="str">
        <f>IF(SUM('Raw Data'!C$4:C$387)=0, "", IF(AND(ISNUMBER('Raw Data'!C270),'Raw Data'!C270&lt;$J$1, 'Raw Data'!C270&gt;0),'Raw Data'!C270,$J$1))</f>
        <v/>
      </c>
      <c r="F269" s="74" t="str">
        <f>IF(SUM('Raw Data'!D$4:D$387)=0, "", IF(AND(ISNUMBER('Raw Data'!D270),'Raw Data'!D270&lt;$J$1, 'Raw Data'!D270&gt;0),'Raw Data'!D270,$J$1))</f>
        <v/>
      </c>
      <c r="G269" s="74" t="str">
        <f>IF(SUM('Raw Data'!E$4:E$387)=0, "", IF(AND(ISNUMBER('Raw Data'!E270),'Raw Data'!E270&lt;$J$1, 'Raw Data'!E270&gt;0),'Raw Data'!E270,$J$1))</f>
        <v/>
      </c>
    </row>
    <row r="270" spans="1:7" ht="15" customHeight="1" x14ac:dyDescent="0.25">
      <c r="A270" s="71" t="s">
        <v>723</v>
      </c>
      <c r="B270" s="71" t="str">
        <f>VLOOKUP(MID('Raw Data'!B$1,FIND("(",'Raw Data'!B$1,1)+1,FIND(")",'Raw Data'!B$1,1)-FIND("(",'Raw Data'!B$1,1)-1)&amp;","&amp;LEFT(A270,FIND("Sample",A270,1)-2),'Arrays &amp; Content'!C$2:D$97,2,FALSE)</f>
        <v>cel-miR-39-3p</v>
      </c>
      <c r="C270" s="75" t="s">
        <v>333</v>
      </c>
      <c r="D270" s="74">
        <f>IF(SUM('Raw Data'!B$4:B$387)=0, "", IF(AND(ISNUMBER('Raw Data'!B271),'Raw Data'!B271&lt;$J$1, 'Raw Data'!B271&gt;0),'Raw Data'!B271,$J$1))</f>
        <v>19.55</v>
      </c>
      <c r="E270" s="74" t="str">
        <f>IF(SUM('Raw Data'!C$4:C$387)=0, "", IF(AND(ISNUMBER('Raw Data'!C271),'Raw Data'!C271&lt;$J$1, 'Raw Data'!C271&gt;0),'Raw Data'!C271,$J$1))</f>
        <v/>
      </c>
      <c r="F270" s="74" t="str">
        <f>IF(SUM('Raw Data'!D$4:D$387)=0, "", IF(AND(ISNUMBER('Raw Data'!D271),'Raw Data'!D271&lt;$J$1, 'Raw Data'!D271&gt;0),'Raw Data'!D271,$J$1))</f>
        <v/>
      </c>
      <c r="G270" s="74" t="str">
        <f>IF(SUM('Raw Data'!E$4:E$387)=0, "", IF(AND(ISNUMBER('Raw Data'!E271),'Raw Data'!E271&lt;$J$1, 'Raw Data'!E271&gt;0),'Raw Data'!E271,$J$1))</f>
        <v/>
      </c>
    </row>
    <row r="271" spans="1:7" ht="15" customHeight="1" x14ac:dyDescent="0.25">
      <c r="A271" s="71" t="s">
        <v>724</v>
      </c>
      <c r="B271" s="71" t="str">
        <f>VLOOKUP(MID('Raw Data'!B$1,FIND("(",'Raw Data'!B$1,1)+1,FIND(")",'Raw Data'!B$1,1)-FIND("(",'Raw Data'!B$1,1)-1)&amp;","&amp;LEFT(A271,FIND("Sample",A271,1)-2),'Arrays &amp; Content'!C$2:D$97,2,FALSE)</f>
        <v>hsa-miR-16-5p</v>
      </c>
      <c r="C271" s="75" t="s">
        <v>334</v>
      </c>
      <c r="D271" s="74">
        <f>IF(SUM('Raw Data'!B$4:B$387)=0, "", IF(AND(ISNUMBER('Raw Data'!B272),'Raw Data'!B272&lt;$J$1, 'Raw Data'!B272&gt;0),'Raw Data'!B272,$J$1))</f>
        <v>22.06</v>
      </c>
      <c r="E271" s="74" t="str">
        <f>IF(SUM('Raw Data'!C$4:C$387)=0, "", IF(AND(ISNUMBER('Raw Data'!C272),'Raw Data'!C272&lt;$J$1, 'Raw Data'!C272&gt;0),'Raw Data'!C272,$J$1))</f>
        <v/>
      </c>
      <c r="F271" s="74" t="str">
        <f>IF(SUM('Raw Data'!D$4:D$387)=0, "", IF(AND(ISNUMBER('Raw Data'!D272),'Raw Data'!D272&lt;$J$1, 'Raw Data'!D272&gt;0),'Raw Data'!D272,$J$1))</f>
        <v/>
      </c>
      <c r="G271" s="74" t="str">
        <f>IF(SUM('Raw Data'!E$4:E$387)=0, "", IF(AND(ISNUMBER('Raw Data'!E272),'Raw Data'!E272&lt;$J$1, 'Raw Data'!E272&gt;0),'Raw Data'!E272,$J$1))</f>
        <v/>
      </c>
    </row>
    <row r="272" spans="1:7" ht="15" customHeight="1" x14ac:dyDescent="0.25">
      <c r="A272" s="71" t="s">
        <v>725</v>
      </c>
      <c r="B272" s="71" t="str">
        <f>VLOOKUP(MID('Raw Data'!B$1,FIND("(",'Raw Data'!B$1,1)+1,FIND(")",'Raw Data'!B$1,1)-FIND("(",'Raw Data'!B$1,1)-1)&amp;","&amp;LEFT(A272,FIND("Sample",A272,1)-2),'Arrays &amp; Content'!C$2:D$97,2,FALSE)</f>
        <v>hsa-miR-16-5p</v>
      </c>
      <c r="C272" s="75" t="s">
        <v>335</v>
      </c>
      <c r="D272" s="74">
        <f>IF(SUM('Raw Data'!B$4:B$387)=0, "", IF(AND(ISNUMBER('Raw Data'!B273),'Raw Data'!B273&lt;$J$1, 'Raw Data'!B273&gt;0),'Raw Data'!B273,$J$1))</f>
        <v>19.73</v>
      </c>
      <c r="E272" s="74" t="str">
        <f>IF(SUM('Raw Data'!C$4:C$387)=0, "", IF(AND(ISNUMBER('Raw Data'!C273),'Raw Data'!C273&lt;$J$1, 'Raw Data'!C273&gt;0),'Raw Data'!C273,$J$1))</f>
        <v/>
      </c>
      <c r="F272" s="74" t="str">
        <f>IF(SUM('Raw Data'!D$4:D$387)=0, "", IF(AND(ISNUMBER('Raw Data'!D273),'Raw Data'!D273&lt;$J$1, 'Raw Data'!D273&gt;0),'Raw Data'!D273,$J$1))</f>
        <v/>
      </c>
      <c r="G272" s="74" t="str">
        <f>IF(SUM('Raw Data'!E$4:E$387)=0, "", IF(AND(ISNUMBER('Raw Data'!E273),'Raw Data'!E273&lt;$J$1, 'Raw Data'!E273&gt;0),'Raw Data'!E273,$J$1))</f>
        <v/>
      </c>
    </row>
    <row r="273" spans="1:7" ht="15" customHeight="1" x14ac:dyDescent="0.25">
      <c r="A273" s="71" t="s">
        <v>726</v>
      </c>
      <c r="B273" s="71" t="str">
        <f>VLOOKUP(MID('Raw Data'!B$1,FIND("(",'Raw Data'!B$1,1)+1,FIND(")",'Raw Data'!B$1,1)-FIND("(",'Raw Data'!B$1,1)-1)&amp;","&amp;LEFT(A273,FIND("Sample",A273,1)-2),'Arrays &amp; Content'!C$2:D$97,2,FALSE)</f>
        <v>hsa-miR-21-5p</v>
      </c>
      <c r="C273" s="75" t="s">
        <v>336</v>
      </c>
      <c r="D273" s="74">
        <f>IF(SUM('Raw Data'!B$4:B$387)=0, "", IF(AND(ISNUMBER('Raw Data'!B274),'Raw Data'!B274&lt;$J$1, 'Raw Data'!B274&gt;0),'Raw Data'!B274,$J$1))</f>
        <v>22.61</v>
      </c>
      <c r="E273" s="74" t="str">
        <f>IF(SUM('Raw Data'!C$4:C$387)=0, "", IF(AND(ISNUMBER('Raw Data'!C274),'Raw Data'!C274&lt;$J$1, 'Raw Data'!C274&gt;0),'Raw Data'!C274,$J$1))</f>
        <v/>
      </c>
      <c r="F273" s="74" t="str">
        <f>IF(SUM('Raw Data'!D$4:D$387)=0, "", IF(AND(ISNUMBER('Raw Data'!D274),'Raw Data'!D274&lt;$J$1, 'Raw Data'!D274&gt;0),'Raw Data'!D274,$J$1))</f>
        <v/>
      </c>
      <c r="G273" s="74" t="str">
        <f>IF(SUM('Raw Data'!E$4:E$387)=0, "", IF(AND(ISNUMBER('Raw Data'!E274),'Raw Data'!E274&lt;$J$1, 'Raw Data'!E274&gt;0),'Raw Data'!E274,$J$1))</f>
        <v/>
      </c>
    </row>
    <row r="274" spans="1:7" ht="15" customHeight="1" x14ac:dyDescent="0.25">
      <c r="A274" s="71" t="s">
        <v>727</v>
      </c>
      <c r="B274" s="71" t="str">
        <f>VLOOKUP(MID('Raw Data'!B$1,FIND("(",'Raw Data'!B$1,1)+1,FIND(")",'Raw Data'!B$1,1)-FIND("(",'Raw Data'!B$1,1)-1)&amp;","&amp;LEFT(A274,FIND("Sample",A274,1)-2),'Arrays &amp; Content'!C$2:D$97,2,FALSE)</f>
        <v>hsa-miR-21-5p</v>
      </c>
      <c r="C274" s="75" t="s">
        <v>337</v>
      </c>
      <c r="D274" s="74">
        <f>IF(SUM('Raw Data'!B$4:B$387)=0, "", IF(AND(ISNUMBER('Raw Data'!B275),'Raw Data'!B275&lt;$J$1, 'Raw Data'!B275&gt;0),'Raw Data'!B275,$J$1))</f>
        <v>18.45</v>
      </c>
      <c r="E274" s="74" t="str">
        <f>IF(SUM('Raw Data'!C$4:C$387)=0, "", IF(AND(ISNUMBER('Raw Data'!C275),'Raw Data'!C275&lt;$J$1, 'Raw Data'!C275&gt;0),'Raw Data'!C275,$J$1))</f>
        <v/>
      </c>
      <c r="F274" s="74" t="str">
        <f>IF(SUM('Raw Data'!D$4:D$387)=0, "", IF(AND(ISNUMBER('Raw Data'!D275),'Raw Data'!D275&lt;$J$1, 'Raw Data'!D275&gt;0),'Raw Data'!D275,$J$1))</f>
        <v/>
      </c>
      <c r="G274" s="74" t="str">
        <f>IF(SUM('Raw Data'!E$4:E$387)=0, "", IF(AND(ISNUMBER('Raw Data'!E275),'Raw Data'!E275&lt;$J$1, 'Raw Data'!E275&gt;0),'Raw Data'!E275,$J$1))</f>
        <v/>
      </c>
    </row>
    <row r="275" spans="1:7" ht="15" customHeight="1" x14ac:dyDescent="0.25">
      <c r="A275" s="71" t="s">
        <v>728</v>
      </c>
      <c r="B275" s="71" t="str">
        <f>VLOOKUP(MID('Raw Data'!B$1,FIND("(",'Raw Data'!B$1,1)+1,FIND(")",'Raw Data'!B$1,1)-FIND("(",'Raw Data'!B$1,1)-1)&amp;","&amp;LEFT(A275,FIND("Sample",A275,1)-2),'Arrays &amp; Content'!C$2:D$97,2,FALSE)</f>
        <v>hsa-miR-191-5p</v>
      </c>
      <c r="C275" s="75" t="s">
        <v>338</v>
      </c>
      <c r="D275" s="74">
        <f>IF(SUM('Raw Data'!B$4:B$387)=0, "", IF(AND(ISNUMBER('Raw Data'!B276),'Raw Data'!B276&lt;$J$1, 'Raw Data'!B276&gt;0),'Raw Data'!B276,$J$1))</f>
        <v>21.96</v>
      </c>
      <c r="E275" s="74" t="str">
        <f>IF(SUM('Raw Data'!C$4:C$387)=0, "", IF(AND(ISNUMBER('Raw Data'!C276),'Raw Data'!C276&lt;$J$1, 'Raw Data'!C276&gt;0),'Raw Data'!C276,$J$1))</f>
        <v/>
      </c>
      <c r="F275" s="74" t="str">
        <f>IF(SUM('Raw Data'!D$4:D$387)=0, "", IF(AND(ISNUMBER('Raw Data'!D276),'Raw Data'!D276&lt;$J$1, 'Raw Data'!D276&gt;0),'Raw Data'!D276,$J$1))</f>
        <v/>
      </c>
      <c r="G275" s="74" t="str">
        <f>IF(SUM('Raw Data'!E$4:E$387)=0, "", IF(AND(ISNUMBER('Raw Data'!E276),'Raw Data'!E276&lt;$J$1, 'Raw Data'!E276&gt;0),'Raw Data'!E276,$J$1))</f>
        <v/>
      </c>
    </row>
    <row r="276" spans="1:7" ht="15" customHeight="1" x14ac:dyDescent="0.25">
      <c r="A276" s="71" t="s">
        <v>729</v>
      </c>
      <c r="B276" s="71" t="str">
        <f>VLOOKUP(MID('Raw Data'!B$1,FIND("(",'Raw Data'!B$1,1)+1,FIND(")",'Raw Data'!B$1,1)-FIND("(",'Raw Data'!B$1,1)-1)&amp;","&amp;LEFT(A276,FIND("Sample",A276,1)-2),'Arrays &amp; Content'!C$2:D$97,2,FALSE)</f>
        <v>hsa-miR-191-5p</v>
      </c>
      <c r="C276" s="75" t="s">
        <v>339</v>
      </c>
      <c r="D276" s="74">
        <f>IF(SUM('Raw Data'!B$4:B$387)=0, "", IF(AND(ISNUMBER('Raw Data'!B277),'Raw Data'!B277&lt;$J$1, 'Raw Data'!B277&gt;0),'Raw Data'!B277,$J$1))</f>
        <v>19.75</v>
      </c>
      <c r="E276" s="74" t="str">
        <f>IF(SUM('Raw Data'!C$4:C$387)=0, "", IF(AND(ISNUMBER('Raw Data'!C277),'Raw Data'!C277&lt;$J$1, 'Raw Data'!C277&gt;0),'Raw Data'!C277,$J$1))</f>
        <v/>
      </c>
      <c r="F276" s="74" t="str">
        <f>IF(SUM('Raw Data'!D$4:D$387)=0, "", IF(AND(ISNUMBER('Raw Data'!D277),'Raw Data'!D277&lt;$J$1, 'Raw Data'!D277&gt;0),'Raw Data'!D277,$J$1))</f>
        <v/>
      </c>
      <c r="G276" s="74" t="str">
        <f>IF(SUM('Raw Data'!E$4:E$387)=0, "", IF(AND(ISNUMBER('Raw Data'!E277),'Raw Data'!E277&lt;$J$1, 'Raw Data'!E277&gt;0),'Raw Data'!E277,$J$1))</f>
        <v/>
      </c>
    </row>
    <row r="277" spans="1:7" ht="15" customHeight="1" x14ac:dyDescent="0.25">
      <c r="A277" s="71" t="s">
        <v>730</v>
      </c>
      <c r="B277" s="71" t="str">
        <f>VLOOKUP(MID('Raw Data'!B$1,FIND("(",'Raw Data'!B$1,1)+1,FIND(")",'Raw Data'!B$1,1)-FIND("(",'Raw Data'!B$1,1)-1)&amp;","&amp;LEFT(A277,FIND("Sample",A277,1)-2),'Arrays &amp; Content'!C$2:D$97,2,FALSE)</f>
        <v>SNORD61</v>
      </c>
      <c r="C277" s="75" t="s">
        <v>340</v>
      </c>
      <c r="D277" s="74">
        <f>IF(SUM('Raw Data'!B$4:B$387)=0, "", IF(AND(ISNUMBER('Raw Data'!B278),'Raw Data'!B278&lt;$J$1, 'Raw Data'!B278&gt;0),'Raw Data'!B278,$J$1))</f>
        <v>21.91</v>
      </c>
      <c r="E277" s="74" t="str">
        <f>IF(SUM('Raw Data'!C$4:C$387)=0, "", IF(AND(ISNUMBER('Raw Data'!C278),'Raw Data'!C278&lt;$J$1, 'Raw Data'!C278&gt;0),'Raw Data'!C278,$J$1))</f>
        <v/>
      </c>
      <c r="F277" s="74" t="str">
        <f>IF(SUM('Raw Data'!D$4:D$387)=0, "", IF(AND(ISNUMBER('Raw Data'!D278),'Raw Data'!D278&lt;$J$1, 'Raw Data'!D278&gt;0),'Raw Data'!D278,$J$1))</f>
        <v/>
      </c>
      <c r="G277" s="74" t="str">
        <f>IF(SUM('Raw Data'!E$4:E$387)=0, "", IF(AND(ISNUMBER('Raw Data'!E278),'Raw Data'!E278&lt;$J$1, 'Raw Data'!E278&gt;0),'Raw Data'!E278,$J$1))</f>
        <v/>
      </c>
    </row>
    <row r="278" spans="1:7" ht="15" customHeight="1" x14ac:dyDescent="0.25">
      <c r="A278" s="71" t="s">
        <v>731</v>
      </c>
      <c r="B278" s="71" t="str">
        <f>VLOOKUP(MID('Raw Data'!B$1,FIND("(",'Raw Data'!B$1,1)+1,FIND(")",'Raw Data'!B$1,1)-FIND("(",'Raw Data'!B$1,1)-1)&amp;","&amp;LEFT(A278,FIND("Sample",A278,1)-2),'Arrays &amp; Content'!C$2:D$97,2,FALSE)</f>
        <v>SNORD61</v>
      </c>
      <c r="C278" s="75" t="s">
        <v>341</v>
      </c>
      <c r="D278" s="74">
        <f>IF(SUM('Raw Data'!B$4:B$387)=0, "", IF(AND(ISNUMBER('Raw Data'!B279),'Raw Data'!B279&lt;$J$1, 'Raw Data'!B279&gt;0),'Raw Data'!B279,$J$1))</f>
        <v>19.149999999999999</v>
      </c>
      <c r="E278" s="74" t="str">
        <f>IF(SUM('Raw Data'!C$4:C$387)=0, "", IF(AND(ISNUMBER('Raw Data'!C279),'Raw Data'!C279&lt;$J$1, 'Raw Data'!C279&gt;0),'Raw Data'!C279,$J$1))</f>
        <v/>
      </c>
      <c r="F278" s="74" t="str">
        <f>IF(SUM('Raw Data'!D$4:D$387)=0, "", IF(AND(ISNUMBER('Raw Data'!D279),'Raw Data'!D279&lt;$J$1, 'Raw Data'!D279&gt;0),'Raw Data'!D279,$J$1))</f>
        <v/>
      </c>
      <c r="G278" s="74" t="str">
        <f>IF(SUM('Raw Data'!E$4:E$387)=0, "", IF(AND(ISNUMBER('Raw Data'!E279),'Raw Data'!E279&lt;$J$1, 'Raw Data'!E279&gt;0),'Raw Data'!E279,$J$1))</f>
        <v/>
      </c>
    </row>
    <row r="279" spans="1:7" ht="15" customHeight="1" x14ac:dyDescent="0.25">
      <c r="A279" s="71" t="s">
        <v>732</v>
      </c>
      <c r="B279" s="71" t="str">
        <f>VLOOKUP(MID('Raw Data'!B$1,FIND("(",'Raw Data'!B$1,1)+1,FIND(")",'Raw Data'!B$1,1)-FIND("(",'Raw Data'!B$1,1)-1)&amp;","&amp;LEFT(A279,FIND("Sample",A279,1)-2),'Arrays &amp; Content'!C$2:D$97,2,FALSE)</f>
        <v>SNORD95</v>
      </c>
      <c r="C279" s="75" t="s">
        <v>342</v>
      </c>
      <c r="D279" s="74">
        <f>IF(SUM('Raw Data'!B$4:B$387)=0, "", IF(AND(ISNUMBER('Raw Data'!B280),'Raw Data'!B280&lt;$J$1, 'Raw Data'!B280&gt;0),'Raw Data'!B280,$J$1))</f>
        <v>19.79</v>
      </c>
      <c r="E279" s="74" t="str">
        <f>IF(SUM('Raw Data'!C$4:C$387)=0, "", IF(AND(ISNUMBER('Raw Data'!C280),'Raw Data'!C280&lt;$J$1, 'Raw Data'!C280&gt;0),'Raw Data'!C280,$J$1))</f>
        <v/>
      </c>
      <c r="F279" s="74" t="str">
        <f>IF(SUM('Raw Data'!D$4:D$387)=0, "", IF(AND(ISNUMBER('Raw Data'!D280),'Raw Data'!D280&lt;$J$1, 'Raw Data'!D280&gt;0),'Raw Data'!D280,$J$1))</f>
        <v/>
      </c>
      <c r="G279" s="74" t="str">
        <f>IF(SUM('Raw Data'!E$4:E$387)=0, "", IF(AND(ISNUMBER('Raw Data'!E280),'Raw Data'!E280&lt;$J$1, 'Raw Data'!E280&gt;0),'Raw Data'!E280,$J$1))</f>
        <v/>
      </c>
    </row>
    <row r="280" spans="1:7" ht="15" customHeight="1" x14ac:dyDescent="0.25">
      <c r="A280" s="71" t="s">
        <v>733</v>
      </c>
      <c r="B280" s="71" t="str">
        <f>VLOOKUP(MID('Raw Data'!B$1,FIND("(",'Raw Data'!B$1,1)+1,FIND(")",'Raw Data'!B$1,1)-FIND("(",'Raw Data'!B$1,1)-1)&amp;","&amp;LEFT(A280,FIND("Sample",A280,1)-2),'Arrays &amp; Content'!C$2:D$97,2,FALSE)</f>
        <v>SNORD95</v>
      </c>
      <c r="C280" s="75" t="s">
        <v>343</v>
      </c>
      <c r="D280" s="74">
        <f>IF(SUM('Raw Data'!B$4:B$387)=0, "", IF(AND(ISNUMBER('Raw Data'!B281),'Raw Data'!B281&lt;$J$1, 'Raw Data'!B281&gt;0),'Raw Data'!B281,$J$1))</f>
        <v>20.059999999999999</v>
      </c>
      <c r="E280" s="74" t="str">
        <f>IF(SUM('Raw Data'!C$4:C$387)=0, "", IF(AND(ISNUMBER('Raw Data'!C281),'Raw Data'!C281&lt;$J$1, 'Raw Data'!C281&gt;0),'Raw Data'!C281,$J$1))</f>
        <v/>
      </c>
      <c r="F280" s="74" t="str">
        <f>IF(SUM('Raw Data'!D$4:D$387)=0, "", IF(AND(ISNUMBER('Raw Data'!D281),'Raw Data'!D281&lt;$J$1, 'Raw Data'!D281&gt;0),'Raw Data'!D281,$J$1))</f>
        <v/>
      </c>
      <c r="G280" s="74" t="str">
        <f>IF(SUM('Raw Data'!E$4:E$387)=0, "", IF(AND(ISNUMBER('Raw Data'!E281),'Raw Data'!E281&lt;$J$1, 'Raw Data'!E281&gt;0),'Raw Data'!E281,$J$1))</f>
        <v/>
      </c>
    </row>
    <row r="281" spans="1:7" ht="15" customHeight="1" x14ac:dyDescent="0.25">
      <c r="A281" s="71" t="s">
        <v>734</v>
      </c>
      <c r="B281" s="71" t="str">
        <f>VLOOKUP(MID('Raw Data'!B$1,FIND("(",'Raw Data'!B$1,1)+1,FIND(")",'Raw Data'!B$1,1)-FIND("(",'Raw Data'!B$1,1)-1)&amp;","&amp;LEFT(A281,FIND("Sample",A281,1)-2),'Arrays &amp; Content'!C$2:D$97,2,FALSE)</f>
        <v>SNORD96A</v>
      </c>
      <c r="C281" s="75" t="s">
        <v>344</v>
      </c>
      <c r="D281" s="74">
        <f>IF(SUM('Raw Data'!B$4:B$387)=0, "", IF(AND(ISNUMBER('Raw Data'!B282),'Raw Data'!B282&lt;$J$1, 'Raw Data'!B282&gt;0),'Raw Data'!B282,$J$1))</f>
        <v>19.62</v>
      </c>
      <c r="E281" s="74" t="str">
        <f>IF(SUM('Raw Data'!C$4:C$387)=0, "", IF(AND(ISNUMBER('Raw Data'!C282),'Raw Data'!C282&lt;$J$1, 'Raw Data'!C282&gt;0),'Raw Data'!C282,$J$1))</f>
        <v/>
      </c>
      <c r="F281" s="74" t="str">
        <f>IF(SUM('Raw Data'!D$4:D$387)=0, "", IF(AND(ISNUMBER('Raw Data'!D282),'Raw Data'!D282&lt;$J$1, 'Raw Data'!D282&gt;0),'Raw Data'!D282,$J$1))</f>
        <v/>
      </c>
      <c r="G281" s="74" t="str">
        <f>IF(SUM('Raw Data'!E$4:E$387)=0, "", IF(AND(ISNUMBER('Raw Data'!E282),'Raw Data'!E282&lt;$J$1, 'Raw Data'!E282&gt;0),'Raw Data'!E282,$J$1))</f>
        <v/>
      </c>
    </row>
    <row r="282" spans="1:7" ht="15" customHeight="1" x14ac:dyDescent="0.25">
      <c r="A282" s="71" t="s">
        <v>735</v>
      </c>
      <c r="B282" s="71" t="str">
        <f>VLOOKUP(MID('Raw Data'!B$1,FIND("(",'Raw Data'!B$1,1)+1,FIND(")",'Raw Data'!B$1,1)-FIND("(",'Raw Data'!B$1,1)-1)&amp;","&amp;LEFT(A282,FIND("Sample",A282,1)-2),'Arrays &amp; Content'!C$2:D$97,2,FALSE)</f>
        <v>SNORD96A</v>
      </c>
      <c r="C282" s="75" t="s">
        <v>345</v>
      </c>
      <c r="D282" s="74">
        <f>IF(SUM('Raw Data'!B$4:B$387)=0, "", IF(AND(ISNUMBER('Raw Data'!B283),'Raw Data'!B283&lt;$J$1, 'Raw Data'!B283&gt;0),'Raw Data'!B283,$J$1))</f>
        <v>21.36</v>
      </c>
      <c r="E282" s="74" t="str">
        <f>IF(SUM('Raw Data'!C$4:C$387)=0, "", IF(AND(ISNUMBER('Raw Data'!C283),'Raw Data'!C283&lt;$J$1, 'Raw Data'!C283&gt;0),'Raw Data'!C283,$J$1))</f>
        <v/>
      </c>
      <c r="F282" s="74" t="str">
        <f>IF(SUM('Raw Data'!D$4:D$387)=0, "", IF(AND(ISNUMBER('Raw Data'!D283),'Raw Data'!D283&lt;$J$1, 'Raw Data'!D283&gt;0),'Raw Data'!D283,$J$1))</f>
        <v/>
      </c>
      <c r="G282" s="74" t="str">
        <f>IF(SUM('Raw Data'!E$4:E$387)=0, "", IF(AND(ISNUMBER('Raw Data'!E283),'Raw Data'!E283&lt;$J$1, 'Raw Data'!E283&gt;0),'Raw Data'!E283,$J$1))</f>
        <v/>
      </c>
    </row>
    <row r="283" spans="1:7" ht="15" customHeight="1" x14ac:dyDescent="0.25">
      <c r="A283" s="71" t="s">
        <v>736</v>
      </c>
      <c r="B283" s="71" t="str">
        <f>VLOOKUP(MID('Raw Data'!B$1,FIND("(",'Raw Data'!B$1,1)+1,FIND(")",'Raw Data'!B$1,1)-FIND("(",'Raw Data'!B$1,1)-1)&amp;","&amp;LEFT(A283,FIND("Sample",A283,1)-2),'Arrays &amp; Content'!C$2:D$97,2,FALSE)</f>
        <v>miRTC</v>
      </c>
      <c r="C283" s="75" t="s">
        <v>346</v>
      </c>
      <c r="D283" s="74">
        <f>IF(SUM('Raw Data'!B$4:B$387)=0, "", IF(AND(ISNUMBER('Raw Data'!B284),'Raw Data'!B284&lt;$J$1, 'Raw Data'!B284&gt;0),'Raw Data'!B284,$J$1))</f>
        <v>18.09</v>
      </c>
      <c r="E283" s="74" t="str">
        <f>IF(SUM('Raw Data'!C$4:C$387)=0, "", IF(AND(ISNUMBER('Raw Data'!C284),'Raw Data'!C284&lt;$J$1, 'Raw Data'!C284&gt;0),'Raw Data'!C284,$J$1))</f>
        <v/>
      </c>
      <c r="F283" s="74" t="str">
        <f>IF(SUM('Raw Data'!D$4:D$387)=0, "", IF(AND(ISNUMBER('Raw Data'!D284),'Raw Data'!D284&lt;$J$1, 'Raw Data'!D284&gt;0),'Raw Data'!D284,$J$1))</f>
        <v/>
      </c>
      <c r="G283" s="74" t="str">
        <f>IF(SUM('Raw Data'!E$4:E$387)=0, "", IF(AND(ISNUMBER('Raw Data'!E284),'Raw Data'!E284&lt;$J$1, 'Raw Data'!E284&gt;0),'Raw Data'!E284,$J$1))</f>
        <v/>
      </c>
    </row>
    <row r="284" spans="1:7" ht="15" customHeight="1" x14ac:dyDescent="0.25">
      <c r="A284" s="71" t="s">
        <v>737</v>
      </c>
      <c r="B284" s="71" t="str">
        <f>VLOOKUP(MID('Raw Data'!B$1,FIND("(",'Raw Data'!B$1,1)+1,FIND(")",'Raw Data'!B$1,1)-FIND("(",'Raw Data'!B$1,1)-1)&amp;","&amp;LEFT(A284,FIND("Sample",A284,1)-2),'Arrays &amp; Content'!C$2:D$97,2,FALSE)</f>
        <v>miRTC</v>
      </c>
      <c r="C284" s="75" t="s">
        <v>347</v>
      </c>
      <c r="D284" s="74">
        <f>IF(SUM('Raw Data'!B$4:B$387)=0, "", IF(AND(ISNUMBER('Raw Data'!B285),'Raw Data'!B285&lt;$J$1, 'Raw Data'!B285&gt;0),'Raw Data'!B285,$J$1))</f>
        <v>18.440000000000001</v>
      </c>
      <c r="E284" s="74" t="str">
        <f>IF(SUM('Raw Data'!C$4:C$387)=0, "", IF(AND(ISNUMBER('Raw Data'!C285),'Raw Data'!C285&lt;$J$1, 'Raw Data'!C285&gt;0),'Raw Data'!C285,$J$1))</f>
        <v/>
      </c>
      <c r="F284" s="74" t="str">
        <f>IF(SUM('Raw Data'!D$4:D$387)=0, "", IF(AND(ISNUMBER('Raw Data'!D285),'Raw Data'!D285&lt;$J$1, 'Raw Data'!D285&gt;0),'Raw Data'!D285,$J$1))</f>
        <v/>
      </c>
      <c r="G284" s="74" t="str">
        <f>IF(SUM('Raw Data'!E$4:E$387)=0, "", IF(AND(ISNUMBER('Raw Data'!E285),'Raw Data'!E285&lt;$J$1, 'Raw Data'!E285&gt;0),'Raw Data'!E285,$J$1))</f>
        <v/>
      </c>
    </row>
    <row r="285" spans="1:7" ht="15" customHeight="1" x14ac:dyDescent="0.25">
      <c r="A285" s="71" t="s">
        <v>738</v>
      </c>
      <c r="B285" s="71" t="str">
        <f>VLOOKUP(MID('Raw Data'!B$1,FIND("(",'Raw Data'!B$1,1)+1,FIND(")",'Raw Data'!B$1,1)-FIND("(",'Raw Data'!B$1,1)-1)&amp;","&amp;LEFT(A285,FIND("Sample",A285,1)-2),'Arrays &amp; Content'!C$2:D$97,2,FALSE)</f>
        <v>miRTC</v>
      </c>
      <c r="C285" s="75" t="s">
        <v>348</v>
      </c>
      <c r="D285" s="74">
        <f>IF(SUM('Raw Data'!B$4:B$387)=0, "", IF(AND(ISNUMBER('Raw Data'!B286),'Raw Data'!B286&lt;$J$1, 'Raw Data'!B286&gt;0),'Raw Data'!B286,$J$1))</f>
        <v>18.920000000000002</v>
      </c>
      <c r="E285" s="74" t="str">
        <f>IF(SUM('Raw Data'!C$4:C$387)=0, "", IF(AND(ISNUMBER('Raw Data'!C286),'Raw Data'!C286&lt;$J$1, 'Raw Data'!C286&gt;0),'Raw Data'!C286,$J$1))</f>
        <v/>
      </c>
      <c r="F285" s="74" t="str">
        <f>IF(SUM('Raw Data'!D$4:D$387)=0, "", IF(AND(ISNUMBER('Raw Data'!D286),'Raw Data'!D286&lt;$J$1, 'Raw Data'!D286&gt;0),'Raw Data'!D286,$J$1))</f>
        <v/>
      </c>
      <c r="G285" s="74" t="str">
        <f>IF(SUM('Raw Data'!E$4:E$387)=0, "", IF(AND(ISNUMBER('Raw Data'!E286),'Raw Data'!E286&lt;$J$1, 'Raw Data'!E286&gt;0),'Raw Data'!E286,$J$1))</f>
        <v/>
      </c>
    </row>
    <row r="286" spans="1:7" ht="15" customHeight="1" x14ac:dyDescent="0.25">
      <c r="A286" s="71" t="s">
        <v>739</v>
      </c>
      <c r="B286" s="71" t="str">
        <f>VLOOKUP(MID('Raw Data'!B$1,FIND("(",'Raw Data'!B$1,1)+1,FIND(")",'Raw Data'!B$1,1)-FIND("(",'Raw Data'!B$1,1)-1)&amp;","&amp;LEFT(A286,FIND("Sample",A286,1)-2),'Arrays &amp; Content'!C$2:D$97,2,FALSE)</f>
        <v>miRTC</v>
      </c>
      <c r="C286" s="75" t="s">
        <v>349</v>
      </c>
      <c r="D286" s="74">
        <f>IF(SUM('Raw Data'!B$4:B$387)=0, "", IF(AND(ISNUMBER('Raw Data'!B287),'Raw Data'!B287&lt;$J$1, 'Raw Data'!B287&gt;0),'Raw Data'!B287,$J$1))</f>
        <v>17.190000000000001</v>
      </c>
      <c r="E286" s="74" t="str">
        <f>IF(SUM('Raw Data'!C$4:C$387)=0, "", IF(AND(ISNUMBER('Raw Data'!C287),'Raw Data'!C287&lt;$J$1, 'Raw Data'!C287&gt;0),'Raw Data'!C287,$J$1))</f>
        <v/>
      </c>
      <c r="F286" s="74" t="str">
        <f>IF(SUM('Raw Data'!D$4:D$387)=0, "", IF(AND(ISNUMBER('Raw Data'!D287),'Raw Data'!D287&lt;$J$1, 'Raw Data'!D287&gt;0),'Raw Data'!D287,$J$1))</f>
        <v/>
      </c>
      <c r="G286" s="74" t="str">
        <f>IF(SUM('Raw Data'!E$4:E$387)=0, "", IF(AND(ISNUMBER('Raw Data'!E287),'Raw Data'!E287&lt;$J$1, 'Raw Data'!E287&gt;0),'Raw Data'!E287,$J$1))</f>
        <v/>
      </c>
    </row>
    <row r="287" spans="1:7" ht="15" customHeight="1" x14ac:dyDescent="0.25">
      <c r="A287" s="71" t="s">
        <v>740</v>
      </c>
      <c r="B287" s="71" t="str">
        <f>VLOOKUP(MID('Raw Data'!B$1,FIND("(",'Raw Data'!B$1,1)+1,FIND(")",'Raw Data'!B$1,1)-FIND("(",'Raw Data'!B$1,1)-1)&amp;","&amp;LEFT(A287,FIND("Sample",A287,1)-2),'Arrays &amp; Content'!C$2:D$97,2,FALSE)</f>
        <v>PPC</v>
      </c>
      <c r="C287" s="75" t="s">
        <v>350</v>
      </c>
      <c r="D287" s="74">
        <f>IF(SUM('Raw Data'!B$4:B$387)=0, "", IF(AND(ISNUMBER('Raw Data'!B288),'Raw Data'!B288&lt;$J$1, 'Raw Data'!B288&gt;0),'Raw Data'!B288,$J$1))</f>
        <v>19.489999999999998</v>
      </c>
      <c r="E287" s="74" t="str">
        <f>IF(SUM('Raw Data'!C$4:C$387)=0, "", IF(AND(ISNUMBER('Raw Data'!C288),'Raw Data'!C288&lt;$J$1, 'Raw Data'!C288&gt;0),'Raw Data'!C288,$J$1))</f>
        <v/>
      </c>
      <c r="F287" s="74" t="str">
        <f>IF(SUM('Raw Data'!D$4:D$387)=0, "", IF(AND(ISNUMBER('Raw Data'!D288),'Raw Data'!D288&lt;$J$1, 'Raw Data'!D288&gt;0),'Raw Data'!D288,$J$1))</f>
        <v/>
      </c>
      <c r="G287" s="74" t="str">
        <f>IF(SUM('Raw Data'!E$4:E$387)=0, "", IF(AND(ISNUMBER('Raw Data'!E288),'Raw Data'!E288&lt;$J$1, 'Raw Data'!E288&gt;0),'Raw Data'!E288,$J$1))</f>
        <v/>
      </c>
    </row>
    <row r="288" spans="1:7" ht="15" customHeight="1" x14ac:dyDescent="0.25">
      <c r="A288" s="71" t="s">
        <v>741</v>
      </c>
      <c r="B288" s="71" t="str">
        <f>VLOOKUP(MID('Raw Data'!B$1,FIND("(",'Raw Data'!B$1,1)+1,FIND(")",'Raw Data'!B$1,1)-FIND("(",'Raw Data'!B$1,1)-1)&amp;","&amp;LEFT(A288,FIND("Sample",A288,1)-2),'Arrays &amp; Content'!C$2:D$97,2,FALSE)</f>
        <v>PPC</v>
      </c>
      <c r="C288" s="75" t="s">
        <v>351</v>
      </c>
      <c r="D288" s="74">
        <f>IF(SUM('Raw Data'!B$4:B$387)=0, "", IF(AND(ISNUMBER('Raw Data'!B289),'Raw Data'!B289&lt;$J$1, 'Raw Data'!B289&gt;0),'Raw Data'!B289,$J$1))</f>
        <v>19.350000000000001</v>
      </c>
      <c r="E288" s="74" t="str">
        <f>IF(SUM('Raw Data'!C$4:C$387)=0, "", IF(AND(ISNUMBER('Raw Data'!C289),'Raw Data'!C289&lt;$J$1, 'Raw Data'!C289&gt;0),'Raw Data'!C289,$J$1))</f>
        <v/>
      </c>
      <c r="F288" s="74" t="str">
        <f>IF(SUM('Raw Data'!D$4:D$387)=0, "", IF(AND(ISNUMBER('Raw Data'!D289),'Raw Data'!D289&lt;$J$1, 'Raw Data'!D289&gt;0),'Raw Data'!D289,$J$1))</f>
        <v/>
      </c>
      <c r="G288" s="74" t="str">
        <f>IF(SUM('Raw Data'!E$4:E$387)=0, "", IF(AND(ISNUMBER('Raw Data'!E289),'Raw Data'!E289&lt;$J$1, 'Raw Data'!E289&gt;0),'Raw Data'!E289,$J$1))</f>
        <v/>
      </c>
    </row>
    <row r="289" spans="1:7" ht="15" customHeight="1" x14ac:dyDescent="0.25">
      <c r="A289" s="71" t="s">
        <v>742</v>
      </c>
      <c r="B289" s="71" t="str">
        <f>VLOOKUP(MID('Raw Data'!B$1,FIND("(",'Raw Data'!B$1,1)+1,FIND(")",'Raw Data'!B$1,1)-FIND("(",'Raw Data'!B$1,1)-1)&amp;","&amp;LEFT(A289,FIND("Sample",A289,1)-2),'Arrays &amp; Content'!C$2:D$97,2,FALSE)</f>
        <v>PPC</v>
      </c>
      <c r="C289" s="75" t="s">
        <v>352</v>
      </c>
      <c r="D289" s="74">
        <f>IF(SUM('Raw Data'!B$4:B$387)=0, "", IF(AND(ISNUMBER('Raw Data'!B290),'Raw Data'!B290&lt;$J$1, 'Raw Data'!B290&gt;0),'Raw Data'!B290,$J$1))</f>
        <v>19.63</v>
      </c>
      <c r="E289" s="74" t="str">
        <f>IF(SUM('Raw Data'!C$4:C$387)=0, "", IF(AND(ISNUMBER('Raw Data'!C290),'Raw Data'!C290&lt;$J$1, 'Raw Data'!C290&gt;0),'Raw Data'!C290,$J$1))</f>
        <v/>
      </c>
      <c r="F289" s="74" t="str">
        <f>IF(SUM('Raw Data'!D$4:D$387)=0, "", IF(AND(ISNUMBER('Raw Data'!D290),'Raw Data'!D290&lt;$J$1, 'Raw Data'!D290&gt;0),'Raw Data'!D290,$J$1))</f>
        <v/>
      </c>
      <c r="G289" s="74" t="str">
        <f>IF(SUM('Raw Data'!E$4:E$387)=0, "", IF(AND(ISNUMBER('Raw Data'!E290),'Raw Data'!E290&lt;$J$1, 'Raw Data'!E290&gt;0),'Raw Data'!E290,$J$1))</f>
        <v/>
      </c>
    </row>
    <row r="290" spans="1:7" ht="15" customHeight="1" x14ac:dyDescent="0.25">
      <c r="A290" s="71" t="s">
        <v>743</v>
      </c>
      <c r="B290" s="71" t="str">
        <f>VLOOKUP(MID('Raw Data'!B$1,FIND("(",'Raw Data'!B$1,1)+1,FIND(")",'Raw Data'!B$1,1)-FIND("(",'Raw Data'!B$1,1)-1)&amp;","&amp;LEFT(A290,FIND("Sample",A290,1)-2),'Arrays &amp; Content'!C$2:D$97,2,FALSE)</f>
        <v>PPC</v>
      </c>
      <c r="C290" s="75" t="s">
        <v>353</v>
      </c>
      <c r="D290" s="74">
        <f>IF(SUM('Raw Data'!B$4:B$387)=0, "", IF(AND(ISNUMBER('Raw Data'!B291),'Raw Data'!B291&lt;$J$1, 'Raw Data'!B291&gt;0),'Raw Data'!B291,$J$1))</f>
        <v>19.07</v>
      </c>
      <c r="E290" s="74" t="str">
        <f>IF(SUM('Raw Data'!C$4:C$387)=0, "", IF(AND(ISNUMBER('Raw Data'!C291),'Raw Data'!C291&lt;$J$1, 'Raw Data'!C291&gt;0),'Raw Data'!C291,$J$1))</f>
        <v/>
      </c>
      <c r="F290" s="74" t="str">
        <f>IF(SUM('Raw Data'!D$4:D$387)=0, "", IF(AND(ISNUMBER('Raw Data'!D291),'Raw Data'!D291&lt;$J$1, 'Raw Data'!D291&gt;0),'Raw Data'!D291,$J$1))</f>
        <v/>
      </c>
      <c r="G290" s="74" t="str">
        <f>IF(SUM('Raw Data'!E$4:E$387)=0, "", IF(AND(ISNUMBER('Raw Data'!E291),'Raw Data'!E291&lt;$J$1, 'Raw Data'!E291&gt;0),'Raw Data'!E291,$J$1))</f>
        <v/>
      </c>
    </row>
    <row r="291" spans="1:7" ht="15" customHeight="1" x14ac:dyDescent="0.25">
      <c r="A291" s="71" t="s">
        <v>744</v>
      </c>
      <c r="B291" s="71" t="str">
        <f>VLOOKUP(MID('Raw Data'!B$1,FIND("(",'Raw Data'!B$1,1)+1,FIND(")",'Raw Data'!B$1,1)-FIND("(",'Raw Data'!B$1,1)-1)&amp;","&amp;LEFT(A291,FIND("Sample",A291,1)-2),'Arrays &amp; Content'!C$2:D$97,2,FALSE)</f>
        <v>cel-miR-39-3p</v>
      </c>
      <c r="C291" s="75" t="s">
        <v>354</v>
      </c>
      <c r="D291" s="74">
        <f>IF(SUM('Raw Data'!B$4:B$387)=0, "", IF(AND(ISNUMBER('Raw Data'!B292),'Raw Data'!B292&lt;$J$1, 'Raw Data'!B292&gt;0),'Raw Data'!B292,$J$1))</f>
        <v>20.22</v>
      </c>
      <c r="E291" s="74" t="str">
        <f>IF(SUM('Raw Data'!C$4:C$387)=0, "", IF(AND(ISNUMBER('Raw Data'!C292),'Raw Data'!C292&lt;$J$1, 'Raw Data'!C292&gt;0),'Raw Data'!C292,$J$1))</f>
        <v/>
      </c>
      <c r="F291" s="74" t="str">
        <f>IF(SUM('Raw Data'!D$4:D$387)=0, "", IF(AND(ISNUMBER('Raw Data'!D292),'Raw Data'!D292&lt;$J$1, 'Raw Data'!D292&gt;0),'Raw Data'!D292,$J$1))</f>
        <v/>
      </c>
      <c r="G291" s="74" t="str">
        <f>IF(SUM('Raw Data'!E$4:E$387)=0, "", IF(AND(ISNUMBER('Raw Data'!E292),'Raw Data'!E292&lt;$J$1, 'Raw Data'!E292&gt;0),'Raw Data'!E292,$J$1))</f>
        <v/>
      </c>
    </row>
    <row r="292" spans="1:7" ht="15" customHeight="1" x14ac:dyDescent="0.25">
      <c r="A292" s="71" t="s">
        <v>745</v>
      </c>
      <c r="B292" s="71" t="str">
        <f>VLOOKUP(MID('Raw Data'!B$1,FIND("(",'Raw Data'!B$1,1)+1,FIND(")",'Raw Data'!B$1,1)-FIND("(",'Raw Data'!B$1,1)-1)&amp;","&amp;LEFT(A292,FIND("Sample",A292,1)-2),'Arrays &amp; Content'!C$2:D$97,2,FALSE)</f>
        <v>cel-miR-39-3p</v>
      </c>
      <c r="C292" s="75" t="s">
        <v>355</v>
      </c>
      <c r="D292" s="74">
        <f>IF(SUM('Raw Data'!B$4:B$387)=0, "", IF(AND(ISNUMBER('Raw Data'!B293),'Raw Data'!B293&lt;$J$1, 'Raw Data'!B293&gt;0),'Raw Data'!B293,$J$1))</f>
        <v>21.9</v>
      </c>
      <c r="E292" s="74" t="str">
        <f>IF(SUM('Raw Data'!C$4:C$387)=0, "", IF(AND(ISNUMBER('Raw Data'!C293),'Raw Data'!C293&lt;$J$1, 'Raw Data'!C293&gt;0),'Raw Data'!C293,$J$1))</f>
        <v/>
      </c>
      <c r="F292" s="74" t="str">
        <f>IF(SUM('Raw Data'!D$4:D$387)=0, "", IF(AND(ISNUMBER('Raw Data'!D293),'Raw Data'!D293&lt;$J$1, 'Raw Data'!D293&gt;0),'Raw Data'!D293,$J$1))</f>
        <v/>
      </c>
      <c r="G292" s="74" t="str">
        <f>IF(SUM('Raw Data'!E$4:E$387)=0, "", IF(AND(ISNUMBER('Raw Data'!E293),'Raw Data'!E293&lt;$J$1, 'Raw Data'!E293&gt;0),'Raw Data'!E293,$J$1))</f>
        <v/>
      </c>
    </row>
    <row r="293" spans="1:7" ht="15" customHeight="1" x14ac:dyDescent="0.25">
      <c r="A293" s="71" t="s">
        <v>746</v>
      </c>
      <c r="B293" s="71" t="str">
        <f>VLOOKUP(MID('Raw Data'!B$1,FIND("(",'Raw Data'!B$1,1)+1,FIND(")",'Raw Data'!B$1,1)-FIND("(",'Raw Data'!B$1,1)-1)&amp;","&amp;LEFT(A293,FIND("Sample",A293,1)-2),'Arrays &amp; Content'!C$2:D$97,2,FALSE)</f>
        <v>cel-miR-39-3p</v>
      </c>
      <c r="C293" s="75" t="s">
        <v>356</v>
      </c>
      <c r="D293" s="74">
        <f>IF(SUM('Raw Data'!B$4:B$387)=0, "", IF(AND(ISNUMBER('Raw Data'!B294),'Raw Data'!B294&lt;$J$1, 'Raw Data'!B294&gt;0),'Raw Data'!B294,$J$1))</f>
        <v>19.8</v>
      </c>
      <c r="E293" s="74" t="str">
        <f>IF(SUM('Raw Data'!C$4:C$387)=0, "", IF(AND(ISNUMBER('Raw Data'!C294),'Raw Data'!C294&lt;$J$1, 'Raw Data'!C294&gt;0),'Raw Data'!C294,$J$1))</f>
        <v/>
      </c>
      <c r="F293" s="74" t="str">
        <f>IF(SUM('Raw Data'!D$4:D$387)=0, "", IF(AND(ISNUMBER('Raw Data'!D294),'Raw Data'!D294&lt;$J$1, 'Raw Data'!D294&gt;0),'Raw Data'!D294,$J$1))</f>
        <v/>
      </c>
      <c r="G293" s="74" t="str">
        <f>IF(SUM('Raw Data'!E$4:E$387)=0, "", IF(AND(ISNUMBER('Raw Data'!E294),'Raw Data'!E294&lt;$J$1, 'Raw Data'!E294&gt;0),'Raw Data'!E294,$J$1))</f>
        <v/>
      </c>
    </row>
    <row r="294" spans="1:7" ht="15" customHeight="1" x14ac:dyDescent="0.25">
      <c r="A294" s="71" t="s">
        <v>747</v>
      </c>
      <c r="B294" s="71" t="str">
        <f>VLOOKUP(MID('Raw Data'!B$1,FIND("(",'Raw Data'!B$1,1)+1,FIND(")",'Raw Data'!B$1,1)-FIND("(",'Raw Data'!B$1,1)-1)&amp;","&amp;LEFT(A294,FIND("Sample",A294,1)-2),'Arrays &amp; Content'!C$2:D$97,2,FALSE)</f>
        <v>cel-miR-39-3p</v>
      </c>
      <c r="C294" s="75" t="s">
        <v>357</v>
      </c>
      <c r="D294" s="74">
        <f>IF(SUM('Raw Data'!B$4:B$387)=0, "", IF(AND(ISNUMBER('Raw Data'!B295),'Raw Data'!B295&lt;$J$1, 'Raw Data'!B295&gt;0),'Raw Data'!B295,$J$1))</f>
        <v>19.559999999999999</v>
      </c>
      <c r="E294" s="74" t="str">
        <f>IF(SUM('Raw Data'!C$4:C$387)=0, "", IF(AND(ISNUMBER('Raw Data'!C295),'Raw Data'!C295&lt;$J$1, 'Raw Data'!C295&gt;0),'Raw Data'!C295,$J$1))</f>
        <v/>
      </c>
      <c r="F294" s="74" t="str">
        <f>IF(SUM('Raw Data'!D$4:D$387)=0, "", IF(AND(ISNUMBER('Raw Data'!D295),'Raw Data'!D295&lt;$J$1, 'Raw Data'!D295&gt;0),'Raw Data'!D295,$J$1))</f>
        <v/>
      </c>
      <c r="G294" s="74" t="str">
        <f>IF(SUM('Raw Data'!E$4:E$387)=0, "", IF(AND(ISNUMBER('Raw Data'!E295),'Raw Data'!E295&lt;$J$1, 'Raw Data'!E295&gt;0),'Raw Data'!E295,$J$1))</f>
        <v/>
      </c>
    </row>
    <row r="295" spans="1:7" ht="15" customHeight="1" x14ac:dyDescent="0.25">
      <c r="A295" s="71" t="s">
        <v>748</v>
      </c>
      <c r="B295" s="71" t="str">
        <f>VLOOKUP(MID('Raw Data'!B$1,FIND("(",'Raw Data'!B$1,1)+1,FIND(")",'Raw Data'!B$1,1)-FIND("(",'Raw Data'!B$1,1)-1)&amp;","&amp;LEFT(A295,FIND("Sample",A295,1)-2),'Arrays &amp; Content'!C$2:D$97,2,FALSE)</f>
        <v>hsa-miR-16-5p</v>
      </c>
      <c r="C295" s="75" t="s">
        <v>358</v>
      </c>
      <c r="D295" s="74">
        <f>IF(SUM('Raw Data'!B$4:B$387)=0, "", IF(AND(ISNUMBER('Raw Data'!B296),'Raw Data'!B296&lt;$J$1, 'Raw Data'!B296&gt;0),'Raw Data'!B296,$J$1))</f>
        <v>20.57</v>
      </c>
      <c r="E295" s="74" t="str">
        <f>IF(SUM('Raw Data'!C$4:C$387)=0, "", IF(AND(ISNUMBER('Raw Data'!C296),'Raw Data'!C296&lt;$J$1, 'Raw Data'!C296&gt;0),'Raw Data'!C296,$J$1))</f>
        <v/>
      </c>
      <c r="F295" s="74" t="str">
        <f>IF(SUM('Raw Data'!D$4:D$387)=0, "", IF(AND(ISNUMBER('Raw Data'!D296),'Raw Data'!D296&lt;$J$1, 'Raw Data'!D296&gt;0),'Raw Data'!D296,$J$1))</f>
        <v/>
      </c>
      <c r="G295" s="74" t="str">
        <f>IF(SUM('Raw Data'!E$4:E$387)=0, "", IF(AND(ISNUMBER('Raw Data'!E296),'Raw Data'!E296&lt;$J$1, 'Raw Data'!E296&gt;0),'Raw Data'!E296,$J$1))</f>
        <v/>
      </c>
    </row>
    <row r="296" spans="1:7" ht="15" customHeight="1" x14ac:dyDescent="0.25">
      <c r="A296" s="71" t="s">
        <v>749</v>
      </c>
      <c r="B296" s="71" t="str">
        <f>VLOOKUP(MID('Raw Data'!B$1,FIND("(",'Raw Data'!B$1,1)+1,FIND(")",'Raw Data'!B$1,1)-FIND("(",'Raw Data'!B$1,1)-1)&amp;","&amp;LEFT(A296,FIND("Sample",A296,1)-2),'Arrays &amp; Content'!C$2:D$97,2,FALSE)</f>
        <v>hsa-miR-16-5p</v>
      </c>
      <c r="C296" s="75" t="s">
        <v>359</v>
      </c>
      <c r="D296" s="74">
        <f>IF(SUM('Raw Data'!B$4:B$387)=0, "", IF(AND(ISNUMBER('Raw Data'!B297),'Raw Data'!B297&lt;$J$1, 'Raw Data'!B297&gt;0),'Raw Data'!B297,$J$1))</f>
        <v>20.059999999999999</v>
      </c>
      <c r="E296" s="74" t="str">
        <f>IF(SUM('Raw Data'!C$4:C$387)=0, "", IF(AND(ISNUMBER('Raw Data'!C297),'Raw Data'!C297&lt;$J$1, 'Raw Data'!C297&gt;0),'Raw Data'!C297,$J$1))</f>
        <v/>
      </c>
      <c r="F296" s="74" t="str">
        <f>IF(SUM('Raw Data'!D$4:D$387)=0, "", IF(AND(ISNUMBER('Raw Data'!D297),'Raw Data'!D297&lt;$J$1, 'Raw Data'!D297&gt;0),'Raw Data'!D297,$J$1))</f>
        <v/>
      </c>
      <c r="G296" s="74" t="str">
        <f>IF(SUM('Raw Data'!E$4:E$387)=0, "", IF(AND(ISNUMBER('Raw Data'!E297),'Raw Data'!E297&lt;$J$1, 'Raw Data'!E297&gt;0),'Raw Data'!E297,$J$1))</f>
        <v/>
      </c>
    </row>
    <row r="297" spans="1:7" ht="15" customHeight="1" x14ac:dyDescent="0.25">
      <c r="A297" s="71" t="s">
        <v>750</v>
      </c>
      <c r="B297" s="71" t="str">
        <f>VLOOKUP(MID('Raw Data'!B$1,FIND("(",'Raw Data'!B$1,1)+1,FIND(")",'Raw Data'!B$1,1)-FIND("(",'Raw Data'!B$1,1)-1)&amp;","&amp;LEFT(A297,FIND("Sample",A297,1)-2),'Arrays &amp; Content'!C$2:D$97,2,FALSE)</f>
        <v>hsa-miR-21-5p</v>
      </c>
      <c r="C297" s="75" t="s">
        <v>360</v>
      </c>
      <c r="D297" s="74">
        <f>IF(SUM('Raw Data'!B$4:B$387)=0, "", IF(AND(ISNUMBER('Raw Data'!B298),'Raw Data'!B298&lt;$J$1, 'Raw Data'!B298&gt;0),'Raw Data'!B298,$J$1))</f>
        <v>22.3</v>
      </c>
      <c r="E297" s="74" t="str">
        <f>IF(SUM('Raw Data'!C$4:C$387)=0, "", IF(AND(ISNUMBER('Raw Data'!C298),'Raw Data'!C298&lt;$J$1, 'Raw Data'!C298&gt;0),'Raw Data'!C298,$J$1))</f>
        <v/>
      </c>
      <c r="F297" s="74" t="str">
        <f>IF(SUM('Raw Data'!D$4:D$387)=0, "", IF(AND(ISNUMBER('Raw Data'!D298),'Raw Data'!D298&lt;$J$1, 'Raw Data'!D298&gt;0),'Raw Data'!D298,$J$1))</f>
        <v/>
      </c>
      <c r="G297" s="74" t="str">
        <f>IF(SUM('Raw Data'!E$4:E$387)=0, "", IF(AND(ISNUMBER('Raw Data'!E298),'Raw Data'!E298&lt;$J$1, 'Raw Data'!E298&gt;0),'Raw Data'!E298,$J$1))</f>
        <v/>
      </c>
    </row>
    <row r="298" spans="1:7" ht="15" customHeight="1" x14ac:dyDescent="0.25">
      <c r="A298" s="71" t="s">
        <v>751</v>
      </c>
      <c r="B298" s="71" t="str">
        <f>VLOOKUP(MID('Raw Data'!B$1,FIND("(",'Raw Data'!B$1,1)+1,FIND(")",'Raw Data'!B$1,1)-FIND("(",'Raw Data'!B$1,1)-1)&amp;","&amp;LEFT(A298,FIND("Sample",A298,1)-2),'Arrays &amp; Content'!C$2:D$97,2,FALSE)</f>
        <v>hsa-miR-21-5p</v>
      </c>
      <c r="C298" s="75" t="s">
        <v>361</v>
      </c>
      <c r="D298" s="74">
        <f>IF(SUM('Raw Data'!B$4:B$387)=0, "", IF(AND(ISNUMBER('Raw Data'!B299),'Raw Data'!B299&lt;$J$1, 'Raw Data'!B299&gt;0),'Raw Data'!B299,$J$1))</f>
        <v>20.059999999999999</v>
      </c>
      <c r="E298" s="74" t="str">
        <f>IF(SUM('Raw Data'!C$4:C$387)=0, "", IF(AND(ISNUMBER('Raw Data'!C299),'Raw Data'!C299&lt;$J$1, 'Raw Data'!C299&gt;0),'Raw Data'!C299,$J$1))</f>
        <v/>
      </c>
      <c r="F298" s="74" t="str">
        <f>IF(SUM('Raw Data'!D$4:D$387)=0, "", IF(AND(ISNUMBER('Raw Data'!D299),'Raw Data'!D299&lt;$J$1, 'Raw Data'!D299&gt;0),'Raw Data'!D299,$J$1))</f>
        <v/>
      </c>
      <c r="G298" s="74" t="str">
        <f>IF(SUM('Raw Data'!E$4:E$387)=0, "", IF(AND(ISNUMBER('Raw Data'!E299),'Raw Data'!E299&lt;$J$1, 'Raw Data'!E299&gt;0),'Raw Data'!E299,$J$1))</f>
        <v/>
      </c>
    </row>
    <row r="299" spans="1:7" ht="15" customHeight="1" x14ac:dyDescent="0.25">
      <c r="A299" s="71" t="s">
        <v>752</v>
      </c>
      <c r="B299" s="71" t="str">
        <f>VLOOKUP(MID('Raw Data'!B$1,FIND("(",'Raw Data'!B$1,1)+1,FIND(")",'Raw Data'!B$1,1)-FIND("(",'Raw Data'!B$1,1)-1)&amp;","&amp;LEFT(A299,FIND("Sample",A299,1)-2),'Arrays &amp; Content'!C$2:D$97,2,FALSE)</f>
        <v>hsa-miR-191-5p</v>
      </c>
      <c r="C299" s="75" t="s">
        <v>362</v>
      </c>
      <c r="D299" s="74">
        <f>IF(SUM('Raw Data'!B$4:B$387)=0, "", IF(AND(ISNUMBER('Raw Data'!B300),'Raw Data'!B300&lt;$J$1, 'Raw Data'!B300&gt;0),'Raw Data'!B300,$J$1))</f>
        <v>19.18</v>
      </c>
      <c r="E299" s="74" t="str">
        <f>IF(SUM('Raw Data'!C$4:C$387)=0, "", IF(AND(ISNUMBER('Raw Data'!C300),'Raw Data'!C300&lt;$J$1, 'Raw Data'!C300&gt;0),'Raw Data'!C300,$J$1))</f>
        <v/>
      </c>
      <c r="F299" s="74" t="str">
        <f>IF(SUM('Raw Data'!D$4:D$387)=0, "", IF(AND(ISNUMBER('Raw Data'!D300),'Raw Data'!D300&lt;$J$1, 'Raw Data'!D300&gt;0),'Raw Data'!D300,$J$1))</f>
        <v/>
      </c>
      <c r="G299" s="74" t="str">
        <f>IF(SUM('Raw Data'!E$4:E$387)=0, "", IF(AND(ISNUMBER('Raw Data'!E300),'Raw Data'!E300&lt;$J$1, 'Raw Data'!E300&gt;0),'Raw Data'!E300,$J$1))</f>
        <v/>
      </c>
    </row>
    <row r="300" spans="1:7" ht="15" customHeight="1" x14ac:dyDescent="0.25">
      <c r="A300" s="71" t="s">
        <v>753</v>
      </c>
      <c r="B300" s="71" t="str">
        <f>VLOOKUP(MID('Raw Data'!B$1,FIND("(",'Raw Data'!B$1,1)+1,FIND(")",'Raw Data'!B$1,1)-FIND("(",'Raw Data'!B$1,1)-1)&amp;","&amp;LEFT(A300,FIND("Sample",A300,1)-2),'Arrays &amp; Content'!C$2:D$97,2,FALSE)</f>
        <v>hsa-miR-191-5p</v>
      </c>
      <c r="C300" s="75" t="s">
        <v>363</v>
      </c>
      <c r="D300" s="74">
        <f>IF(SUM('Raw Data'!B$4:B$387)=0, "", IF(AND(ISNUMBER('Raw Data'!B301),'Raw Data'!B301&lt;$J$1, 'Raw Data'!B301&gt;0),'Raw Data'!B301,$J$1))</f>
        <v>21.57</v>
      </c>
      <c r="E300" s="74" t="str">
        <f>IF(SUM('Raw Data'!C$4:C$387)=0, "", IF(AND(ISNUMBER('Raw Data'!C301),'Raw Data'!C301&lt;$J$1, 'Raw Data'!C301&gt;0),'Raw Data'!C301,$J$1))</f>
        <v/>
      </c>
      <c r="F300" s="74" t="str">
        <f>IF(SUM('Raw Data'!D$4:D$387)=0, "", IF(AND(ISNUMBER('Raw Data'!D301),'Raw Data'!D301&lt;$J$1, 'Raw Data'!D301&gt;0),'Raw Data'!D301,$J$1))</f>
        <v/>
      </c>
      <c r="G300" s="74" t="str">
        <f>IF(SUM('Raw Data'!E$4:E$387)=0, "", IF(AND(ISNUMBER('Raw Data'!E301),'Raw Data'!E301&lt;$J$1, 'Raw Data'!E301&gt;0),'Raw Data'!E301,$J$1))</f>
        <v/>
      </c>
    </row>
    <row r="301" spans="1:7" ht="15" customHeight="1" x14ac:dyDescent="0.25">
      <c r="A301" s="71" t="s">
        <v>754</v>
      </c>
      <c r="B301" s="71" t="str">
        <f>VLOOKUP(MID('Raw Data'!B$1,FIND("(",'Raw Data'!B$1,1)+1,FIND(")",'Raw Data'!B$1,1)-FIND("(",'Raw Data'!B$1,1)-1)&amp;","&amp;LEFT(A301,FIND("Sample",A301,1)-2),'Arrays &amp; Content'!C$2:D$97,2,FALSE)</f>
        <v>SNORD61</v>
      </c>
      <c r="C301" s="75" t="s">
        <v>364</v>
      </c>
      <c r="D301" s="74">
        <f>IF(SUM('Raw Data'!B$4:B$387)=0, "", IF(AND(ISNUMBER('Raw Data'!B302),'Raw Data'!B302&lt;$J$1, 'Raw Data'!B302&gt;0),'Raw Data'!B302,$J$1))</f>
        <v>19.239999999999998</v>
      </c>
      <c r="E301" s="74" t="str">
        <f>IF(SUM('Raw Data'!C$4:C$387)=0, "", IF(AND(ISNUMBER('Raw Data'!C302),'Raw Data'!C302&lt;$J$1, 'Raw Data'!C302&gt;0),'Raw Data'!C302,$J$1))</f>
        <v/>
      </c>
      <c r="F301" s="74" t="str">
        <f>IF(SUM('Raw Data'!D$4:D$387)=0, "", IF(AND(ISNUMBER('Raw Data'!D302),'Raw Data'!D302&lt;$J$1, 'Raw Data'!D302&gt;0),'Raw Data'!D302,$J$1))</f>
        <v/>
      </c>
      <c r="G301" s="74" t="str">
        <f>IF(SUM('Raw Data'!E$4:E$387)=0, "", IF(AND(ISNUMBER('Raw Data'!E302),'Raw Data'!E302&lt;$J$1, 'Raw Data'!E302&gt;0),'Raw Data'!E302,$J$1))</f>
        <v/>
      </c>
    </row>
    <row r="302" spans="1:7" ht="15" customHeight="1" x14ac:dyDescent="0.25">
      <c r="A302" s="71" t="s">
        <v>755</v>
      </c>
      <c r="B302" s="71" t="str">
        <f>VLOOKUP(MID('Raw Data'!B$1,FIND("(",'Raw Data'!B$1,1)+1,FIND(")",'Raw Data'!B$1,1)-FIND("(",'Raw Data'!B$1,1)-1)&amp;","&amp;LEFT(A302,FIND("Sample",A302,1)-2),'Arrays &amp; Content'!C$2:D$97,2,FALSE)</f>
        <v>SNORD61</v>
      </c>
      <c r="C302" s="75" t="s">
        <v>365</v>
      </c>
      <c r="D302" s="74">
        <f>IF(SUM('Raw Data'!B$4:B$387)=0, "", IF(AND(ISNUMBER('Raw Data'!B303),'Raw Data'!B303&lt;$J$1, 'Raw Data'!B303&gt;0),'Raw Data'!B303,$J$1))</f>
        <v>22.17</v>
      </c>
      <c r="E302" s="74" t="str">
        <f>IF(SUM('Raw Data'!C$4:C$387)=0, "", IF(AND(ISNUMBER('Raw Data'!C303),'Raw Data'!C303&lt;$J$1, 'Raw Data'!C303&gt;0),'Raw Data'!C303,$J$1))</f>
        <v/>
      </c>
      <c r="F302" s="74" t="str">
        <f>IF(SUM('Raw Data'!D$4:D$387)=0, "", IF(AND(ISNUMBER('Raw Data'!D303),'Raw Data'!D303&lt;$J$1, 'Raw Data'!D303&gt;0),'Raw Data'!D303,$J$1))</f>
        <v/>
      </c>
      <c r="G302" s="74" t="str">
        <f>IF(SUM('Raw Data'!E$4:E$387)=0, "", IF(AND(ISNUMBER('Raw Data'!E303),'Raw Data'!E303&lt;$J$1, 'Raw Data'!E303&gt;0),'Raw Data'!E303,$J$1))</f>
        <v/>
      </c>
    </row>
    <row r="303" spans="1:7" ht="15" customHeight="1" x14ac:dyDescent="0.25">
      <c r="A303" s="71" t="s">
        <v>756</v>
      </c>
      <c r="B303" s="71" t="str">
        <f>VLOOKUP(MID('Raw Data'!B$1,FIND("(",'Raw Data'!B$1,1)+1,FIND(")",'Raw Data'!B$1,1)-FIND("(",'Raw Data'!B$1,1)-1)&amp;","&amp;LEFT(A303,FIND("Sample",A303,1)-2),'Arrays &amp; Content'!C$2:D$97,2,FALSE)</f>
        <v>SNORD95</v>
      </c>
      <c r="C303" s="75" t="s">
        <v>366</v>
      </c>
      <c r="D303" s="74">
        <f>IF(SUM('Raw Data'!B$4:B$387)=0, "", IF(AND(ISNUMBER('Raw Data'!B304),'Raw Data'!B304&lt;$J$1, 'Raw Data'!B304&gt;0),'Raw Data'!B304,$J$1))</f>
        <v>22.46</v>
      </c>
      <c r="E303" s="74" t="str">
        <f>IF(SUM('Raw Data'!C$4:C$387)=0, "", IF(AND(ISNUMBER('Raw Data'!C304),'Raw Data'!C304&lt;$J$1, 'Raw Data'!C304&gt;0),'Raw Data'!C304,$J$1))</f>
        <v/>
      </c>
      <c r="F303" s="74" t="str">
        <f>IF(SUM('Raw Data'!D$4:D$387)=0, "", IF(AND(ISNUMBER('Raw Data'!D304),'Raw Data'!D304&lt;$J$1, 'Raw Data'!D304&gt;0),'Raw Data'!D304,$J$1))</f>
        <v/>
      </c>
      <c r="G303" s="74" t="str">
        <f>IF(SUM('Raw Data'!E$4:E$387)=0, "", IF(AND(ISNUMBER('Raw Data'!E304),'Raw Data'!E304&lt;$J$1, 'Raw Data'!E304&gt;0),'Raw Data'!E304,$J$1))</f>
        <v/>
      </c>
    </row>
    <row r="304" spans="1:7" ht="15" customHeight="1" x14ac:dyDescent="0.25">
      <c r="A304" s="71" t="s">
        <v>757</v>
      </c>
      <c r="B304" s="71" t="str">
        <f>VLOOKUP(MID('Raw Data'!B$1,FIND("(",'Raw Data'!B$1,1)+1,FIND(")",'Raw Data'!B$1,1)-FIND("(",'Raw Data'!B$1,1)-1)&amp;","&amp;LEFT(A304,FIND("Sample",A304,1)-2),'Arrays &amp; Content'!C$2:D$97,2,FALSE)</f>
        <v>SNORD95</v>
      </c>
      <c r="C304" s="75" t="s">
        <v>367</v>
      </c>
      <c r="D304" s="74">
        <f>IF(SUM('Raw Data'!B$4:B$387)=0, "", IF(AND(ISNUMBER('Raw Data'!B305),'Raw Data'!B305&lt;$J$1, 'Raw Data'!B305&gt;0),'Raw Data'!B305,$J$1))</f>
        <v>18.510000000000002</v>
      </c>
      <c r="E304" s="74" t="str">
        <f>IF(SUM('Raw Data'!C$4:C$387)=0, "", IF(AND(ISNUMBER('Raw Data'!C305),'Raw Data'!C305&lt;$J$1, 'Raw Data'!C305&gt;0),'Raw Data'!C305,$J$1))</f>
        <v/>
      </c>
      <c r="F304" s="74" t="str">
        <f>IF(SUM('Raw Data'!D$4:D$387)=0, "", IF(AND(ISNUMBER('Raw Data'!D305),'Raw Data'!D305&lt;$J$1, 'Raw Data'!D305&gt;0),'Raw Data'!D305,$J$1))</f>
        <v/>
      </c>
      <c r="G304" s="74" t="str">
        <f>IF(SUM('Raw Data'!E$4:E$387)=0, "", IF(AND(ISNUMBER('Raw Data'!E305),'Raw Data'!E305&lt;$J$1, 'Raw Data'!E305&gt;0),'Raw Data'!E305,$J$1))</f>
        <v/>
      </c>
    </row>
    <row r="305" spans="1:7" ht="15" customHeight="1" x14ac:dyDescent="0.25">
      <c r="A305" s="71" t="s">
        <v>758</v>
      </c>
      <c r="B305" s="71" t="str">
        <f>VLOOKUP(MID('Raw Data'!B$1,FIND("(",'Raw Data'!B$1,1)+1,FIND(")",'Raw Data'!B$1,1)-FIND("(",'Raw Data'!B$1,1)-1)&amp;","&amp;LEFT(A305,FIND("Sample",A305,1)-2),'Arrays &amp; Content'!C$2:D$97,2,FALSE)</f>
        <v>SNORD96A</v>
      </c>
      <c r="C305" s="75" t="s">
        <v>368</v>
      </c>
      <c r="D305" s="74">
        <f>IF(SUM('Raw Data'!B$4:B$387)=0, "", IF(AND(ISNUMBER('Raw Data'!B306),'Raw Data'!B306&lt;$J$1, 'Raw Data'!B306&gt;0),'Raw Data'!B306,$J$1))</f>
        <v>18.39</v>
      </c>
      <c r="E305" s="74" t="str">
        <f>IF(SUM('Raw Data'!C$4:C$387)=0, "", IF(AND(ISNUMBER('Raw Data'!C306),'Raw Data'!C306&lt;$J$1, 'Raw Data'!C306&gt;0),'Raw Data'!C306,$J$1))</f>
        <v/>
      </c>
      <c r="F305" s="74" t="str">
        <f>IF(SUM('Raw Data'!D$4:D$387)=0, "", IF(AND(ISNUMBER('Raw Data'!D306),'Raw Data'!D306&lt;$J$1, 'Raw Data'!D306&gt;0),'Raw Data'!D306,$J$1))</f>
        <v/>
      </c>
      <c r="G305" s="74" t="str">
        <f>IF(SUM('Raw Data'!E$4:E$387)=0, "", IF(AND(ISNUMBER('Raw Data'!E306),'Raw Data'!E306&lt;$J$1, 'Raw Data'!E306&gt;0),'Raw Data'!E306,$J$1))</f>
        <v/>
      </c>
    </row>
    <row r="306" spans="1:7" ht="15" customHeight="1" x14ac:dyDescent="0.25">
      <c r="A306" s="71" t="s">
        <v>759</v>
      </c>
      <c r="B306" s="71" t="str">
        <f>VLOOKUP(MID('Raw Data'!B$1,FIND("(",'Raw Data'!B$1,1)+1,FIND(")",'Raw Data'!B$1,1)-FIND("(",'Raw Data'!B$1,1)-1)&amp;","&amp;LEFT(A306,FIND("Sample",A306,1)-2),'Arrays &amp; Content'!C$2:D$97,2,FALSE)</f>
        <v>SNORD96A</v>
      </c>
      <c r="C306" s="75" t="s">
        <v>369</v>
      </c>
      <c r="D306" s="74">
        <f>IF(SUM('Raw Data'!B$4:B$387)=0, "", IF(AND(ISNUMBER('Raw Data'!B307),'Raw Data'!B307&lt;$J$1, 'Raw Data'!B307&gt;0),'Raw Data'!B307,$J$1))</f>
        <v>22.54</v>
      </c>
      <c r="E306" s="74" t="str">
        <f>IF(SUM('Raw Data'!C$4:C$387)=0, "", IF(AND(ISNUMBER('Raw Data'!C307),'Raw Data'!C307&lt;$J$1, 'Raw Data'!C307&gt;0),'Raw Data'!C307,$J$1))</f>
        <v/>
      </c>
      <c r="F306" s="74" t="str">
        <f>IF(SUM('Raw Data'!D$4:D$387)=0, "", IF(AND(ISNUMBER('Raw Data'!D307),'Raw Data'!D307&lt;$J$1, 'Raw Data'!D307&gt;0),'Raw Data'!D307,$J$1))</f>
        <v/>
      </c>
      <c r="G306" s="74" t="str">
        <f>IF(SUM('Raw Data'!E$4:E$387)=0, "", IF(AND(ISNUMBER('Raw Data'!E307),'Raw Data'!E307&lt;$J$1, 'Raw Data'!E307&gt;0),'Raw Data'!E307,$J$1))</f>
        <v/>
      </c>
    </row>
    <row r="307" spans="1:7" ht="15" customHeight="1" x14ac:dyDescent="0.25">
      <c r="A307" s="71" t="s">
        <v>760</v>
      </c>
      <c r="B307" s="71" t="str">
        <f>VLOOKUP(MID('Raw Data'!B$1,FIND("(",'Raw Data'!B$1,1)+1,FIND(")",'Raw Data'!B$1,1)-FIND("(",'Raw Data'!B$1,1)-1)&amp;","&amp;LEFT(A307,FIND("Sample",A307,1)-2),'Arrays &amp; Content'!C$2:D$97,2,FALSE)</f>
        <v>miRTC</v>
      </c>
      <c r="C307" s="75" t="s">
        <v>370</v>
      </c>
      <c r="D307" s="74">
        <f>IF(SUM('Raw Data'!B$4:B$387)=0, "", IF(AND(ISNUMBER('Raw Data'!B308),'Raw Data'!B308&lt;$J$1, 'Raw Data'!B308&gt;0),'Raw Data'!B308,$J$1))</f>
        <v>17.61</v>
      </c>
      <c r="E307" s="74" t="str">
        <f>IF(SUM('Raw Data'!C$4:C$387)=0, "", IF(AND(ISNUMBER('Raw Data'!C308),'Raw Data'!C308&lt;$J$1, 'Raw Data'!C308&gt;0),'Raw Data'!C308,$J$1))</f>
        <v/>
      </c>
      <c r="F307" s="74" t="str">
        <f>IF(SUM('Raw Data'!D$4:D$387)=0, "", IF(AND(ISNUMBER('Raw Data'!D308),'Raw Data'!D308&lt;$J$1, 'Raw Data'!D308&gt;0),'Raw Data'!D308,$J$1))</f>
        <v/>
      </c>
      <c r="G307" s="74" t="str">
        <f>IF(SUM('Raw Data'!E$4:E$387)=0, "", IF(AND(ISNUMBER('Raw Data'!E308),'Raw Data'!E308&lt;$J$1, 'Raw Data'!E308&gt;0),'Raw Data'!E308,$J$1))</f>
        <v/>
      </c>
    </row>
    <row r="308" spans="1:7" ht="15" customHeight="1" x14ac:dyDescent="0.25">
      <c r="A308" s="71" t="s">
        <v>761</v>
      </c>
      <c r="B308" s="71" t="str">
        <f>VLOOKUP(MID('Raw Data'!B$1,FIND("(",'Raw Data'!B$1,1)+1,FIND(")",'Raw Data'!B$1,1)-FIND("(",'Raw Data'!B$1,1)-1)&amp;","&amp;LEFT(A308,FIND("Sample",A308,1)-2),'Arrays &amp; Content'!C$2:D$97,2,FALSE)</f>
        <v>miRTC</v>
      </c>
      <c r="C308" s="75" t="s">
        <v>371</v>
      </c>
      <c r="D308" s="74">
        <f>IF(SUM('Raw Data'!B$4:B$387)=0, "", IF(AND(ISNUMBER('Raw Data'!B309),'Raw Data'!B309&lt;$J$1, 'Raw Data'!B309&gt;0),'Raw Data'!B309,$J$1))</f>
        <v>18.21</v>
      </c>
      <c r="E308" s="74" t="str">
        <f>IF(SUM('Raw Data'!C$4:C$387)=0, "", IF(AND(ISNUMBER('Raw Data'!C309),'Raw Data'!C309&lt;$J$1, 'Raw Data'!C309&gt;0),'Raw Data'!C309,$J$1))</f>
        <v/>
      </c>
      <c r="F308" s="74" t="str">
        <f>IF(SUM('Raw Data'!D$4:D$387)=0, "", IF(AND(ISNUMBER('Raw Data'!D309),'Raw Data'!D309&lt;$J$1, 'Raw Data'!D309&gt;0),'Raw Data'!D309,$J$1))</f>
        <v/>
      </c>
      <c r="G308" s="74" t="str">
        <f>IF(SUM('Raw Data'!E$4:E$387)=0, "", IF(AND(ISNUMBER('Raw Data'!E309),'Raw Data'!E309&lt;$J$1, 'Raw Data'!E309&gt;0),'Raw Data'!E309,$J$1))</f>
        <v/>
      </c>
    </row>
    <row r="309" spans="1:7" ht="15" customHeight="1" x14ac:dyDescent="0.25">
      <c r="A309" s="71" t="s">
        <v>762</v>
      </c>
      <c r="B309" s="71" t="str">
        <f>VLOOKUP(MID('Raw Data'!B$1,FIND("(",'Raw Data'!B$1,1)+1,FIND(")",'Raw Data'!B$1,1)-FIND("(",'Raw Data'!B$1,1)-1)&amp;","&amp;LEFT(A309,FIND("Sample",A309,1)-2),'Arrays &amp; Content'!C$2:D$97,2,FALSE)</f>
        <v>miRTC</v>
      </c>
      <c r="C309" s="75" t="s">
        <v>372</v>
      </c>
      <c r="D309" s="74">
        <f>IF(SUM('Raw Data'!B$4:B$387)=0, "", IF(AND(ISNUMBER('Raw Data'!B310),'Raw Data'!B310&lt;$J$1, 'Raw Data'!B310&gt;0),'Raw Data'!B310,$J$1))</f>
        <v>16.39</v>
      </c>
      <c r="E309" s="74" t="str">
        <f>IF(SUM('Raw Data'!C$4:C$387)=0, "", IF(AND(ISNUMBER('Raw Data'!C310),'Raw Data'!C310&lt;$J$1, 'Raw Data'!C310&gt;0),'Raw Data'!C310,$J$1))</f>
        <v/>
      </c>
      <c r="F309" s="74" t="str">
        <f>IF(SUM('Raw Data'!D$4:D$387)=0, "", IF(AND(ISNUMBER('Raw Data'!D310),'Raw Data'!D310&lt;$J$1, 'Raw Data'!D310&gt;0),'Raw Data'!D310,$J$1))</f>
        <v/>
      </c>
      <c r="G309" s="74" t="str">
        <f>IF(SUM('Raw Data'!E$4:E$387)=0, "", IF(AND(ISNUMBER('Raw Data'!E310),'Raw Data'!E310&lt;$J$1, 'Raw Data'!E310&gt;0),'Raw Data'!E310,$J$1))</f>
        <v/>
      </c>
    </row>
    <row r="310" spans="1:7" ht="15" customHeight="1" x14ac:dyDescent="0.25">
      <c r="A310" s="71" t="s">
        <v>763</v>
      </c>
      <c r="B310" s="71" t="str">
        <f>VLOOKUP(MID('Raw Data'!B$1,FIND("(",'Raw Data'!B$1,1)+1,FIND(")",'Raw Data'!B$1,1)-FIND("(",'Raw Data'!B$1,1)-1)&amp;","&amp;LEFT(A310,FIND("Sample",A310,1)-2),'Arrays &amp; Content'!C$2:D$97,2,FALSE)</f>
        <v>miRTC</v>
      </c>
      <c r="C310" s="75" t="s">
        <v>373</v>
      </c>
      <c r="D310" s="74">
        <f>IF(SUM('Raw Data'!B$4:B$387)=0, "", IF(AND(ISNUMBER('Raw Data'!B311),'Raw Data'!B311&lt;$J$1, 'Raw Data'!B311&gt;0),'Raw Data'!B311,$J$1))</f>
        <v>16.809999999999999</v>
      </c>
      <c r="E310" s="74" t="str">
        <f>IF(SUM('Raw Data'!C$4:C$387)=0, "", IF(AND(ISNUMBER('Raw Data'!C311),'Raw Data'!C311&lt;$J$1, 'Raw Data'!C311&gt;0),'Raw Data'!C311,$J$1))</f>
        <v/>
      </c>
      <c r="F310" s="74" t="str">
        <f>IF(SUM('Raw Data'!D$4:D$387)=0, "", IF(AND(ISNUMBER('Raw Data'!D311),'Raw Data'!D311&lt;$J$1, 'Raw Data'!D311&gt;0),'Raw Data'!D311,$J$1))</f>
        <v/>
      </c>
      <c r="G310" s="74" t="str">
        <f>IF(SUM('Raw Data'!E$4:E$387)=0, "", IF(AND(ISNUMBER('Raw Data'!E311),'Raw Data'!E311&lt;$J$1, 'Raw Data'!E311&gt;0),'Raw Data'!E311,$J$1))</f>
        <v/>
      </c>
    </row>
    <row r="311" spans="1:7" ht="15" customHeight="1" x14ac:dyDescent="0.25">
      <c r="A311" s="71" t="s">
        <v>764</v>
      </c>
      <c r="B311" s="71" t="str">
        <f>VLOOKUP(MID('Raw Data'!B$1,FIND("(",'Raw Data'!B$1,1)+1,FIND(")",'Raw Data'!B$1,1)-FIND("(",'Raw Data'!B$1,1)-1)&amp;","&amp;LEFT(A311,FIND("Sample",A311,1)-2),'Arrays &amp; Content'!C$2:D$97,2,FALSE)</f>
        <v>PPC</v>
      </c>
      <c r="C311" s="75" t="s">
        <v>374</v>
      </c>
      <c r="D311" s="74">
        <f>IF(SUM('Raw Data'!B$4:B$387)=0, "", IF(AND(ISNUMBER('Raw Data'!B312),'Raw Data'!B312&lt;$J$1, 'Raw Data'!B312&gt;0),'Raw Data'!B312,$J$1))</f>
        <v>19.38</v>
      </c>
      <c r="E311" s="74" t="str">
        <f>IF(SUM('Raw Data'!C$4:C$387)=0, "", IF(AND(ISNUMBER('Raw Data'!C312),'Raw Data'!C312&lt;$J$1, 'Raw Data'!C312&gt;0),'Raw Data'!C312,$J$1))</f>
        <v/>
      </c>
      <c r="F311" s="74" t="str">
        <f>IF(SUM('Raw Data'!D$4:D$387)=0, "", IF(AND(ISNUMBER('Raw Data'!D312),'Raw Data'!D312&lt;$J$1, 'Raw Data'!D312&gt;0),'Raw Data'!D312,$J$1))</f>
        <v/>
      </c>
      <c r="G311" s="74" t="str">
        <f>IF(SUM('Raw Data'!E$4:E$387)=0, "", IF(AND(ISNUMBER('Raw Data'!E312),'Raw Data'!E312&lt;$J$1, 'Raw Data'!E312&gt;0),'Raw Data'!E312,$J$1))</f>
        <v/>
      </c>
    </row>
    <row r="312" spans="1:7" ht="15" customHeight="1" x14ac:dyDescent="0.25">
      <c r="A312" s="71" t="s">
        <v>765</v>
      </c>
      <c r="B312" s="71" t="str">
        <f>VLOOKUP(MID('Raw Data'!B$1,FIND("(",'Raw Data'!B$1,1)+1,FIND(")",'Raw Data'!B$1,1)-FIND("(",'Raw Data'!B$1,1)-1)&amp;","&amp;LEFT(A312,FIND("Sample",A312,1)-2),'Arrays &amp; Content'!C$2:D$97,2,FALSE)</f>
        <v>PPC</v>
      </c>
      <c r="C312" s="75" t="s">
        <v>375</v>
      </c>
      <c r="D312" s="74">
        <f>IF(SUM('Raw Data'!B$4:B$387)=0, "", IF(AND(ISNUMBER('Raw Data'!B313),'Raw Data'!B313&lt;$J$1, 'Raw Data'!B313&gt;0),'Raw Data'!B313,$J$1))</f>
        <v>19.57</v>
      </c>
      <c r="E312" s="74" t="str">
        <f>IF(SUM('Raw Data'!C$4:C$387)=0, "", IF(AND(ISNUMBER('Raw Data'!C313),'Raw Data'!C313&lt;$J$1, 'Raw Data'!C313&gt;0),'Raw Data'!C313,$J$1))</f>
        <v/>
      </c>
      <c r="F312" s="74" t="str">
        <f>IF(SUM('Raw Data'!D$4:D$387)=0, "", IF(AND(ISNUMBER('Raw Data'!D313),'Raw Data'!D313&lt;$J$1, 'Raw Data'!D313&gt;0),'Raw Data'!D313,$J$1))</f>
        <v/>
      </c>
      <c r="G312" s="74" t="str">
        <f>IF(SUM('Raw Data'!E$4:E$387)=0, "", IF(AND(ISNUMBER('Raw Data'!E313),'Raw Data'!E313&lt;$J$1, 'Raw Data'!E313&gt;0),'Raw Data'!E313,$J$1))</f>
        <v/>
      </c>
    </row>
    <row r="313" spans="1:7" ht="15" customHeight="1" x14ac:dyDescent="0.25">
      <c r="A313" s="71" t="s">
        <v>766</v>
      </c>
      <c r="B313" s="71" t="str">
        <f>VLOOKUP(MID('Raw Data'!B$1,FIND("(",'Raw Data'!B$1,1)+1,FIND(")",'Raw Data'!B$1,1)-FIND("(",'Raw Data'!B$1,1)-1)&amp;","&amp;LEFT(A313,FIND("Sample",A313,1)-2),'Arrays &amp; Content'!C$2:D$97,2,FALSE)</f>
        <v>PPC</v>
      </c>
      <c r="C313" s="75" t="s">
        <v>376</v>
      </c>
      <c r="D313" s="74">
        <f>IF(SUM('Raw Data'!B$4:B$387)=0, "", IF(AND(ISNUMBER('Raw Data'!B314),'Raw Data'!B314&lt;$J$1, 'Raw Data'!B314&gt;0),'Raw Data'!B314,$J$1))</f>
        <v>19.670000000000002</v>
      </c>
      <c r="E313" s="74" t="str">
        <f>IF(SUM('Raw Data'!C$4:C$387)=0, "", IF(AND(ISNUMBER('Raw Data'!C314),'Raw Data'!C314&lt;$J$1, 'Raw Data'!C314&gt;0),'Raw Data'!C314,$J$1))</f>
        <v/>
      </c>
      <c r="F313" s="74" t="str">
        <f>IF(SUM('Raw Data'!D$4:D$387)=0, "", IF(AND(ISNUMBER('Raw Data'!D314),'Raw Data'!D314&lt;$J$1, 'Raw Data'!D314&gt;0),'Raw Data'!D314,$J$1))</f>
        <v/>
      </c>
      <c r="G313" s="74" t="str">
        <f>IF(SUM('Raw Data'!E$4:E$387)=0, "", IF(AND(ISNUMBER('Raw Data'!E314),'Raw Data'!E314&lt;$J$1, 'Raw Data'!E314&gt;0),'Raw Data'!E314,$J$1))</f>
        <v/>
      </c>
    </row>
    <row r="314" spans="1:7" ht="15" customHeight="1" x14ac:dyDescent="0.25">
      <c r="A314" s="71" t="s">
        <v>767</v>
      </c>
      <c r="B314" s="71" t="str">
        <f>VLOOKUP(MID('Raw Data'!B$1,FIND("(",'Raw Data'!B$1,1)+1,FIND(")",'Raw Data'!B$1,1)-FIND("(",'Raw Data'!B$1,1)-1)&amp;","&amp;LEFT(A314,FIND("Sample",A314,1)-2),'Arrays &amp; Content'!C$2:D$97,2,FALSE)</f>
        <v>PPC</v>
      </c>
      <c r="C314" s="75" t="s">
        <v>377</v>
      </c>
      <c r="D314" s="74">
        <f>IF(SUM('Raw Data'!B$4:B$387)=0, "", IF(AND(ISNUMBER('Raw Data'!B315),'Raw Data'!B315&lt;$J$1, 'Raw Data'!B315&gt;0),'Raw Data'!B315,$J$1))</f>
        <v>19.16</v>
      </c>
      <c r="E314" s="74" t="str">
        <f>IF(SUM('Raw Data'!C$4:C$387)=0, "", IF(AND(ISNUMBER('Raw Data'!C315),'Raw Data'!C315&lt;$J$1, 'Raw Data'!C315&gt;0),'Raw Data'!C315,$J$1))</f>
        <v/>
      </c>
      <c r="F314" s="74" t="str">
        <f>IF(SUM('Raw Data'!D$4:D$387)=0, "", IF(AND(ISNUMBER('Raw Data'!D315),'Raw Data'!D315&lt;$J$1, 'Raw Data'!D315&gt;0),'Raw Data'!D315,$J$1))</f>
        <v/>
      </c>
      <c r="G314" s="74" t="str">
        <f>IF(SUM('Raw Data'!E$4:E$387)=0, "", IF(AND(ISNUMBER('Raw Data'!E315),'Raw Data'!E315&lt;$J$1, 'Raw Data'!E315&gt;0),'Raw Data'!E315,$J$1))</f>
        <v/>
      </c>
    </row>
    <row r="315" spans="1:7" ht="15" customHeight="1" x14ac:dyDescent="0.25">
      <c r="A315" s="71" t="s">
        <v>768</v>
      </c>
      <c r="B315" s="71" t="str">
        <f>VLOOKUP(MID('Raw Data'!B$1,FIND("(",'Raw Data'!B$1,1)+1,FIND(")",'Raw Data'!B$1,1)-FIND("(",'Raw Data'!B$1,1)-1)&amp;","&amp;LEFT(A315,FIND("Sample",A315,1)-2),'Arrays &amp; Content'!C$2:D$97,2,FALSE)</f>
        <v>cel-miR-39-3p</v>
      </c>
      <c r="C315" s="75" t="s">
        <v>378</v>
      </c>
      <c r="D315" s="74">
        <f>IF(SUM('Raw Data'!B$4:B$387)=0, "", IF(AND(ISNUMBER('Raw Data'!B316),'Raw Data'!B316&lt;$J$1, 'Raw Data'!B316&gt;0),'Raw Data'!B316,$J$1))</f>
        <v>21.12</v>
      </c>
      <c r="E315" s="74" t="str">
        <f>IF(SUM('Raw Data'!C$4:C$387)=0, "", IF(AND(ISNUMBER('Raw Data'!C316),'Raw Data'!C316&lt;$J$1, 'Raw Data'!C316&gt;0),'Raw Data'!C316,$J$1))</f>
        <v/>
      </c>
      <c r="F315" s="74" t="str">
        <f>IF(SUM('Raw Data'!D$4:D$387)=0, "", IF(AND(ISNUMBER('Raw Data'!D316),'Raw Data'!D316&lt;$J$1, 'Raw Data'!D316&gt;0),'Raw Data'!D316,$J$1))</f>
        <v/>
      </c>
      <c r="G315" s="74" t="str">
        <f>IF(SUM('Raw Data'!E$4:E$387)=0, "", IF(AND(ISNUMBER('Raw Data'!E316),'Raw Data'!E316&lt;$J$1, 'Raw Data'!E316&gt;0),'Raw Data'!E316,$J$1))</f>
        <v/>
      </c>
    </row>
    <row r="316" spans="1:7" ht="15" customHeight="1" x14ac:dyDescent="0.25">
      <c r="A316" s="71" t="s">
        <v>769</v>
      </c>
      <c r="B316" s="71" t="str">
        <f>VLOOKUP(MID('Raw Data'!B$1,FIND("(",'Raw Data'!B$1,1)+1,FIND(")",'Raw Data'!B$1,1)-FIND("(",'Raw Data'!B$1,1)-1)&amp;","&amp;LEFT(A316,FIND("Sample",A316,1)-2),'Arrays &amp; Content'!C$2:D$97,2,FALSE)</f>
        <v>cel-miR-39-3p</v>
      </c>
      <c r="C316" s="75" t="s">
        <v>379</v>
      </c>
      <c r="D316" s="74">
        <f>IF(SUM('Raw Data'!B$4:B$387)=0, "", IF(AND(ISNUMBER('Raw Data'!B317),'Raw Data'!B317&lt;$J$1, 'Raw Data'!B317&gt;0),'Raw Data'!B317,$J$1))</f>
        <v>20.02</v>
      </c>
      <c r="E316" s="74" t="str">
        <f>IF(SUM('Raw Data'!C$4:C$387)=0, "", IF(AND(ISNUMBER('Raw Data'!C317),'Raw Data'!C317&lt;$J$1, 'Raw Data'!C317&gt;0),'Raw Data'!C317,$J$1))</f>
        <v/>
      </c>
      <c r="F316" s="74" t="str">
        <f>IF(SUM('Raw Data'!D$4:D$387)=0, "", IF(AND(ISNUMBER('Raw Data'!D317),'Raw Data'!D317&lt;$J$1, 'Raw Data'!D317&gt;0),'Raw Data'!D317,$J$1))</f>
        <v/>
      </c>
      <c r="G316" s="74" t="str">
        <f>IF(SUM('Raw Data'!E$4:E$387)=0, "", IF(AND(ISNUMBER('Raw Data'!E317),'Raw Data'!E317&lt;$J$1, 'Raw Data'!E317&gt;0),'Raw Data'!E317,$J$1))</f>
        <v/>
      </c>
    </row>
    <row r="317" spans="1:7" ht="15" customHeight="1" x14ac:dyDescent="0.25">
      <c r="A317" s="71" t="s">
        <v>770</v>
      </c>
      <c r="B317" s="71" t="str">
        <f>VLOOKUP(MID('Raw Data'!B$1,FIND("(",'Raw Data'!B$1,1)+1,FIND(")",'Raw Data'!B$1,1)-FIND("(",'Raw Data'!B$1,1)-1)&amp;","&amp;LEFT(A317,FIND("Sample",A317,1)-2),'Arrays &amp; Content'!C$2:D$97,2,FALSE)</f>
        <v>cel-miR-39-3p</v>
      </c>
      <c r="C317" s="75" t="s">
        <v>380</v>
      </c>
      <c r="D317" s="74">
        <f>IF(SUM('Raw Data'!B$4:B$387)=0, "", IF(AND(ISNUMBER('Raw Data'!B318),'Raw Data'!B318&lt;$J$1, 'Raw Data'!B318&gt;0),'Raw Data'!B318,$J$1))</f>
        <v>21.49</v>
      </c>
      <c r="E317" s="74" t="str">
        <f>IF(SUM('Raw Data'!C$4:C$387)=0, "", IF(AND(ISNUMBER('Raw Data'!C318),'Raw Data'!C318&lt;$J$1, 'Raw Data'!C318&gt;0),'Raw Data'!C318,$J$1))</f>
        <v/>
      </c>
      <c r="F317" s="74" t="str">
        <f>IF(SUM('Raw Data'!D$4:D$387)=0, "", IF(AND(ISNUMBER('Raw Data'!D318),'Raw Data'!D318&lt;$J$1, 'Raw Data'!D318&gt;0),'Raw Data'!D318,$J$1))</f>
        <v/>
      </c>
      <c r="G317" s="74" t="str">
        <f>IF(SUM('Raw Data'!E$4:E$387)=0, "", IF(AND(ISNUMBER('Raw Data'!E318),'Raw Data'!E318&lt;$J$1, 'Raw Data'!E318&gt;0),'Raw Data'!E318,$J$1))</f>
        <v/>
      </c>
    </row>
    <row r="318" spans="1:7" ht="15" customHeight="1" x14ac:dyDescent="0.25">
      <c r="A318" s="71" t="s">
        <v>771</v>
      </c>
      <c r="B318" s="71" t="str">
        <f>VLOOKUP(MID('Raw Data'!B$1,FIND("(",'Raw Data'!B$1,1)+1,FIND(")",'Raw Data'!B$1,1)-FIND("(",'Raw Data'!B$1,1)-1)&amp;","&amp;LEFT(A318,FIND("Sample",A318,1)-2),'Arrays &amp; Content'!C$2:D$97,2,FALSE)</f>
        <v>cel-miR-39-3p</v>
      </c>
      <c r="C318" s="75" t="s">
        <v>381</v>
      </c>
      <c r="D318" s="74">
        <f>IF(SUM('Raw Data'!B$4:B$387)=0, "", IF(AND(ISNUMBER('Raw Data'!B319),'Raw Data'!B319&lt;$J$1, 'Raw Data'!B319&gt;0),'Raw Data'!B319,$J$1))</f>
        <v>20.51</v>
      </c>
      <c r="E318" s="74" t="str">
        <f>IF(SUM('Raw Data'!C$4:C$387)=0, "", IF(AND(ISNUMBER('Raw Data'!C319),'Raw Data'!C319&lt;$J$1, 'Raw Data'!C319&gt;0),'Raw Data'!C319,$J$1))</f>
        <v/>
      </c>
      <c r="F318" s="74" t="str">
        <f>IF(SUM('Raw Data'!D$4:D$387)=0, "", IF(AND(ISNUMBER('Raw Data'!D319),'Raw Data'!D319&lt;$J$1, 'Raw Data'!D319&gt;0),'Raw Data'!D319,$J$1))</f>
        <v/>
      </c>
      <c r="G318" s="74" t="str">
        <f>IF(SUM('Raw Data'!E$4:E$387)=0, "", IF(AND(ISNUMBER('Raw Data'!E319),'Raw Data'!E319&lt;$J$1, 'Raw Data'!E319&gt;0),'Raw Data'!E319,$J$1))</f>
        <v/>
      </c>
    </row>
    <row r="319" spans="1:7" ht="15" customHeight="1" x14ac:dyDescent="0.25">
      <c r="A319" s="71" t="s">
        <v>772</v>
      </c>
      <c r="B319" s="71" t="str">
        <f>VLOOKUP(MID('Raw Data'!B$1,FIND("(",'Raw Data'!B$1,1)+1,FIND(")",'Raw Data'!B$1,1)-FIND("(",'Raw Data'!B$1,1)-1)&amp;","&amp;LEFT(A319,FIND("Sample",A319,1)-2),'Arrays &amp; Content'!C$2:D$97,2,FALSE)</f>
        <v>hsa-miR-16-5p</v>
      </c>
      <c r="C319" s="75" t="s">
        <v>382</v>
      </c>
      <c r="D319" s="74">
        <f>IF(SUM('Raw Data'!B$4:B$387)=0, "", IF(AND(ISNUMBER('Raw Data'!B320),'Raw Data'!B320&lt;$J$1, 'Raw Data'!B320&gt;0),'Raw Data'!B320,$J$1))</f>
        <v>19.63</v>
      </c>
      <c r="E319" s="74" t="str">
        <f>IF(SUM('Raw Data'!C$4:C$387)=0, "", IF(AND(ISNUMBER('Raw Data'!C320),'Raw Data'!C320&lt;$J$1, 'Raw Data'!C320&gt;0),'Raw Data'!C320,$J$1))</f>
        <v/>
      </c>
      <c r="F319" s="74" t="str">
        <f>IF(SUM('Raw Data'!D$4:D$387)=0, "", IF(AND(ISNUMBER('Raw Data'!D320),'Raw Data'!D320&lt;$J$1, 'Raw Data'!D320&gt;0),'Raw Data'!D320,$J$1))</f>
        <v/>
      </c>
      <c r="G319" s="74" t="str">
        <f>IF(SUM('Raw Data'!E$4:E$387)=0, "", IF(AND(ISNUMBER('Raw Data'!E320),'Raw Data'!E320&lt;$J$1, 'Raw Data'!E320&gt;0),'Raw Data'!E320,$J$1))</f>
        <v/>
      </c>
    </row>
    <row r="320" spans="1:7" ht="15" customHeight="1" x14ac:dyDescent="0.25">
      <c r="A320" s="71" t="s">
        <v>773</v>
      </c>
      <c r="B320" s="71" t="str">
        <f>VLOOKUP(MID('Raw Data'!B$1,FIND("(",'Raw Data'!B$1,1)+1,FIND(")",'Raw Data'!B$1,1)-FIND("(",'Raw Data'!B$1,1)-1)&amp;","&amp;LEFT(A320,FIND("Sample",A320,1)-2),'Arrays &amp; Content'!C$2:D$97,2,FALSE)</f>
        <v>hsa-miR-16-5p</v>
      </c>
      <c r="C320" s="75" t="s">
        <v>383</v>
      </c>
      <c r="D320" s="74">
        <f>IF(SUM('Raw Data'!B$4:B$387)=0, "", IF(AND(ISNUMBER('Raw Data'!B321),'Raw Data'!B321&lt;$J$1, 'Raw Data'!B321&gt;0),'Raw Data'!B321,$J$1))</f>
        <v>22.91</v>
      </c>
      <c r="E320" s="74" t="str">
        <f>IF(SUM('Raw Data'!C$4:C$387)=0, "", IF(AND(ISNUMBER('Raw Data'!C321),'Raw Data'!C321&lt;$J$1, 'Raw Data'!C321&gt;0),'Raw Data'!C321,$J$1))</f>
        <v/>
      </c>
      <c r="F320" s="74" t="str">
        <f>IF(SUM('Raw Data'!D$4:D$387)=0, "", IF(AND(ISNUMBER('Raw Data'!D321),'Raw Data'!D321&lt;$J$1, 'Raw Data'!D321&gt;0),'Raw Data'!D321,$J$1))</f>
        <v/>
      </c>
      <c r="G320" s="74" t="str">
        <f>IF(SUM('Raw Data'!E$4:E$387)=0, "", IF(AND(ISNUMBER('Raw Data'!E321),'Raw Data'!E321&lt;$J$1, 'Raw Data'!E321&gt;0),'Raw Data'!E321,$J$1))</f>
        <v/>
      </c>
    </row>
    <row r="321" spans="1:7" ht="15" customHeight="1" x14ac:dyDescent="0.25">
      <c r="A321" s="71" t="s">
        <v>774</v>
      </c>
      <c r="B321" s="71" t="str">
        <f>VLOOKUP(MID('Raw Data'!B$1,FIND("(",'Raw Data'!B$1,1)+1,FIND(")",'Raw Data'!B$1,1)-FIND("(",'Raw Data'!B$1,1)-1)&amp;","&amp;LEFT(A321,FIND("Sample",A321,1)-2),'Arrays &amp; Content'!C$2:D$97,2,FALSE)</f>
        <v>hsa-miR-21-5p</v>
      </c>
      <c r="C321" s="75" t="s">
        <v>384</v>
      </c>
      <c r="D321" s="74">
        <f>IF(SUM('Raw Data'!B$4:B$387)=0, "", IF(AND(ISNUMBER('Raw Data'!B322),'Raw Data'!B322&lt;$J$1, 'Raw Data'!B322&gt;0),'Raw Data'!B322,$J$1))</f>
        <v>18.64</v>
      </c>
      <c r="E321" s="74" t="str">
        <f>IF(SUM('Raw Data'!C$4:C$387)=0, "", IF(AND(ISNUMBER('Raw Data'!C322),'Raw Data'!C322&lt;$J$1, 'Raw Data'!C322&gt;0),'Raw Data'!C322,$J$1))</f>
        <v/>
      </c>
      <c r="F321" s="74" t="str">
        <f>IF(SUM('Raw Data'!D$4:D$387)=0, "", IF(AND(ISNUMBER('Raw Data'!D322),'Raw Data'!D322&lt;$J$1, 'Raw Data'!D322&gt;0),'Raw Data'!D322,$J$1))</f>
        <v/>
      </c>
      <c r="G321" s="74" t="str">
        <f>IF(SUM('Raw Data'!E$4:E$387)=0, "", IF(AND(ISNUMBER('Raw Data'!E322),'Raw Data'!E322&lt;$J$1, 'Raw Data'!E322&gt;0),'Raw Data'!E322,$J$1))</f>
        <v/>
      </c>
    </row>
    <row r="322" spans="1:7" ht="15" customHeight="1" x14ac:dyDescent="0.25">
      <c r="A322" s="71" t="s">
        <v>775</v>
      </c>
      <c r="B322" s="71" t="str">
        <f>VLOOKUP(MID('Raw Data'!B$1,FIND("(",'Raw Data'!B$1,1)+1,FIND(")",'Raw Data'!B$1,1)-FIND("(",'Raw Data'!B$1,1)-1)&amp;","&amp;LEFT(A322,FIND("Sample",A322,1)-2),'Arrays &amp; Content'!C$2:D$97,2,FALSE)</f>
        <v>hsa-miR-21-5p</v>
      </c>
      <c r="C322" s="75" t="s">
        <v>385</v>
      </c>
      <c r="D322" s="74">
        <f>IF(SUM('Raw Data'!B$4:B$387)=0, "", IF(AND(ISNUMBER('Raw Data'!B323),'Raw Data'!B323&lt;$J$1, 'Raw Data'!B323&gt;0),'Raw Data'!B323,$J$1))</f>
        <v>22.72</v>
      </c>
      <c r="E322" s="74" t="str">
        <f>IF(SUM('Raw Data'!C$4:C$387)=0, "", IF(AND(ISNUMBER('Raw Data'!C323),'Raw Data'!C323&lt;$J$1, 'Raw Data'!C323&gt;0),'Raw Data'!C323,$J$1))</f>
        <v/>
      </c>
      <c r="F322" s="74" t="str">
        <f>IF(SUM('Raw Data'!D$4:D$387)=0, "", IF(AND(ISNUMBER('Raw Data'!D323),'Raw Data'!D323&lt;$J$1, 'Raw Data'!D323&gt;0),'Raw Data'!D323,$J$1))</f>
        <v/>
      </c>
      <c r="G322" s="74" t="str">
        <f>IF(SUM('Raw Data'!E$4:E$387)=0, "", IF(AND(ISNUMBER('Raw Data'!E323),'Raw Data'!E323&lt;$J$1, 'Raw Data'!E323&gt;0),'Raw Data'!E323,$J$1))</f>
        <v/>
      </c>
    </row>
    <row r="323" spans="1:7" ht="15" customHeight="1" x14ac:dyDescent="0.25">
      <c r="A323" s="71" t="s">
        <v>776</v>
      </c>
      <c r="B323" s="71" t="str">
        <f>VLOOKUP(MID('Raw Data'!B$1,FIND("(",'Raw Data'!B$1,1)+1,FIND(")",'Raw Data'!B$1,1)-FIND("(",'Raw Data'!B$1,1)-1)&amp;","&amp;LEFT(A323,FIND("Sample",A323,1)-2),'Arrays &amp; Content'!C$2:D$97,2,FALSE)</f>
        <v>hsa-miR-191-5p</v>
      </c>
      <c r="C323" s="75" t="s">
        <v>386</v>
      </c>
      <c r="D323" s="74">
        <f>IF(SUM('Raw Data'!B$4:B$387)=0, "", IF(AND(ISNUMBER('Raw Data'!B324),'Raw Data'!B324&lt;$J$1, 'Raw Data'!B324&gt;0),'Raw Data'!B324,$J$1))</f>
        <v>18.420000000000002</v>
      </c>
      <c r="E323" s="74" t="str">
        <f>IF(SUM('Raw Data'!C$4:C$387)=0, "", IF(AND(ISNUMBER('Raw Data'!C324),'Raw Data'!C324&lt;$J$1, 'Raw Data'!C324&gt;0),'Raw Data'!C324,$J$1))</f>
        <v/>
      </c>
      <c r="F323" s="74" t="str">
        <f>IF(SUM('Raw Data'!D$4:D$387)=0, "", IF(AND(ISNUMBER('Raw Data'!D324),'Raw Data'!D324&lt;$J$1, 'Raw Data'!D324&gt;0),'Raw Data'!D324,$J$1))</f>
        <v/>
      </c>
      <c r="G323" s="74" t="str">
        <f>IF(SUM('Raw Data'!E$4:E$387)=0, "", IF(AND(ISNUMBER('Raw Data'!E324),'Raw Data'!E324&lt;$J$1, 'Raw Data'!E324&gt;0),'Raw Data'!E324,$J$1))</f>
        <v/>
      </c>
    </row>
    <row r="324" spans="1:7" ht="15" customHeight="1" x14ac:dyDescent="0.25">
      <c r="A324" s="71" t="s">
        <v>777</v>
      </c>
      <c r="B324" s="71" t="str">
        <f>VLOOKUP(MID('Raw Data'!B$1,FIND("(",'Raw Data'!B$1,1)+1,FIND(")",'Raw Data'!B$1,1)-FIND("(",'Raw Data'!B$1,1)-1)&amp;","&amp;LEFT(A324,FIND("Sample",A324,1)-2),'Arrays &amp; Content'!C$2:D$97,2,FALSE)</f>
        <v>hsa-miR-191-5p</v>
      </c>
      <c r="C324" s="75" t="s">
        <v>387</v>
      </c>
      <c r="D324" s="74">
        <f>IF(SUM('Raw Data'!B$4:B$387)=0, "", IF(AND(ISNUMBER('Raw Data'!B325),'Raw Data'!B325&lt;$J$1, 'Raw Data'!B325&gt;0),'Raw Data'!B325,$J$1))</f>
        <v>20.22</v>
      </c>
      <c r="E324" s="74" t="str">
        <f>IF(SUM('Raw Data'!C$4:C$387)=0, "", IF(AND(ISNUMBER('Raw Data'!C325),'Raw Data'!C325&lt;$J$1, 'Raw Data'!C325&gt;0),'Raw Data'!C325,$J$1))</f>
        <v/>
      </c>
      <c r="F324" s="74" t="str">
        <f>IF(SUM('Raw Data'!D$4:D$387)=0, "", IF(AND(ISNUMBER('Raw Data'!D325),'Raw Data'!D325&lt;$J$1, 'Raw Data'!D325&gt;0),'Raw Data'!D325,$J$1))</f>
        <v/>
      </c>
      <c r="G324" s="74" t="str">
        <f>IF(SUM('Raw Data'!E$4:E$387)=0, "", IF(AND(ISNUMBER('Raw Data'!E325),'Raw Data'!E325&lt;$J$1, 'Raw Data'!E325&gt;0),'Raw Data'!E325,$J$1))</f>
        <v/>
      </c>
    </row>
    <row r="325" spans="1:7" ht="15" customHeight="1" x14ac:dyDescent="0.25">
      <c r="A325" s="71" t="s">
        <v>778</v>
      </c>
      <c r="B325" s="71" t="str">
        <f>VLOOKUP(MID('Raw Data'!B$1,FIND("(",'Raw Data'!B$1,1)+1,FIND(")",'Raw Data'!B$1,1)-FIND("(",'Raw Data'!B$1,1)-1)&amp;","&amp;LEFT(A325,FIND("Sample",A325,1)-2),'Arrays &amp; Content'!C$2:D$97,2,FALSE)</f>
        <v>SNORD61</v>
      </c>
      <c r="C325" s="75" t="s">
        <v>388</v>
      </c>
      <c r="D325" s="74">
        <f>IF(SUM('Raw Data'!B$4:B$387)=0, "", IF(AND(ISNUMBER('Raw Data'!B326),'Raw Data'!B326&lt;$J$1, 'Raw Data'!B326&gt;0),'Raw Data'!B326,$J$1))</f>
        <v>21.48</v>
      </c>
      <c r="E325" s="74" t="str">
        <f>IF(SUM('Raw Data'!C$4:C$387)=0, "", IF(AND(ISNUMBER('Raw Data'!C326),'Raw Data'!C326&lt;$J$1, 'Raw Data'!C326&gt;0),'Raw Data'!C326,$J$1))</f>
        <v/>
      </c>
      <c r="F325" s="74" t="str">
        <f>IF(SUM('Raw Data'!D$4:D$387)=0, "", IF(AND(ISNUMBER('Raw Data'!D326),'Raw Data'!D326&lt;$J$1, 'Raw Data'!D326&gt;0),'Raw Data'!D326,$J$1))</f>
        <v/>
      </c>
      <c r="G325" s="74" t="str">
        <f>IF(SUM('Raw Data'!E$4:E$387)=0, "", IF(AND(ISNUMBER('Raw Data'!E326),'Raw Data'!E326&lt;$J$1, 'Raw Data'!E326&gt;0),'Raw Data'!E326,$J$1))</f>
        <v/>
      </c>
    </row>
    <row r="326" spans="1:7" ht="15" customHeight="1" x14ac:dyDescent="0.25">
      <c r="A326" s="71" t="s">
        <v>779</v>
      </c>
      <c r="B326" s="71" t="str">
        <f>VLOOKUP(MID('Raw Data'!B$1,FIND("(",'Raw Data'!B$1,1)+1,FIND(")",'Raw Data'!B$1,1)-FIND("(",'Raw Data'!B$1,1)-1)&amp;","&amp;LEFT(A326,FIND("Sample",A326,1)-2),'Arrays &amp; Content'!C$2:D$97,2,FALSE)</f>
        <v>SNORD61</v>
      </c>
      <c r="C326" s="75" t="s">
        <v>389</v>
      </c>
      <c r="D326" s="74">
        <f>IF(SUM('Raw Data'!B$4:B$387)=0, "", IF(AND(ISNUMBER('Raw Data'!B327),'Raw Data'!B327&lt;$J$1, 'Raw Data'!B327&gt;0),'Raw Data'!B327,$J$1))</f>
        <v>22.72</v>
      </c>
      <c r="E326" s="74" t="str">
        <f>IF(SUM('Raw Data'!C$4:C$387)=0, "", IF(AND(ISNUMBER('Raw Data'!C327),'Raw Data'!C327&lt;$J$1, 'Raw Data'!C327&gt;0),'Raw Data'!C327,$J$1))</f>
        <v/>
      </c>
      <c r="F326" s="74" t="str">
        <f>IF(SUM('Raw Data'!D$4:D$387)=0, "", IF(AND(ISNUMBER('Raw Data'!D327),'Raw Data'!D327&lt;$J$1, 'Raw Data'!D327&gt;0),'Raw Data'!D327,$J$1))</f>
        <v/>
      </c>
      <c r="G326" s="74" t="str">
        <f>IF(SUM('Raw Data'!E$4:E$387)=0, "", IF(AND(ISNUMBER('Raw Data'!E327),'Raw Data'!E327&lt;$J$1, 'Raw Data'!E327&gt;0),'Raw Data'!E327,$J$1))</f>
        <v/>
      </c>
    </row>
    <row r="327" spans="1:7" ht="15" customHeight="1" x14ac:dyDescent="0.25">
      <c r="A327" s="71" t="s">
        <v>780</v>
      </c>
      <c r="B327" s="71" t="str">
        <f>VLOOKUP(MID('Raw Data'!B$1,FIND("(",'Raw Data'!B$1,1)+1,FIND(")",'Raw Data'!B$1,1)-FIND("(",'Raw Data'!B$1,1)-1)&amp;","&amp;LEFT(A327,FIND("Sample",A327,1)-2),'Arrays &amp; Content'!C$2:D$97,2,FALSE)</f>
        <v>SNORD95</v>
      </c>
      <c r="C327" s="75" t="s">
        <v>390</v>
      </c>
      <c r="D327" s="74">
        <f>IF(SUM('Raw Data'!B$4:B$387)=0, "", IF(AND(ISNUMBER('Raw Data'!B328),'Raw Data'!B328&lt;$J$1, 'Raw Data'!B328&gt;0),'Raw Data'!B328,$J$1))</f>
        <v>19.989999999999998</v>
      </c>
      <c r="E327" s="74" t="str">
        <f>IF(SUM('Raw Data'!C$4:C$387)=0, "", IF(AND(ISNUMBER('Raw Data'!C328),'Raw Data'!C328&lt;$J$1, 'Raw Data'!C328&gt;0),'Raw Data'!C328,$J$1))</f>
        <v/>
      </c>
      <c r="F327" s="74" t="str">
        <f>IF(SUM('Raw Data'!D$4:D$387)=0, "", IF(AND(ISNUMBER('Raw Data'!D328),'Raw Data'!D328&lt;$J$1, 'Raw Data'!D328&gt;0),'Raw Data'!D328,$J$1))</f>
        <v/>
      </c>
      <c r="G327" s="74" t="str">
        <f>IF(SUM('Raw Data'!E$4:E$387)=0, "", IF(AND(ISNUMBER('Raw Data'!E328),'Raw Data'!E328&lt;$J$1, 'Raw Data'!E328&gt;0),'Raw Data'!E328,$J$1))</f>
        <v/>
      </c>
    </row>
    <row r="328" spans="1:7" ht="15" customHeight="1" x14ac:dyDescent="0.25">
      <c r="A328" s="71" t="s">
        <v>781</v>
      </c>
      <c r="B328" s="71" t="str">
        <f>VLOOKUP(MID('Raw Data'!B$1,FIND("(",'Raw Data'!B$1,1)+1,FIND(")",'Raw Data'!B$1,1)-FIND("(",'Raw Data'!B$1,1)-1)&amp;","&amp;LEFT(A328,FIND("Sample",A328,1)-2),'Arrays &amp; Content'!C$2:D$97,2,FALSE)</f>
        <v>SNORD95</v>
      </c>
      <c r="C328" s="75" t="s">
        <v>391</v>
      </c>
      <c r="D328" s="74">
        <f>IF(SUM('Raw Data'!B$4:B$387)=0, "", IF(AND(ISNUMBER('Raw Data'!B329),'Raw Data'!B329&lt;$J$1, 'Raw Data'!B329&gt;0),'Raw Data'!B329,$J$1))</f>
        <v>20.53</v>
      </c>
      <c r="E328" s="74" t="str">
        <f>IF(SUM('Raw Data'!C$4:C$387)=0, "", IF(AND(ISNUMBER('Raw Data'!C329),'Raw Data'!C329&lt;$J$1, 'Raw Data'!C329&gt;0),'Raw Data'!C329,$J$1))</f>
        <v/>
      </c>
      <c r="F328" s="74" t="str">
        <f>IF(SUM('Raw Data'!D$4:D$387)=0, "", IF(AND(ISNUMBER('Raw Data'!D329),'Raw Data'!D329&lt;$J$1, 'Raw Data'!D329&gt;0),'Raw Data'!D329,$J$1))</f>
        <v/>
      </c>
      <c r="G328" s="74" t="str">
        <f>IF(SUM('Raw Data'!E$4:E$387)=0, "", IF(AND(ISNUMBER('Raw Data'!E329),'Raw Data'!E329&lt;$J$1, 'Raw Data'!E329&gt;0),'Raw Data'!E329,$J$1))</f>
        <v/>
      </c>
    </row>
    <row r="329" spans="1:7" ht="15" customHeight="1" x14ac:dyDescent="0.25">
      <c r="A329" s="71" t="s">
        <v>782</v>
      </c>
      <c r="B329" s="71" t="str">
        <f>VLOOKUP(MID('Raw Data'!B$1,FIND("(",'Raw Data'!B$1,1)+1,FIND(")",'Raw Data'!B$1,1)-FIND("(",'Raw Data'!B$1,1)-1)&amp;","&amp;LEFT(A329,FIND("Sample",A329,1)-2),'Arrays &amp; Content'!C$2:D$97,2,FALSE)</f>
        <v>SNORD96A</v>
      </c>
      <c r="C329" s="75" t="s">
        <v>392</v>
      </c>
      <c r="D329" s="74">
        <f>IF(SUM('Raw Data'!B$4:B$387)=0, "", IF(AND(ISNUMBER('Raw Data'!B330),'Raw Data'!B330&lt;$J$1, 'Raw Data'!B330&gt;0),'Raw Data'!B330,$J$1))</f>
        <v>20.77</v>
      </c>
      <c r="E329" s="74" t="str">
        <f>IF(SUM('Raw Data'!C$4:C$387)=0, "", IF(AND(ISNUMBER('Raw Data'!C330),'Raw Data'!C330&lt;$J$1, 'Raw Data'!C330&gt;0),'Raw Data'!C330,$J$1))</f>
        <v/>
      </c>
      <c r="F329" s="74" t="str">
        <f>IF(SUM('Raw Data'!D$4:D$387)=0, "", IF(AND(ISNUMBER('Raw Data'!D330),'Raw Data'!D330&lt;$J$1, 'Raw Data'!D330&gt;0),'Raw Data'!D330,$J$1))</f>
        <v/>
      </c>
      <c r="G329" s="74" t="str">
        <f>IF(SUM('Raw Data'!E$4:E$387)=0, "", IF(AND(ISNUMBER('Raw Data'!E330),'Raw Data'!E330&lt;$J$1, 'Raw Data'!E330&gt;0),'Raw Data'!E330,$J$1))</f>
        <v/>
      </c>
    </row>
    <row r="330" spans="1:7" ht="15" customHeight="1" x14ac:dyDescent="0.25">
      <c r="A330" s="71" t="s">
        <v>783</v>
      </c>
      <c r="B330" s="71" t="str">
        <f>VLOOKUP(MID('Raw Data'!B$1,FIND("(",'Raw Data'!B$1,1)+1,FIND(")",'Raw Data'!B$1,1)-FIND("(",'Raw Data'!B$1,1)-1)&amp;","&amp;LEFT(A330,FIND("Sample",A330,1)-2),'Arrays &amp; Content'!C$2:D$97,2,FALSE)</f>
        <v>SNORD96A</v>
      </c>
      <c r="C330" s="75" t="s">
        <v>393</v>
      </c>
      <c r="D330" s="74">
        <f>IF(SUM('Raw Data'!B$4:B$387)=0, "", IF(AND(ISNUMBER('Raw Data'!B331),'Raw Data'!B331&lt;$J$1, 'Raw Data'!B331&gt;0),'Raw Data'!B331,$J$1))</f>
        <v>19.16</v>
      </c>
      <c r="E330" s="74" t="str">
        <f>IF(SUM('Raw Data'!C$4:C$387)=0, "", IF(AND(ISNUMBER('Raw Data'!C331),'Raw Data'!C331&lt;$J$1, 'Raw Data'!C331&gt;0),'Raw Data'!C331,$J$1))</f>
        <v/>
      </c>
      <c r="F330" s="74" t="str">
        <f>IF(SUM('Raw Data'!D$4:D$387)=0, "", IF(AND(ISNUMBER('Raw Data'!D331),'Raw Data'!D331&lt;$J$1, 'Raw Data'!D331&gt;0),'Raw Data'!D331,$J$1))</f>
        <v/>
      </c>
      <c r="G330" s="74" t="str">
        <f>IF(SUM('Raw Data'!E$4:E$387)=0, "", IF(AND(ISNUMBER('Raw Data'!E331),'Raw Data'!E331&lt;$J$1, 'Raw Data'!E331&gt;0),'Raw Data'!E331,$J$1))</f>
        <v/>
      </c>
    </row>
    <row r="331" spans="1:7" ht="15" customHeight="1" x14ac:dyDescent="0.25">
      <c r="A331" s="71" t="s">
        <v>784</v>
      </c>
      <c r="B331" s="71" t="str">
        <f>VLOOKUP(MID('Raw Data'!B$1,FIND("(",'Raw Data'!B$1,1)+1,FIND(")",'Raw Data'!B$1,1)-FIND("(",'Raw Data'!B$1,1)-1)&amp;","&amp;LEFT(A331,FIND("Sample",A331,1)-2),'Arrays &amp; Content'!C$2:D$97,2,FALSE)</f>
        <v>miRTC</v>
      </c>
      <c r="C331" s="75" t="s">
        <v>394</v>
      </c>
      <c r="D331" s="74">
        <f>IF(SUM('Raw Data'!B$4:B$387)=0, "", IF(AND(ISNUMBER('Raw Data'!B332),'Raw Data'!B332&lt;$J$1, 'Raw Data'!B332&gt;0),'Raw Data'!B332,$J$1))</f>
        <v>16.420000000000002</v>
      </c>
      <c r="E331" s="74" t="str">
        <f>IF(SUM('Raw Data'!C$4:C$387)=0, "", IF(AND(ISNUMBER('Raw Data'!C332),'Raw Data'!C332&lt;$J$1, 'Raw Data'!C332&gt;0),'Raw Data'!C332,$J$1))</f>
        <v/>
      </c>
      <c r="F331" s="74" t="str">
        <f>IF(SUM('Raw Data'!D$4:D$387)=0, "", IF(AND(ISNUMBER('Raw Data'!D332),'Raw Data'!D332&lt;$J$1, 'Raw Data'!D332&gt;0),'Raw Data'!D332,$J$1))</f>
        <v/>
      </c>
      <c r="G331" s="74" t="str">
        <f>IF(SUM('Raw Data'!E$4:E$387)=0, "", IF(AND(ISNUMBER('Raw Data'!E332),'Raw Data'!E332&lt;$J$1, 'Raw Data'!E332&gt;0),'Raw Data'!E332,$J$1))</f>
        <v/>
      </c>
    </row>
    <row r="332" spans="1:7" ht="15" customHeight="1" x14ac:dyDescent="0.25">
      <c r="A332" s="71" t="s">
        <v>785</v>
      </c>
      <c r="B332" s="71" t="str">
        <f>VLOOKUP(MID('Raw Data'!B$1,FIND("(",'Raw Data'!B$1,1)+1,FIND(")",'Raw Data'!B$1,1)-FIND("(",'Raw Data'!B$1,1)-1)&amp;","&amp;LEFT(A332,FIND("Sample",A332,1)-2),'Arrays &amp; Content'!C$2:D$97,2,FALSE)</f>
        <v>miRTC</v>
      </c>
      <c r="C332" s="75" t="s">
        <v>395</v>
      </c>
      <c r="D332" s="74">
        <f>IF(SUM('Raw Data'!B$4:B$387)=0, "", IF(AND(ISNUMBER('Raw Data'!B333),'Raw Data'!B333&lt;$J$1, 'Raw Data'!B333&gt;0),'Raw Data'!B333,$J$1))</f>
        <v>19.37</v>
      </c>
      <c r="E332" s="74" t="str">
        <f>IF(SUM('Raw Data'!C$4:C$387)=0, "", IF(AND(ISNUMBER('Raw Data'!C333),'Raw Data'!C333&lt;$J$1, 'Raw Data'!C333&gt;0),'Raw Data'!C333,$J$1))</f>
        <v/>
      </c>
      <c r="F332" s="74" t="str">
        <f>IF(SUM('Raw Data'!D$4:D$387)=0, "", IF(AND(ISNUMBER('Raw Data'!D333),'Raw Data'!D333&lt;$J$1, 'Raw Data'!D333&gt;0),'Raw Data'!D333,$J$1))</f>
        <v/>
      </c>
      <c r="G332" s="74" t="str">
        <f>IF(SUM('Raw Data'!E$4:E$387)=0, "", IF(AND(ISNUMBER('Raw Data'!E333),'Raw Data'!E333&lt;$J$1, 'Raw Data'!E333&gt;0),'Raw Data'!E333,$J$1))</f>
        <v/>
      </c>
    </row>
    <row r="333" spans="1:7" ht="15" customHeight="1" x14ac:dyDescent="0.25">
      <c r="A333" s="71" t="s">
        <v>786</v>
      </c>
      <c r="B333" s="71" t="str">
        <f>VLOOKUP(MID('Raw Data'!B$1,FIND("(",'Raw Data'!B$1,1)+1,FIND(")",'Raw Data'!B$1,1)-FIND("(",'Raw Data'!B$1,1)-1)&amp;","&amp;LEFT(A333,FIND("Sample",A333,1)-2),'Arrays &amp; Content'!C$2:D$97,2,FALSE)</f>
        <v>miRTC</v>
      </c>
      <c r="C333" s="75" t="s">
        <v>396</v>
      </c>
      <c r="D333" s="74">
        <f>IF(SUM('Raw Data'!B$4:B$387)=0, "", IF(AND(ISNUMBER('Raw Data'!B334),'Raw Data'!B334&lt;$J$1, 'Raw Data'!B334&gt;0),'Raw Data'!B334,$J$1))</f>
        <v>19.399999999999999</v>
      </c>
      <c r="E333" s="74" t="str">
        <f>IF(SUM('Raw Data'!C$4:C$387)=0, "", IF(AND(ISNUMBER('Raw Data'!C334),'Raw Data'!C334&lt;$J$1, 'Raw Data'!C334&gt;0),'Raw Data'!C334,$J$1))</f>
        <v/>
      </c>
      <c r="F333" s="74" t="str">
        <f>IF(SUM('Raw Data'!D$4:D$387)=0, "", IF(AND(ISNUMBER('Raw Data'!D334),'Raw Data'!D334&lt;$J$1, 'Raw Data'!D334&gt;0),'Raw Data'!D334,$J$1))</f>
        <v/>
      </c>
      <c r="G333" s="74" t="str">
        <f>IF(SUM('Raw Data'!E$4:E$387)=0, "", IF(AND(ISNUMBER('Raw Data'!E334),'Raw Data'!E334&lt;$J$1, 'Raw Data'!E334&gt;0),'Raw Data'!E334,$J$1))</f>
        <v/>
      </c>
    </row>
    <row r="334" spans="1:7" ht="15" customHeight="1" x14ac:dyDescent="0.25">
      <c r="A334" s="71" t="s">
        <v>787</v>
      </c>
      <c r="B334" s="71" t="str">
        <f>VLOOKUP(MID('Raw Data'!B$1,FIND("(",'Raw Data'!B$1,1)+1,FIND(")",'Raw Data'!B$1,1)-FIND("(",'Raw Data'!B$1,1)-1)&amp;","&amp;LEFT(A334,FIND("Sample",A334,1)-2),'Arrays &amp; Content'!C$2:D$97,2,FALSE)</f>
        <v>miRTC</v>
      </c>
      <c r="C334" s="75" t="s">
        <v>397</v>
      </c>
      <c r="D334" s="74">
        <f>IF(SUM('Raw Data'!B$4:B$387)=0, "", IF(AND(ISNUMBER('Raw Data'!B335),'Raw Data'!B335&lt;$J$1, 'Raw Data'!B335&gt;0),'Raw Data'!B335,$J$1))</f>
        <v>15.26</v>
      </c>
      <c r="E334" s="74" t="str">
        <f>IF(SUM('Raw Data'!C$4:C$387)=0, "", IF(AND(ISNUMBER('Raw Data'!C335),'Raw Data'!C335&lt;$J$1, 'Raw Data'!C335&gt;0),'Raw Data'!C335,$J$1))</f>
        <v/>
      </c>
      <c r="F334" s="74" t="str">
        <f>IF(SUM('Raw Data'!D$4:D$387)=0, "", IF(AND(ISNUMBER('Raw Data'!D335),'Raw Data'!D335&lt;$J$1, 'Raw Data'!D335&gt;0),'Raw Data'!D335,$J$1))</f>
        <v/>
      </c>
      <c r="G334" s="74" t="str">
        <f>IF(SUM('Raw Data'!E$4:E$387)=0, "", IF(AND(ISNUMBER('Raw Data'!E335),'Raw Data'!E335&lt;$J$1, 'Raw Data'!E335&gt;0),'Raw Data'!E335,$J$1))</f>
        <v/>
      </c>
    </row>
    <row r="335" spans="1:7" ht="15" customHeight="1" x14ac:dyDescent="0.25">
      <c r="A335" s="71" t="s">
        <v>788</v>
      </c>
      <c r="B335" s="71" t="str">
        <f>VLOOKUP(MID('Raw Data'!B$1,FIND("(",'Raw Data'!B$1,1)+1,FIND(")",'Raw Data'!B$1,1)-FIND("(",'Raw Data'!B$1,1)-1)&amp;","&amp;LEFT(A335,FIND("Sample",A335,1)-2),'Arrays &amp; Content'!C$2:D$97,2,FALSE)</f>
        <v>PPC</v>
      </c>
      <c r="C335" s="75" t="s">
        <v>398</v>
      </c>
      <c r="D335" s="74">
        <f>IF(SUM('Raw Data'!B$4:B$387)=0, "", IF(AND(ISNUMBER('Raw Data'!B336),'Raw Data'!B336&lt;$J$1, 'Raw Data'!B336&gt;0),'Raw Data'!B336,$J$1))</f>
        <v>19.2</v>
      </c>
      <c r="E335" s="74" t="str">
        <f>IF(SUM('Raw Data'!C$4:C$387)=0, "", IF(AND(ISNUMBER('Raw Data'!C336),'Raw Data'!C336&lt;$J$1, 'Raw Data'!C336&gt;0),'Raw Data'!C336,$J$1))</f>
        <v/>
      </c>
      <c r="F335" s="74" t="str">
        <f>IF(SUM('Raw Data'!D$4:D$387)=0, "", IF(AND(ISNUMBER('Raw Data'!D336),'Raw Data'!D336&lt;$J$1, 'Raw Data'!D336&gt;0),'Raw Data'!D336,$J$1))</f>
        <v/>
      </c>
      <c r="G335" s="74" t="str">
        <f>IF(SUM('Raw Data'!E$4:E$387)=0, "", IF(AND(ISNUMBER('Raw Data'!E336),'Raw Data'!E336&lt;$J$1, 'Raw Data'!E336&gt;0),'Raw Data'!E336,$J$1))</f>
        <v/>
      </c>
    </row>
    <row r="336" spans="1:7" ht="15" customHeight="1" x14ac:dyDescent="0.25">
      <c r="A336" s="71" t="s">
        <v>789</v>
      </c>
      <c r="B336" s="71" t="str">
        <f>VLOOKUP(MID('Raw Data'!B$1,FIND("(",'Raw Data'!B$1,1)+1,FIND(")",'Raw Data'!B$1,1)-FIND("(",'Raw Data'!B$1,1)-1)&amp;","&amp;LEFT(A336,FIND("Sample",A336,1)-2),'Arrays &amp; Content'!C$2:D$97,2,FALSE)</f>
        <v>PPC</v>
      </c>
      <c r="C336" s="75" t="s">
        <v>399</v>
      </c>
      <c r="D336" s="74">
        <f>IF(SUM('Raw Data'!B$4:B$387)=0, "", IF(AND(ISNUMBER('Raw Data'!B337),'Raw Data'!B337&lt;$J$1, 'Raw Data'!B337&gt;0),'Raw Data'!B337,$J$1))</f>
        <v>19.149999999999999</v>
      </c>
      <c r="E336" s="74" t="str">
        <f>IF(SUM('Raw Data'!C$4:C$387)=0, "", IF(AND(ISNUMBER('Raw Data'!C337),'Raw Data'!C337&lt;$J$1, 'Raw Data'!C337&gt;0),'Raw Data'!C337,$J$1))</f>
        <v/>
      </c>
      <c r="F336" s="74" t="str">
        <f>IF(SUM('Raw Data'!D$4:D$387)=0, "", IF(AND(ISNUMBER('Raw Data'!D337),'Raw Data'!D337&lt;$J$1, 'Raw Data'!D337&gt;0),'Raw Data'!D337,$J$1))</f>
        <v/>
      </c>
      <c r="G336" s="74" t="str">
        <f>IF(SUM('Raw Data'!E$4:E$387)=0, "", IF(AND(ISNUMBER('Raw Data'!E337),'Raw Data'!E337&lt;$J$1, 'Raw Data'!E337&gt;0),'Raw Data'!E337,$J$1))</f>
        <v/>
      </c>
    </row>
    <row r="337" spans="1:7" ht="15" customHeight="1" x14ac:dyDescent="0.25">
      <c r="A337" s="71" t="s">
        <v>790</v>
      </c>
      <c r="B337" s="71" t="str">
        <f>VLOOKUP(MID('Raw Data'!B$1,FIND("(",'Raw Data'!B$1,1)+1,FIND(")",'Raw Data'!B$1,1)-FIND("(",'Raw Data'!B$1,1)-1)&amp;","&amp;LEFT(A337,FIND("Sample",A337,1)-2),'Arrays &amp; Content'!C$2:D$97,2,FALSE)</f>
        <v>PPC</v>
      </c>
      <c r="C337" s="75" t="s">
        <v>400</v>
      </c>
      <c r="D337" s="74">
        <f>IF(SUM('Raw Data'!B$4:B$387)=0, "", IF(AND(ISNUMBER('Raw Data'!B338),'Raw Data'!B338&lt;$J$1, 'Raw Data'!B338&gt;0),'Raw Data'!B338,$J$1))</f>
        <v>19.010000000000002</v>
      </c>
      <c r="E337" s="74" t="str">
        <f>IF(SUM('Raw Data'!C$4:C$387)=0, "", IF(AND(ISNUMBER('Raw Data'!C338),'Raw Data'!C338&lt;$J$1, 'Raw Data'!C338&gt;0),'Raw Data'!C338,$J$1))</f>
        <v/>
      </c>
      <c r="F337" s="74" t="str">
        <f>IF(SUM('Raw Data'!D$4:D$387)=0, "", IF(AND(ISNUMBER('Raw Data'!D338),'Raw Data'!D338&lt;$J$1, 'Raw Data'!D338&gt;0),'Raw Data'!D338,$J$1))</f>
        <v/>
      </c>
      <c r="G337" s="74" t="str">
        <f>IF(SUM('Raw Data'!E$4:E$387)=0, "", IF(AND(ISNUMBER('Raw Data'!E338),'Raw Data'!E338&lt;$J$1, 'Raw Data'!E338&gt;0),'Raw Data'!E338,$J$1))</f>
        <v/>
      </c>
    </row>
    <row r="338" spans="1:7" ht="15" customHeight="1" x14ac:dyDescent="0.25">
      <c r="A338" s="71" t="s">
        <v>791</v>
      </c>
      <c r="B338" s="71" t="str">
        <f>VLOOKUP(MID('Raw Data'!B$1,FIND("(",'Raw Data'!B$1,1)+1,FIND(")",'Raw Data'!B$1,1)-FIND("(",'Raw Data'!B$1,1)-1)&amp;","&amp;LEFT(A338,FIND("Sample",A338,1)-2),'Arrays &amp; Content'!C$2:D$97,2,FALSE)</f>
        <v>PPC</v>
      </c>
      <c r="C338" s="75" t="s">
        <v>401</v>
      </c>
      <c r="D338" s="74">
        <f>IF(SUM('Raw Data'!B$4:B$387)=0, "", IF(AND(ISNUMBER('Raw Data'!B339),'Raw Data'!B339&lt;$J$1, 'Raw Data'!B339&gt;0),'Raw Data'!B339,$J$1))</f>
        <v>19.18</v>
      </c>
      <c r="E338" s="74" t="str">
        <f>IF(SUM('Raw Data'!C$4:C$387)=0, "", IF(AND(ISNUMBER('Raw Data'!C339),'Raw Data'!C339&lt;$J$1, 'Raw Data'!C339&gt;0),'Raw Data'!C339,$J$1))</f>
        <v/>
      </c>
      <c r="F338" s="74" t="str">
        <f>IF(SUM('Raw Data'!D$4:D$387)=0, "", IF(AND(ISNUMBER('Raw Data'!D339),'Raw Data'!D339&lt;$J$1, 'Raw Data'!D339&gt;0),'Raw Data'!D339,$J$1))</f>
        <v/>
      </c>
      <c r="G338" s="74" t="str">
        <f>IF(SUM('Raw Data'!E$4:E$387)=0, "", IF(AND(ISNUMBER('Raw Data'!E339),'Raw Data'!E339&lt;$J$1, 'Raw Data'!E339&gt;0),'Raw Data'!E339,$J$1))</f>
        <v/>
      </c>
    </row>
    <row r="339" spans="1:7" ht="15" customHeight="1" x14ac:dyDescent="0.25">
      <c r="A339" s="71" t="s">
        <v>792</v>
      </c>
      <c r="B339" s="71" t="str">
        <f>VLOOKUP(MID('Raw Data'!B$1,FIND("(",'Raw Data'!B$1,1)+1,FIND(")",'Raw Data'!B$1,1)-FIND("(",'Raw Data'!B$1,1)-1)&amp;","&amp;LEFT(A339,FIND("Sample",A339,1)-2),'Arrays &amp; Content'!C$2:D$97,2,FALSE)</f>
        <v>cel-miR-39-3p</v>
      </c>
      <c r="C339" s="75" t="s">
        <v>402</v>
      </c>
      <c r="D339" s="74">
        <f>IF(SUM('Raw Data'!B$4:B$387)=0, "", IF(AND(ISNUMBER('Raw Data'!B340),'Raw Data'!B340&lt;$J$1, 'Raw Data'!B340&gt;0),'Raw Data'!B340,$J$1))</f>
        <v>21.98</v>
      </c>
      <c r="E339" s="74" t="str">
        <f>IF(SUM('Raw Data'!C$4:C$387)=0, "", IF(AND(ISNUMBER('Raw Data'!C340),'Raw Data'!C340&lt;$J$1, 'Raw Data'!C340&gt;0),'Raw Data'!C340,$J$1))</f>
        <v/>
      </c>
      <c r="F339" s="74" t="str">
        <f>IF(SUM('Raw Data'!D$4:D$387)=0, "", IF(AND(ISNUMBER('Raw Data'!D340),'Raw Data'!D340&lt;$J$1, 'Raw Data'!D340&gt;0),'Raw Data'!D340,$J$1))</f>
        <v/>
      </c>
      <c r="G339" s="74" t="str">
        <f>IF(SUM('Raw Data'!E$4:E$387)=0, "", IF(AND(ISNUMBER('Raw Data'!E340),'Raw Data'!E340&lt;$J$1, 'Raw Data'!E340&gt;0),'Raw Data'!E340,$J$1))</f>
        <v/>
      </c>
    </row>
    <row r="340" spans="1:7" ht="15" customHeight="1" x14ac:dyDescent="0.25">
      <c r="A340" s="71" t="s">
        <v>793</v>
      </c>
      <c r="B340" s="71" t="str">
        <f>VLOOKUP(MID('Raw Data'!B$1,FIND("(",'Raw Data'!B$1,1)+1,FIND(")",'Raw Data'!B$1,1)-FIND("(",'Raw Data'!B$1,1)-1)&amp;","&amp;LEFT(A340,FIND("Sample",A340,1)-2),'Arrays &amp; Content'!C$2:D$97,2,FALSE)</f>
        <v>cel-miR-39-3p</v>
      </c>
      <c r="C340" s="75" t="s">
        <v>403</v>
      </c>
      <c r="D340" s="74">
        <f>IF(SUM('Raw Data'!B$4:B$387)=0, "", IF(AND(ISNUMBER('Raw Data'!B341),'Raw Data'!B341&lt;$J$1, 'Raw Data'!B341&gt;0),'Raw Data'!B341,$J$1))</f>
        <v>21.88</v>
      </c>
      <c r="E340" s="74" t="str">
        <f>IF(SUM('Raw Data'!C$4:C$387)=0, "", IF(AND(ISNUMBER('Raw Data'!C341),'Raw Data'!C341&lt;$J$1, 'Raw Data'!C341&gt;0),'Raw Data'!C341,$J$1))</f>
        <v/>
      </c>
      <c r="F340" s="74" t="str">
        <f>IF(SUM('Raw Data'!D$4:D$387)=0, "", IF(AND(ISNUMBER('Raw Data'!D341),'Raw Data'!D341&lt;$J$1, 'Raw Data'!D341&gt;0),'Raw Data'!D341,$J$1))</f>
        <v/>
      </c>
      <c r="G340" s="74" t="str">
        <f>IF(SUM('Raw Data'!E$4:E$387)=0, "", IF(AND(ISNUMBER('Raw Data'!E341),'Raw Data'!E341&lt;$J$1, 'Raw Data'!E341&gt;0),'Raw Data'!E341,$J$1))</f>
        <v/>
      </c>
    </row>
    <row r="341" spans="1:7" ht="15" customHeight="1" x14ac:dyDescent="0.25">
      <c r="A341" s="71" t="s">
        <v>794</v>
      </c>
      <c r="B341" s="71" t="str">
        <f>VLOOKUP(MID('Raw Data'!B$1,FIND("(",'Raw Data'!B$1,1)+1,FIND(")",'Raw Data'!B$1,1)-FIND("(",'Raw Data'!B$1,1)-1)&amp;","&amp;LEFT(A341,FIND("Sample",A341,1)-2),'Arrays &amp; Content'!C$2:D$97,2,FALSE)</f>
        <v>cel-miR-39-3p</v>
      </c>
      <c r="C341" s="75" t="s">
        <v>404</v>
      </c>
      <c r="D341" s="74">
        <f>IF(SUM('Raw Data'!B$4:B$387)=0, "", IF(AND(ISNUMBER('Raw Data'!B342),'Raw Data'!B342&lt;$J$1, 'Raw Data'!B342&gt;0),'Raw Data'!B342,$J$1))</f>
        <v>20.04</v>
      </c>
      <c r="E341" s="74" t="str">
        <f>IF(SUM('Raw Data'!C$4:C$387)=0, "", IF(AND(ISNUMBER('Raw Data'!C342),'Raw Data'!C342&lt;$J$1, 'Raw Data'!C342&gt;0),'Raw Data'!C342,$J$1))</f>
        <v/>
      </c>
      <c r="F341" s="74" t="str">
        <f>IF(SUM('Raw Data'!D$4:D$387)=0, "", IF(AND(ISNUMBER('Raw Data'!D342),'Raw Data'!D342&lt;$J$1, 'Raw Data'!D342&gt;0),'Raw Data'!D342,$J$1))</f>
        <v/>
      </c>
      <c r="G341" s="74" t="str">
        <f>IF(SUM('Raw Data'!E$4:E$387)=0, "", IF(AND(ISNUMBER('Raw Data'!E342),'Raw Data'!E342&lt;$J$1, 'Raw Data'!E342&gt;0),'Raw Data'!E342,$J$1))</f>
        <v/>
      </c>
    </row>
    <row r="342" spans="1:7" ht="15" customHeight="1" x14ac:dyDescent="0.25">
      <c r="A342" s="71" t="s">
        <v>795</v>
      </c>
      <c r="B342" s="71" t="str">
        <f>VLOOKUP(MID('Raw Data'!B$1,FIND("(",'Raw Data'!B$1,1)+1,FIND(")",'Raw Data'!B$1,1)-FIND("(",'Raw Data'!B$1,1)-1)&amp;","&amp;LEFT(A342,FIND("Sample",A342,1)-2),'Arrays &amp; Content'!C$2:D$97,2,FALSE)</f>
        <v>cel-miR-39-3p</v>
      </c>
      <c r="C342" s="75" t="s">
        <v>405</v>
      </c>
      <c r="D342" s="74">
        <f>IF(SUM('Raw Data'!B$4:B$387)=0, "", IF(AND(ISNUMBER('Raw Data'!B343),'Raw Data'!B343&lt;$J$1, 'Raw Data'!B343&gt;0),'Raw Data'!B343,$J$1))</f>
        <v>19.190000000000001</v>
      </c>
      <c r="E342" s="74" t="str">
        <f>IF(SUM('Raw Data'!C$4:C$387)=0, "", IF(AND(ISNUMBER('Raw Data'!C343),'Raw Data'!C343&lt;$J$1, 'Raw Data'!C343&gt;0),'Raw Data'!C343,$J$1))</f>
        <v/>
      </c>
      <c r="F342" s="74" t="str">
        <f>IF(SUM('Raw Data'!D$4:D$387)=0, "", IF(AND(ISNUMBER('Raw Data'!D343),'Raw Data'!D343&lt;$J$1, 'Raw Data'!D343&gt;0),'Raw Data'!D343,$J$1))</f>
        <v/>
      </c>
      <c r="G342" s="74" t="str">
        <f>IF(SUM('Raw Data'!E$4:E$387)=0, "", IF(AND(ISNUMBER('Raw Data'!E343),'Raw Data'!E343&lt;$J$1, 'Raw Data'!E343&gt;0),'Raw Data'!E343,$J$1))</f>
        <v/>
      </c>
    </row>
    <row r="343" spans="1:7" ht="15" customHeight="1" x14ac:dyDescent="0.25">
      <c r="A343" s="71" t="s">
        <v>796</v>
      </c>
      <c r="B343" s="71" t="str">
        <f>VLOOKUP(MID('Raw Data'!B$1,FIND("(",'Raw Data'!B$1,1)+1,FIND(")",'Raw Data'!B$1,1)-FIND("(",'Raw Data'!B$1,1)-1)&amp;","&amp;LEFT(A343,FIND("Sample",A343,1)-2),'Arrays &amp; Content'!C$2:D$97,2,FALSE)</f>
        <v>hsa-miR-16-5p</v>
      </c>
      <c r="C343" s="75" t="s">
        <v>406</v>
      </c>
      <c r="D343" s="74">
        <f>IF(SUM('Raw Data'!B$4:B$387)=0, "", IF(AND(ISNUMBER('Raw Data'!B344),'Raw Data'!B344&lt;$J$1, 'Raw Data'!B344&gt;0),'Raw Data'!B344,$J$1))</f>
        <v>20.93</v>
      </c>
      <c r="E343" s="74" t="str">
        <f>IF(SUM('Raw Data'!C$4:C$387)=0, "", IF(AND(ISNUMBER('Raw Data'!C344),'Raw Data'!C344&lt;$J$1, 'Raw Data'!C344&gt;0),'Raw Data'!C344,$J$1))</f>
        <v/>
      </c>
      <c r="F343" s="74" t="str">
        <f>IF(SUM('Raw Data'!D$4:D$387)=0, "", IF(AND(ISNUMBER('Raw Data'!D344),'Raw Data'!D344&lt;$J$1, 'Raw Data'!D344&gt;0),'Raw Data'!D344,$J$1))</f>
        <v/>
      </c>
      <c r="G343" s="74" t="str">
        <f>IF(SUM('Raw Data'!E$4:E$387)=0, "", IF(AND(ISNUMBER('Raw Data'!E344),'Raw Data'!E344&lt;$J$1, 'Raw Data'!E344&gt;0),'Raw Data'!E344,$J$1))</f>
        <v/>
      </c>
    </row>
    <row r="344" spans="1:7" ht="15" customHeight="1" x14ac:dyDescent="0.25">
      <c r="A344" s="71" t="s">
        <v>797</v>
      </c>
      <c r="B344" s="71" t="str">
        <f>VLOOKUP(MID('Raw Data'!B$1,FIND("(",'Raw Data'!B$1,1)+1,FIND(")",'Raw Data'!B$1,1)-FIND("(",'Raw Data'!B$1,1)-1)&amp;","&amp;LEFT(A344,FIND("Sample",A344,1)-2),'Arrays &amp; Content'!C$2:D$97,2,FALSE)</f>
        <v>hsa-miR-16-5p</v>
      </c>
      <c r="C344" s="75" t="s">
        <v>407</v>
      </c>
      <c r="D344" s="74">
        <f>IF(SUM('Raw Data'!B$4:B$387)=0, "", IF(AND(ISNUMBER('Raw Data'!B345),'Raw Data'!B345&lt;$J$1, 'Raw Data'!B345&gt;0),'Raw Data'!B345,$J$1))</f>
        <v>20.93</v>
      </c>
      <c r="E344" s="74" t="str">
        <f>IF(SUM('Raw Data'!C$4:C$387)=0, "", IF(AND(ISNUMBER('Raw Data'!C345),'Raw Data'!C345&lt;$J$1, 'Raw Data'!C345&gt;0),'Raw Data'!C345,$J$1))</f>
        <v/>
      </c>
      <c r="F344" s="74" t="str">
        <f>IF(SUM('Raw Data'!D$4:D$387)=0, "", IF(AND(ISNUMBER('Raw Data'!D345),'Raw Data'!D345&lt;$J$1, 'Raw Data'!D345&gt;0),'Raw Data'!D345,$J$1))</f>
        <v/>
      </c>
      <c r="G344" s="74" t="str">
        <f>IF(SUM('Raw Data'!E$4:E$387)=0, "", IF(AND(ISNUMBER('Raw Data'!E345),'Raw Data'!E345&lt;$J$1, 'Raw Data'!E345&gt;0),'Raw Data'!E345,$J$1))</f>
        <v/>
      </c>
    </row>
    <row r="345" spans="1:7" ht="15" customHeight="1" x14ac:dyDescent="0.25">
      <c r="A345" s="71" t="s">
        <v>798</v>
      </c>
      <c r="B345" s="71" t="str">
        <f>VLOOKUP(MID('Raw Data'!B$1,FIND("(",'Raw Data'!B$1,1)+1,FIND(")",'Raw Data'!B$1,1)-FIND("(",'Raw Data'!B$1,1)-1)&amp;","&amp;LEFT(A345,FIND("Sample",A345,1)-2),'Arrays &amp; Content'!C$2:D$97,2,FALSE)</f>
        <v>hsa-miR-21-5p</v>
      </c>
      <c r="C345" s="75" t="s">
        <v>408</v>
      </c>
      <c r="D345" s="74">
        <f>IF(SUM('Raw Data'!B$4:B$387)=0, "", IF(AND(ISNUMBER('Raw Data'!B346),'Raw Data'!B346&lt;$J$1, 'Raw Data'!B346&gt;0),'Raw Data'!B346,$J$1))</f>
        <v>19.46</v>
      </c>
      <c r="E345" s="74" t="str">
        <f>IF(SUM('Raw Data'!C$4:C$387)=0, "", IF(AND(ISNUMBER('Raw Data'!C346),'Raw Data'!C346&lt;$J$1, 'Raw Data'!C346&gt;0),'Raw Data'!C346,$J$1))</f>
        <v/>
      </c>
      <c r="F345" s="74" t="str">
        <f>IF(SUM('Raw Data'!D$4:D$387)=0, "", IF(AND(ISNUMBER('Raw Data'!D346),'Raw Data'!D346&lt;$J$1, 'Raw Data'!D346&gt;0),'Raw Data'!D346,$J$1))</f>
        <v/>
      </c>
      <c r="G345" s="74" t="str">
        <f>IF(SUM('Raw Data'!E$4:E$387)=0, "", IF(AND(ISNUMBER('Raw Data'!E346),'Raw Data'!E346&lt;$J$1, 'Raw Data'!E346&gt;0),'Raw Data'!E346,$J$1))</f>
        <v/>
      </c>
    </row>
    <row r="346" spans="1:7" ht="15" customHeight="1" x14ac:dyDescent="0.25">
      <c r="A346" s="71" t="s">
        <v>799</v>
      </c>
      <c r="B346" s="71" t="str">
        <f>VLOOKUP(MID('Raw Data'!B$1,FIND("(",'Raw Data'!B$1,1)+1,FIND(")",'Raw Data'!B$1,1)-FIND("(",'Raw Data'!B$1,1)-1)&amp;","&amp;LEFT(A346,FIND("Sample",A346,1)-2),'Arrays &amp; Content'!C$2:D$97,2,FALSE)</f>
        <v>hsa-miR-21-5p</v>
      </c>
      <c r="C346" s="75" t="s">
        <v>409</v>
      </c>
      <c r="D346" s="74">
        <f>IF(SUM('Raw Data'!B$4:B$387)=0, "", IF(AND(ISNUMBER('Raw Data'!B347),'Raw Data'!B347&lt;$J$1, 'Raw Data'!B347&gt;0),'Raw Data'!B347,$J$1))</f>
        <v>20.88</v>
      </c>
      <c r="E346" s="74" t="str">
        <f>IF(SUM('Raw Data'!C$4:C$387)=0, "", IF(AND(ISNUMBER('Raw Data'!C347),'Raw Data'!C347&lt;$J$1, 'Raw Data'!C347&gt;0),'Raw Data'!C347,$J$1))</f>
        <v/>
      </c>
      <c r="F346" s="74" t="str">
        <f>IF(SUM('Raw Data'!D$4:D$387)=0, "", IF(AND(ISNUMBER('Raw Data'!D347),'Raw Data'!D347&lt;$J$1, 'Raw Data'!D347&gt;0),'Raw Data'!D347,$J$1))</f>
        <v/>
      </c>
      <c r="G346" s="74" t="str">
        <f>IF(SUM('Raw Data'!E$4:E$387)=0, "", IF(AND(ISNUMBER('Raw Data'!E347),'Raw Data'!E347&lt;$J$1, 'Raw Data'!E347&gt;0),'Raw Data'!E347,$J$1))</f>
        <v/>
      </c>
    </row>
    <row r="347" spans="1:7" ht="15" customHeight="1" x14ac:dyDescent="0.25">
      <c r="A347" s="71" t="s">
        <v>800</v>
      </c>
      <c r="B347" s="71" t="str">
        <f>VLOOKUP(MID('Raw Data'!B$1,FIND("(",'Raw Data'!B$1,1)+1,FIND(")",'Raw Data'!B$1,1)-FIND("(",'Raw Data'!B$1,1)-1)&amp;","&amp;LEFT(A347,FIND("Sample",A347,1)-2),'Arrays &amp; Content'!C$2:D$97,2,FALSE)</f>
        <v>hsa-miR-191-5p</v>
      </c>
      <c r="C347" s="75" t="s">
        <v>410</v>
      </c>
      <c r="D347" s="74">
        <f>IF(SUM('Raw Data'!B$4:B$387)=0, "", IF(AND(ISNUMBER('Raw Data'!B348),'Raw Data'!B348&lt;$J$1, 'Raw Data'!B348&gt;0),'Raw Data'!B348,$J$1))</f>
        <v>19.46</v>
      </c>
      <c r="E347" s="74" t="str">
        <f>IF(SUM('Raw Data'!C$4:C$387)=0, "", IF(AND(ISNUMBER('Raw Data'!C348),'Raw Data'!C348&lt;$J$1, 'Raw Data'!C348&gt;0),'Raw Data'!C348,$J$1))</f>
        <v/>
      </c>
      <c r="F347" s="74" t="str">
        <f>IF(SUM('Raw Data'!D$4:D$387)=0, "", IF(AND(ISNUMBER('Raw Data'!D348),'Raw Data'!D348&lt;$J$1, 'Raw Data'!D348&gt;0),'Raw Data'!D348,$J$1))</f>
        <v/>
      </c>
      <c r="G347" s="74" t="str">
        <f>IF(SUM('Raw Data'!E$4:E$387)=0, "", IF(AND(ISNUMBER('Raw Data'!E348),'Raw Data'!E348&lt;$J$1, 'Raw Data'!E348&gt;0),'Raw Data'!E348,$J$1))</f>
        <v/>
      </c>
    </row>
    <row r="348" spans="1:7" ht="15" customHeight="1" x14ac:dyDescent="0.25">
      <c r="A348" s="71" t="s">
        <v>801</v>
      </c>
      <c r="B348" s="71" t="str">
        <f>VLOOKUP(MID('Raw Data'!B$1,FIND("(",'Raw Data'!B$1,1)+1,FIND(")",'Raw Data'!B$1,1)-FIND("(",'Raw Data'!B$1,1)-1)&amp;","&amp;LEFT(A348,FIND("Sample",A348,1)-2),'Arrays &amp; Content'!C$2:D$97,2,FALSE)</f>
        <v>hsa-miR-191-5p</v>
      </c>
      <c r="C348" s="75" t="s">
        <v>411</v>
      </c>
      <c r="D348" s="74">
        <f>IF(SUM('Raw Data'!B$4:B$387)=0, "", IF(AND(ISNUMBER('Raw Data'!B349),'Raw Data'!B349&lt;$J$1, 'Raw Data'!B349&gt;0),'Raw Data'!B349,$J$1))</f>
        <v>21.53</v>
      </c>
      <c r="E348" s="74" t="str">
        <f>IF(SUM('Raw Data'!C$4:C$387)=0, "", IF(AND(ISNUMBER('Raw Data'!C349),'Raw Data'!C349&lt;$J$1, 'Raw Data'!C349&gt;0),'Raw Data'!C349,$J$1))</f>
        <v/>
      </c>
      <c r="F348" s="74" t="str">
        <f>IF(SUM('Raw Data'!D$4:D$387)=0, "", IF(AND(ISNUMBER('Raw Data'!D349),'Raw Data'!D349&lt;$J$1, 'Raw Data'!D349&gt;0),'Raw Data'!D349,$J$1))</f>
        <v/>
      </c>
      <c r="G348" s="74" t="str">
        <f>IF(SUM('Raw Data'!E$4:E$387)=0, "", IF(AND(ISNUMBER('Raw Data'!E349),'Raw Data'!E349&lt;$J$1, 'Raw Data'!E349&gt;0),'Raw Data'!E349,$J$1))</f>
        <v/>
      </c>
    </row>
    <row r="349" spans="1:7" ht="15" customHeight="1" x14ac:dyDescent="0.25">
      <c r="A349" s="71" t="s">
        <v>802</v>
      </c>
      <c r="B349" s="71" t="str">
        <f>VLOOKUP(MID('Raw Data'!B$1,FIND("(",'Raw Data'!B$1,1)+1,FIND(")",'Raw Data'!B$1,1)-FIND("(",'Raw Data'!B$1,1)-1)&amp;","&amp;LEFT(A349,FIND("Sample",A349,1)-2),'Arrays &amp; Content'!C$2:D$97,2,FALSE)</f>
        <v>SNORD61</v>
      </c>
      <c r="C349" s="75" t="s">
        <v>412</v>
      </c>
      <c r="D349" s="74">
        <f>IF(SUM('Raw Data'!B$4:B$387)=0, "", IF(AND(ISNUMBER('Raw Data'!B350),'Raw Data'!B350&lt;$J$1, 'Raw Data'!B350&gt;0),'Raw Data'!B350,$J$1))</f>
        <v>20.23</v>
      </c>
      <c r="E349" s="74" t="str">
        <f>IF(SUM('Raw Data'!C$4:C$387)=0, "", IF(AND(ISNUMBER('Raw Data'!C350),'Raw Data'!C350&lt;$J$1, 'Raw Data'!C350&gt;0),'Raw Data'!C350,$J$1))</f>
        <v/>
      </c>
      <c r="F349" s="74" t="str">
        <f>IF(SUM('Raw Data'!D$4:D$387)=0, "", IF(AND(ISNUMBER('Raw Data'!D350),'Raw Data'!D350&lt;$J$1, 'Raw Data'!D350&gt;0),'Raw Data'!D350,$J$1))</f>
        <v/>
      </c>
      <c r="G349" s="74" t="str">
        <f>IF(SUM('Raw Data'!E$4:E$387)=0, "", IF(AND(ISNUMBER('Raw Data'!E350),'Raw Data'!E350&lt;$J$1, 'Raw Data'!E350&gt;0),'Raw Data'!E350,$J$1))</f>
        <v/>
      </c>
    </row>
    <row r="350" spans="1:7" ht="15" customHeight="1" x14ac:dyDescent="0.25">
      <c r="A350" s="71" t="s">
        <v>803</v>
      </c>
      <c r="B350" s="71" t="str">
        <f>VLOOKUP(MID('Raw Data'!B$1,FIND("(",'Raw Data'!B$1,1)+1,FIND(")",'Raw Data'!B$1,1)-FIND("(",'Raw Data'!B$1,1)-1)&amp;","&amp;LEFT(A350,FIND("Sample",A350,1)-2),'Arrays &amp; Content'!C$2:D$97,2,FALSE)</f>
        <v>SNORD61</v>
      </c>
      <c r="C350" s="75" t="s">
        <v>413</v>
      </c>
      <c r="D350" s="74">
        <f>IF(SUM('Raw Data'!B$4:B$387)=0, "", IF(AND(ISNUMBER('Raw Data'!B351),'Raw Data'!B351&lt;$J$1, 'Raw Data'!B351&gt;0),'Raw Data'!B351,$J$1))</f>
        <v>20.6</v>
      </c>
      <c r="E350" s="74" t="str">
        <f>IF(SUM('Raw Data'!C$4:C$387)=0, "", IF(AND(ISNUMBER('Raw Data'!C351),'Raw Data'!C351&lt;$J$1, 'Raw Data'!C351&gt;0),'Raw Data'!C351,$J$1))</f>
        <v/>
      </c>
      <c r="F350" s="74" t="str">
        <f>IF(SUM('Raw Data'!D$4:D$387)=0, "", IF(AND(ISNUMBER('Raw Data'!D351),'Raw Data'!D351&lt;$J$1, 'Raw Data'!D351&gt;0),'Raw Data'!D351,$J$1))</f>
        <v/>
      </c>
      <c r="G350" s="74" t="str">
        <f>IF(SUM('Raw Data'!E$4:E$387)=0, "", IF(AND(ISNUMBER('Raw Data'!E351),'Raw Data'!E351&lt;$J$1, 'Raw Data'!E351&gt;0),'Raw Data'!E351,$J$1))</f>
        <v/>
      </c>
    </row>
    <row r="351" spans="1:7" ht="15" customHeight="1" x14ac:dyDescent="0.25">
      <c r="A351" s="71" t="s">
        <v>804</v>
      </c>
      <c r="B351" s="71" t="str">
        <f>VLOOKUP(MID('Raw Data'!B$1,FIND("(",'Raw Data'!B$1,1)+1,FIND(")",'Raw Data'!B$1,1)-FIND("(",'Raw Data'!B$1,1)-1)&amp;","&amp;LEFT(A351,FIND("Sample",A351,1)-2),'Arrays &amp; Content'!C$2:D$97,2,FALSE)</f>
        <v>SNORD95</v>
      </c>
      <c r="C351" s="75" t="s">
        <v>414</v>
      </c>
      <c r="D351" s="74">
        <f>IF(SUM('Raw Data'!B$4:B$387)=0, "", IF(AND(ISNUMBER('Raw Data'!B352),'Raw Data'!B352&lt;$J$1, 'Raw Data'!B352&gt;0),'Raw Data'!B352,$J$1))</f>
        <v>21.59</v>
      </c>
      <c r="E351" s="74" t="str">
        <f>IF(SUM('Raw Data'!C$4:C$387)=0, "", IF(AND(ISNUMBER('Raw Data'!C352),'Raw Data'!C352&lt;$J$1, 'Raw Data'!C352&gt;0),'Raw Data'!C352,$J$1))</f>
        <v/>
      </c>
      <c r="F351" s="74" t="str">
        <f>IF(SUM('Raw Data'!D$4:D$387)=0, "", IF(AND(ISNUMBER('Raw Data'!D352),'Raw Data'!D352&lt;$J$1, 'Raw Data'!D352&gt;0),'Raw Data'!D352,$J$1))</f>
        <v/>
      </c>
      <c r="G351" s="74" t="str">
        <f>IF(SUM('Raw Data'!E$4:E$387)=0, "", IF(AND(ISNUMBER('Raw Data'!E352),'Raw Data'!E352&lt;$J$1, 'Raw Data'!E352&gt;0),'Raw Data'!E352,$J$1))</f>
        <v/>
      </c>
    </row>
    <row r="352" spans="1:7" ht="15" customHeight="1" x14ac:dyDescent="0.25">
      <c r="A352" s="71" t="s">
        <v>805</v>
      </c>
      <c r="B352" s="71" t="str">
        <f>VLOOKUP(MID('Raw Data'!B$1,FIND("(",'Raw Data'!B$1,1)+1,FIND(")",'Raw Data'!B$1,1)-FIND("(",'Raw Data'!B$1,1)-1)&amp;","&amp;LEFT(A352,FIND("Sample",A352,1)-2),'Arrays &amp; Content'!C$2:D$97,2,FALSE)</f>
        <v>SNORD95</v>
      </c>
      <c r="C352" s="75" t="s">
        <v>415</v>
      </c>
      <c r="D352" s="74">
        <f>IF(SUM('Raw Data'!B$4:B$387)=0, "", IF(AND(ISNUMBER('Raw Data'!B353),'Raw Data'!B353&lt;$J$1, 'Raw Data'!B353&gt;0),'Raw Data'!B353,$J$1))</f>
        <v>21.56</v>
      </c>
      <c r="E352" s="74" t="str">
        <f>IF(SUM('Raw Data'!C$4:C$387)=0, "", IF(AND(ISNUMBER('Raw Data'!C353),'Raw Data'!C353&lt;$J$1, 'Raw Data'!C353&gt;0),'Raw Data'!C353,$J$1))</f>
        <v/>
      </c>
      <c r="F352" s="74" t="str">
        <f>IF(SUM('Raw Data'!D$4:D$387)=0, "", IF(AND(ISNUMBER('Raw Data'!D353),'Raw Data'!D353&lt;$J$1, 'Raw Data'!D353&gt;0),'Raw Data'!D353,$J$1))</f>
        <v/>
      </c>
      <c r="G352" s="74" t="str">
        <f>IF(SUM('Raw Data'!E$4:E$387)=0, "", IF(AND(ISNUMBER('Raw Data'!E353),'Raw Data'!E353&lt;$J$1, 'Raw Data'!E353&gt;0),'Raw Data'!E353,$J$1))</f>
        <v/>
      </c>
    </row>
    <row r="353" spans="1:7" ht="15" customHeight="1" x14ac:dyDescent="0.25">
      <c r="A353" s="71" t="s">
        <v>806</v>
      </c>
      <c r="B353" s="71" t="str">
        <f>VLOOKUP(MID('Raw Data'!B$1,FIND("(",'Raw Data'!B$1,1)+1,FIND(")",'Raw Data'!B$1,1)-FIND("(",'Raw Data'!B$1,1)-1)&amp;","&amp;LEFT(A353,FIND("Sample",A353,1)-2),'Arrays &amp; Content'!C$2:D$97,2,FALSE)</f>
        <v>SNORD96A</v>
      </c>
      <c r="C353" s="75" t="s">
        <v>416</v>
      </c>
      <c r="D353" s="74">
        <f>IF(SUM('Raw Data'!B$4:B$387)=0, "", IF(AND(ISNUMBER('Raw Data'!B354),'Raw Data'!B354&lt;$J$1, 'Raw Data'!B354&gt;0),'Raw Data'!B354,$J$1))</f>
        <v>19.239999999999998</v>
      </c>
      <c r="E353" s="74" t="str">
        <f>IF(SUM('Raw Data'!C$4:C$387)=0, "", IF(AND(ISNUMBER('Raw Data'!C354),'Raw Data'!C354&lt;$J$1, 'Raw Data'!C354&gt;0),'Raw Data'!C354,$J$1))</f>
        <v/>
      </c>
      <c r="F353" s="74" t="str">
        <f>IF(SUM('Raw Data'!D$4:D$387)=0, "", IF(AND(ISNUMBER('Raw Data'!D354),'Raw Data'!D354&lt;$J$1, 'Raw Data'!D354&gt;0),'Raw Data'!D354,$J$1))</f>
        <v/>
      </c>
      <c r="G353" s="74" t="str">
        <f>IF(SUM('Raw Data'!E$4:E$387)=0, "", IF(AND(ISNUMBER('Raw Data'!E354),'Raw Data'!E354&lt;$J$1, 'Raw Data'!E354&gt;0),'Raw Data'!E354,$J$1))</f>
        <v/>
      </c>
    </row>
    <row r="354" spans="1:7" ht="15" customHeight="1" x14ac:dyDescent="0.25">
      <c r="A354" s="71" t="s">
        <v>807</v>
      </c>
      <c r="B354" s="71" t="str">
        <f>VLOOKUP(MID('Raw Data'!B$1,FIND("(",'Raw Data'!B$1,1)+1,FIND(")",'Raw Data'!B$1,1)-FIND("(",'Raw Data'!B$1,1)-1)&amp;","&amp;LEFT(A354,FIND("Sample",A354,1)-2),'Arrays &amp; Content'!C$2:D$97,2,FALSE)</f>
        <v>SNORD96A</v>
      </c>
      <c r="C354" s="75" t="s">
        <v>417</v>
      </c>
      <c r="D354" s="74">
        <f>IF(SUM('Raw Data'!B$4:B$387)=0, "", IF(AND(ISNUMBER('Raw Data'!B355),'Raw Data'!B355&lt;$J$1, 'Raw Data'!B355&gt;0),'Raw Data'!B355,$J$1))</f>
        <v>21.37</v>
      </c>
      <c r="E354" s="74" t="str">
        <f>IF(SUM('Raw Data'!C$4:C$387)=0, "", IF(AND(ISNUMBER('Raw Data'!C355),'Raw Data'!C355&lt;$J$1, 'Raw Data'!C355&gt;0),'Raw Data'!C355,$J$1))</f>
        <v/>
      </c>
      <c r="F354" s="74" t="str">
        <f>IF(SUM('Raw Data'!D$4:D$387)=0, "", IF(AND(ISNUMBER('Raw Data'!D355),'Raw Data'!D355&lt;$J$1, 'Raw Data'!D355&gt;0),'Raw Data'!D355,$J$1))</f>
        <v/>
      </c>
      <c r="G354" s="74" t="str">
        <f>IF(SUM('Raw Data'!E$4:E$387)=0, "", IF(AND(ISNUMBER('Raw Data'!E355),'Raw Data'!E355&lt;$J$1, 'Raw Data'!E355&gt;0),'Raw Data'!E355,$J$1))</f>
        <v/>
      </c>
    </row>
    <row r="355" spans="1:7" ht="15" customHeight="1" x14ac:dyDescent="0.25">
      <c r="A355" s="71" t="s">
        <v>808</v>
      </c>
      <c r="B355" s="71" t="str">
        <f>VLOOKUP(MID('Raw Data'!B$1,FIND("(",'Raw Data'!B$1,1)+1,FIND(")",'Raw Data'!B$1,1)-FIND("(",'Raw Data'!B$1,1)-1)&amp;","&amp;LEFT(A355,FIND("Sample",A355,1)-2),'Arrays &amp; Content'!C$2:D$97,2,FALSE)</f>
        <v>miRTC</v>
      </c>
      <c r="C355" s="75" t="s">
        <v>418</v>
      </c>
      <c r="D355" s="74">
        <f>IF(SUM('Raw Data'!B$4:B$387)=0, "", IF(AND(ISNUMBER('Raw Data'!B356),'Raw Data'!B356&lt;$J$1, 'Raw Data'!B356&gt;0),'Raw Data'!B356,$J$1))</f>
        <v>18.09</v>
      </c>
      <c r="E355" s="74" t="str">
        <f>IF(SUM('Raw Data'!C$4:C$387)=0, "", IF(AND(ISNUMBER('Raw Data'!C356),'Raw Data'!C356&lt;$J$1, 'Raw Data'!C356&gt;0),'Raw Data'!C356,$J$1))</f>
        <v/>
      </c>
      <c r="F355" s="74" t="str">
        <f>IF(SUM('Raw Data'!D$4:D$387)=0, "", IF(AND(ISNUMBER('Raw Data'!D356),'Raw Data'!D356&lt;$J$1, 'Raw Data'!D356&gt;0),'Raw Data'!D356,$J$1))</f>
        <v/>
      </c>
      <c r="G355" s="74" t="str">
        <f>IF(SUM('Raw Data'!E$4:E$387)=0, "", IF(AND(ISNUMBER('Raw Data'!E356),'Raw Data'!E356&lt;$J$1, 'Raw Data'!E356&gt;0),'Raw Data'!E356,$J$1))</f>
        <v/>
      </c>
    </row>
    <row r="356" spans="1:7" ht="15" customHeight="1" x14ac:dyDescent="0.25">
      <c r="A356" s="71" t="s">
        <v>809</v>
      </c>
      <c r="B356" s="71" t="str">
        <f>VLOOKUP(MID('Raw Data'!B$1,FIND("(",'Raw Data'!B$1,1)+1,FIND(")",'Raw Data'!B$1,1)-FIND("(",'Raw Data'!B$1,1)-1)&amp;","&amp;LEFT(A356,FIND("Sample",A356,1)-2),'Arrays &amp; Content'!C$2:D$97,2,FALSE)</f>
        <v>miRTC</v>
      </c>
      <c r="C356" s="75" t="s">
        <v>419</v>
      </c>
      <c r="D356" s="74">
        <f>IF(SUM('Raw Data'!B$4:B$387)=0, "", IF(AND(ISNUMBER('Raw Data'!B357),'Raw Data'!B357&lt;$J$1, 'Raw Data'!B357&gt;0),'Raw Data'!B357,$J$1))</f>
        <v>17.47</v>
      </c>
      <c r="E356" s="74" t="str">
        <f>IF(SUM('Raw Data'!C$4:C$387)=0, "", IF(AND(ISNUMBER('Raw Data'!C357),'Raw Data'!C357&lt;$J$1, 'Raw Data'!C357&gt;0),'Raw Data'!C357,$J$1))</f>
        <v/>
      </c>
      <c r="F356" s="74" t="str">
        <f>IF(SUM('Raw Data'!D$4:D$387)=0, "", IF(AND(ISNUMBER('Raw Data'!D357),'Raw Data'!D357&lt;$J$1, 'Raw Data'!D357&gt;0),'Raw Data'!D357,$J$1))</f>
        <v/>
      </c>
      <c r="G356" s="74" t="str">
        <f>IF(SUM('Raw Data'!E$4:E$387)=0, "", IF(AND(ISNUMBER('Raw Data'!E357),'Raw Data'!E357&lt;$J$1, 'Raw Data'!E357&gt;0),'Raw Data'!E357,$J$1))</f>
        <v/>
      </c>
    </row>
    <row r="357" spans="1:7" ht="15" customHeight="1" x14ac:dyDescent="0.25">
      <c r="A357" s="71" t="s">
        <v>810</v>
      </c>
      <c r="B357" s="71" t="str">
        <f>VLOOKUP(MID('Raw Data'!B$1,FIND("(",'Raw Data'!B$1,1)+1,FIND(")",'Raw Data'!B$1,1)-FIND("(",'Raw Data'!B$1,1)-1)&amp;","&amp;LEFT(A357,FIND("Sample",A357,1)-2),'Arrays &amp; Content'!C$2:D$97,2,FALSE)</f>
        <v>miRTC</v>
      </c>
      <c r="C357" s="75" t="s">
        <v>420</v>
      </c>
      <c r="D357" s="74">
        <f>IF(SUM('Raw Data'!B$4:B$387)=0, "", IF(AND(ISNUMBER('Raw Data'!B358),'Raw Data'!B358&lt;$J$1, 'Raw Data'!B358&gt;0),'Raw Data'!B358,$J$1))</f>
        <v>17.7</v>
      </c>
      <c r="E357" s="74" t="str">
        <f>IF(SUM('Raw Data'!C$4:C$387)=0, "", IF(AND(ISNUMBER('Raw Data'!C358),'Raw Data'!C358&lt;$J$1, 'Raw Data'!C358&gt;0),'Raw Data'!C358,$J$1))</f>
        <v/>
      </c>
      <c r="F357" s="74" t="str">
        <f>IF(SUM('Raw Data'!D$4:D$387)=0, "", IF(AND(ISNUMBER('Raw Data'!D358),'Raw Data'!D358&lt;$J$1, 'Raw Data'!D358&gt;0),'Raw Data'!D358,$J$1))</f>
        <v/>
      </c>
      <c r="G357" s="74" t="str">
        <f>IF(SUM('Raw Data'!E$4:E$387)=0, "", IF(AND(ISNUMBER('Raw Data'!E358),'Raw Data'!E358&lt;$J$1, 'Raw Data'!E358&gt;0),'Raw Data'!E358,$J$1))</f>
        <v/>
      </c>
    </row>
    <row r="358" spans="1:7" ht="15" customHeight="1" x14ac:dyDescent="0.25">
      <c r="A358" s="71" t="s">
        <v>811</v>
      </c>
      <c r="B358" s="71" t="str">
        <f>VLOOKUP(MID('Raw Data'!B$1,FIND("(",'Raw Data'!B$1,1)+1,FIND(")",'Raw Data'!B$1,1)-FIND("(",'Raw Data'!B$1,1)-1)&amp;","&amp;LEFT(A358,FIND("Sample",A358,1)-2),'Arrays &amp; Content'!C$2:D$97,2,FALSE)</f>
        <v>miRTC</v>
      </c>
      <c r="C358" s="75" t="s">
        <v>421</v>
      </c>
      <c r="D358" s="74">
        <f>IF(SUM('Raw Data'!B$4:B$387)=0, "", IF(AND(ISNUMBER('Raw Data'!B359),'Raw Data'!B359&lt;$J$1, 'Raw Data'!B359&gt;0),'Raw Data'!B359,$J$1))</f>
        <v>18.39</v>
      </c>
      <c r="E358" s="74" t="str">
        <f>IF(SUM('Raw Data'!C$4:C$387)=0, "", IF(AND(ISNUMBER('Raw Data'!C359),'Raw Data'!C359&lt;$J$1, 'Raw Data'!C359&gt;0),'Raw Data'!C359,$J$1))</f>
        <v/>
      </c>
      <c r="F358" s="74" t="str">
        <f>IF(SUM('Raw Data'!D$4:D$387)=0, "", IF(AND(ISNUMBER('Raw Data'!D359),'Raw Data'!D359&lt;$J$1, 'Raw Data'!D359&gt;0),'Raw Data'!D359,$J$1))</f>
        <v/>
      </c>
      <c r="G358" s="74" t="str">
        <f>IF(SUM('Raw Data'!E$4:E$387)=0, "", IF(AND(ISNUMBER('Raw Data'!E359),'Raw Data'!E359&lt;$J$1, 'Raw Data'!E359&gt;0),'Raw Data'!E359,$J$1))</f>
        <v/>
      </c>
    </row>
    <row r="359" spans="1:7" ht="15" customHeight="1" x14ac:dyDescent="0.25">
      <c r="A359" s="71" t="s">
        <v>812</v>
      </c>
      <c r="B359" s="71" t="str">
        <f>VLOOKUP(MID('Raw Data'!B$1,FIND("(",'Raw Data'!B$1,1)+1,FIND(")",'Raw Data'!B$1,1)-FIND("(",'Raw Data'!B$1,1)-1)&amp;","&amp;LEFT(A359,FIND("Sample",A359,1)-2),'Arrays &amp; Content'!C$2:D$97,2,FALSE)</f>
        <v>PPC</v>
      </c>
      <c r="C359" s="75" t="s">
        <v>422</v>
      </c>
      <c r="D359" s="74">
        <f>IF(SUM('Raw Data'!B$4:B$387)=0, "", IF(AND(ISNUMBER('Raw Data'!B360),'Raw Data'!B360&lt;$J$1, 'Raw Data'!B360&gt;0),'Raw Data'!B360,$J$1))</f>
        <v>19.47</v>
      </c>
      <c r="E359" s="74" t="str">
        <f>IF(SUM('Raw Data'!C$4:C$387)=0, "", IF(AND(ISNUMBER('Raw Data'!C360),'Raw Data'!C360&lt;$J$1, 'Raw Data'!C360&gt;0),'Raw Data'!C360,$J$1))</f>
        <v/>
      </c>
      <c r="F359" s="74" t="str">
        <f>IF(SUM('Raw Data'!D$4:D$387)=0, "", IF(AND(ISNUMBER('Raw Data'!D360),'Raw Data'!D360&lt;$J$1, 'Raw Data'!D360&gt;0),'Raw Data'!D360,$J$1))</f>
        <v/>
      </c>
      <c r="G359" s="74" t="str">
        <f>IF(SUM('Raw Data'!E$4:E$387)=0, "", IF(AND(ISNUMBER('Raw Data'!E360),'Raw Data'!E360&lt;$J$1, 'Raw Data'!E360&gt;0),'Raw Data'!E360,$J$1))</f>
        <v/>
      </c>
    </row>
    <row r="360" spans="1:7" ht="15" customHeight="1" x14ac:dyDescent="0.25">
      <c r="A360" s="71" t="s">
        <v>813</v>
      </c>
      <c r="B360" s="71" t="str">
        <f>VLOOKUP(MID('Raw Data'!B$1,FIND("(",'Raw Data'!B$1,1)+1,FIND(")",'Raw Data'!B$1,1)-FIND("(",'Raw Data'!B$1,1)-1)&amp;","&amp;LEFT(A360,FIND("Sample",A360,1)-2),'Arrays &amp; Content'!C$2:D$97,2,FALSE)</f>
        <v>PPC</v>
      </c>
      <c r="C360" s="75" t="s">
        <v>423</v>
      </c>
      <c r="D360" s="74">
        <f>IF(SUM('Raw Data'!B$4:B$387)=0, "", IF(AND(ISNUMBER('Raw Data'!B361),'Raw Data'!B361&lt;$J$1, 'Raw Data'!B361&gt;0),'Raw Data'!B361,$J$1))</f>
        <v>19.03</v>
      </c>
      <c r="E360" s="74" t="str">
        <f>IF(SUM('Raw Data'!C$4:C$387)=0, "", IF(AND(ISNUMBER('Raw Data'!C361),'Raw Data'!C361&lt;$J$1, 'Raw Data'!C361&gt;0),'Raw Data'!C361,$J$1))</f>
        <v/>
      </c>
      <c r="F360" s="74" t="str">
        <f>IF(SUM('Raw Data'!D$4:D$387)=0, "", IF(AND(ISNUMBER('Raw Data'!D361),'Raw Data'!D361&lt;$J$1, 'Raw Data'!D361&gt;0),'Raw Data'!D361,$J$1))</f>
        <v/>
      </c>
      <c r="G360" s="74" t="str">
        <f>IF(SUM('Raw Data'!E$4:E$387)=0, "", IF(AND(ISNUMBER('Raw Data'!E361),'Raw Data'!E361&lt;$J$1, 'Raw Data'!E361&gt;0),'Raw Data'!E361,$J$1))</f>
        <v/>
      </c>
    </row>
    <row r="361" spans="1:7" ht="15" customHeight="1" x14ac:dyDescent="0.25">
      <c r="A361" s="71" t="s">
        <v>814</v>
      </c>
      <c r="B361" s="71" t="str">
        <f>VLOOKUP(MID('Raw Data'!B$1,FIND("(",'Raw Data'!B$1,1)+1,FIND(")",'Raw Data'!B$1,1)-FIND("(",'Raw Data'!B$1,1)-1)&amp;","&amp;LEFT(A361,FIND("Sample",A361,1)-2),'Arrays &amp; Content'!C$2:D$97,2,FALSE)</f>
        <v>PPC</v>
      </c>
      <c r="C361" s="75" t="s">
        <v>424</v>
      </c>
      <c r="D361" s="74">
        <f>IF(SUM('Raw Data'!B$4:B$387)=0, "", IF(AND(ISNUMBER('Raw Data'!B362),'Raw Data'!B362&lt;$J$1, 'Raw Data'!B362&gt;0),'Raw Data'!B362,$J$1))</f>
        <v>19.18</v>
      </c>
      <c r="E361" s="74" t="str">
        <f>IF(SUM('Raw Data'!C$4:C$387)=0, "", IF(AND(ISNUMBER('Raw Data'!C362),'Raw Data'!C362&lt;$J$1, 'Raw Data'!C362&gt;0),'Raw Data'!C362,$J$1))</f>
        <v/>
      </c>
      <c r="F361" s="74" t="str">
        <f>IF(SUM('Raw Data'!D$4:D$387)=0, "", IF(AND(ISNUMBER('Raw Data'!D362),'Raw Data'!D362&lt;$J$1, 'Raw Data'!D362&gt;0),'Raw Data'!D362,$J$1))</f>
        <v/>
      </c>
      <c r="G361" s="74" t="str">
        <f>IF(SUM('Raw Data'!E$4:E$387)=0, "", IF(AND(ISNUMBER('Raw Data'!E362),'Raw Data'!E362&lt;$J$1, 'Raw Data'!E362&gt;0),'Raw Data'!E362,$J$1))</f>
        <v/>
      </c>
    </row>
    <row r="362" spans="1:7" ht="15" customHeight="1" x14ac:dyDescent="0.25">
      <c r="A362" s="71" t="s">
        <v>815</v>
      </c>
      <c r="B362" s="71" t="str">
        <f>VLOOKUP(MID('Raw Data'!B$1,FIND("(",'Raw Data'!B$1,1)+1,FIND(")",'Raw Data'!B$1,1)-FIND("(",'Raw Data'!B$1,1)-1)&amp;","&amp;LEFT(A362,FIND("Sample",A362,1)-2),'Arrays &amp; Content'!C$2:D$97,2,FALSE)</f>
        <v>PPC</v>
      </c>
      <c r="C362" s="75" t="s">
        <v>425</v>
      </c>
      <c r="D362" s="74">
        <f>IF(SUM('Raw Data'!B$4:B$387)=0, "", IF(AND(ISNUMBER('Raw Data'!B363),'Raw Data'!B363&lt;$J$1, 'Raw Data'!B363&gt;0),'Raw Data'!B363,$J$1))</f>
        <v>19.77</v>
      </c>
      <c r="E362" s="74" t="str">
        <f>IF(SUM('Raw Data'!C$4:C$387)=0, "", IF(AND(ISNUMBER('Raw Data'!C363),'Raw Data'!C363&lt;$J$1, 'Raw Data'!C363&gt;0),'Raw Data'!C363,$J$1))</f>
        <v/>
      </c>
      <c r="F362" s="74" t="str">
        <f>IF(SUM('Raw Data'!D$4:D$387)=0, "", IF(AND(ISNUMBER('Raw Data'!D363),'Raw Data'!D363&lt;$J$1, 'Raw Data'!D363&gt;0),'Raw Data'!D363,$J$1))</f>
        <v/>
      </c>
      <c r="G362" s="74" t="str">
        <f>IF(SUM('Raw Data'!E$4:E$387)=0, "", IF(AND(ISNUMBER('Raw Data'!E363),'Raw Data'!E363&lt;$J$1, 'Raw Data'!E363&gt;0),'Raw Data'!E363,$J$1))</f>
        <v/>
      </c>
    </row>
    <row r="363" spans="1:7" ht="15" customHeight="1" x14ac:dyDescent="0.25">
      <c r="A363" s="71" t="s">
        <v>816</v>
      </c>
      <c r="B363" s="71" t="str">
        <f>VLOOKUP(MID('Raw Data'!B$1,FIND("(",'Raw Data'!B$1,1)+1,FIND(")",'Raw Data'!B$1,1)-FIND("(",'Raw Data'!B$1,1)-1)&amp;","&amp;LEFT(A363,FIND("Sample",A363,1)-2),'Arrays &amp; Content'!C$2:D$97,2,FALSE)</f>
        <v>cel-miR-39-3p</v>
      </c>
      <c r="C363" s="75" t="s">
        <v>426</v>
      </c>
      <c r="D363" s="74">
        <f>IF(SUM('Raw Data'!B$4:B$387)=0, "", IF(AND(ISNUMBER('Raw Data'!B364),'Raw Data'!B364&lt;$J$1, 'Raw Data'!B364&gt;0),'Raw Data'!B364,$J$1))</f>
        <v>21.03</v>
      </c>
      <c r="E363" s="74" t="str">
        <f>IF(SUM('Raw Data'!C$4:C$387)=0, "", IF(AND(ISNUMBER('Raw Data'!C364),'Raw Data'!C364&lt;$J$1, 'Raw Data'!C364&gt;0),'Raw Data'!C364,$J$1))</f>
        <v/>
      </c>
      <c r="F363" s="74" t="str">
        <f>IF(SUM('Raw Data'!D$4:D$387)=0, "", IF(AND(ISNUMBER('Raw Data'!D364),'Raw Data'!D364&lt;$J$1, 'Raw Data'!D364&gt;0),'Raw Data'!D364,$J$1))</f>
        <v/>
      </c>
      <c r="G363" s="74" t="str">
        <f>IF(SUM('Raw Data'!E$4:E$387)=0, "", IF(AND(ISNUMBER('Raw Data'!E364),'Raw Data'!E364&lt;$J$1, 'Raw Data'!E364&gt;0),'Raw Data'!E364,$J$1))</f>
        <v/>
      </c>
    </row>
    <row r="364" spans="1:7" ht="15" customHeight="1" x14ac:dyDescent="0.25">
      <c r="A364" s="71" t="s">
        <v>817</v>
      </c>
      <c r="B364" s="71" t="str">
        <f>VLOOKUP(MID('Raw Data'!B$1,FIND("(",'Raw Data'!B$1,1)+1,FIND(")",'Raw Data'!B$1,1)-FIND("(",'Raw Data'!B$1,1)-1)&amp;","&amp;LEFT(A364,FIND("Sample",A364,1)-2),'Arrays &amp; Content'!C$2:D$97,2,FALSE)</f>
        <v>cel-miR-39-3p</v>
      </c>
      <c r="C364" s="75" t="s">
        <v>427</v>
      </c>
      <c r="D364" s="74">
        <f>IF(SUM('Raw Data'!B$4:B$387)=0, "", IF(AND(ISNUMBER('Raw Data'!B365),'Raw Data'!B365&lt;$J$1, 'Raw Data'!B365&gt;0),'Raw Data'!B365,$J$1))</f>
        <v>21.81</v>
      </c>
      <c r="E364" s="74" t="str">
        <f>IF(SUM('Raw Data'!C$4:C$387)=0, "", IF(AND(ISNUMBER('Raw Data'!C365),'Raw Data'!C365&lt;$J$1, 'Raw Data'!C365&gt;0),'Raw Data'!C365,$J$1))</f>
        <v/>
      </c>
      <c r="F364" s="74" t="str">
        <f>IF(SUM('Raw Data'!D$4:D$387)=0, "", IF(AND(ISNUMBER('Raw Data'!D365),'Raw Data'!D365&lt;$J$1, 'Raw Data'!D365&gt;0),'Raw Data'!D365,$J$1))</f>
        <v/>
      </c>
      <c r="G364" s="74" t="str">
        <f>IF(SUM('Raw Data'!E$4:E$387)=0, "", IF(AND(ISNUMBER('Raw Data'!E365),'Raw Data'!E365&lt;$J$1, 'Raw Data'!E365&gt;0),'Raw Data'!E365,$J$1))</f>
        <v/>
      </c>
    </row>
    <row r="365" spans="1:7" ht="15" customHeight="1" x14ac:dyDescent="0.25">
      <c r="A365" s="71" t="s">
        <v>818</v>
      </c>
      <c r="B365" s="71" t="str">
        <f>VLOOKUP(MID('Raw Data'!B$1,FIND("(",'Raw Data'!B$1,1)+1,FIND(")",'Raw Data'!B$1,1)-FIND("(",'Raw Data'!B$1,1)-1)&amp;","&amp;LEFT(A365,FIND("Sample",A365,1)-2),'Arrays &amp; Content'!C$2:D$97,2,FALSE)</f>
        <v>cel-miR-39-3p</v>
      </c>
      <c r="C365" s="75" t="s">
        <v>428</v>
      </c>
      <c r="D365" s="74">
        <f>IF(SUM('Raw Data'!B$4:B$387)=0, "", IF(AND(ISNUMBER('Raw Data'!B366),'Raw Data'!B366&lt;$J$1, 'Raw Data'!B366&gt;0),'Raw Data'!B366,$J$1))</f>
        <v>19.329999999999998</v>
      </c>
      <c r="E365" s="74" t="str">
        <f>IF(SUM('Raw Data'!C$4:C$387)=0, "", IF(AND(ISNUMBER('Raw Data'!C366),'Raw Data'!C366&lt;$J$1, 'Raw Data'!C366&gt;0),'Raw Data'!C366,$J$1))</f>
        <v/>
      </c>
      <c r="F365" s="74" t="str">
        <f>IF(SUM('Raw Data'!D$4:D$387)=0, "", IF(AND(ISNUMBER('Raw Data'!D366),'Raw Data'!D366&lt;$J$1, 'Raw Data'!D366&gt;0),'Raw Data'!D366,$J$1))</f>
        <v/>
      </c>
      <c r="G365" s="74" t="str">
        <f>IF(SUM('Raw Data'!E$4:E$387)=0, "", IF(AND(ISNUMBER('Raw Data'!E366),'Raw Data'!E366&lt;$J$1, 'Raw Data'!E366&gt;0),'Raw Data'!E366,$J$1))</f>
        <v/>
      </c>
    </row>
    <row r="366" spans="1:7" ht="15" customHeight="1" x14ac:dyDescent="0.25">
      <c r="A366" s="71" t="s">
        <v>819</v>
      </c>
      <c r="B366" s="71" t="str">
        <f>VLOOKUP(MID('Raw Data'!B$1,FIND("(",'Raw Data'!B$1,1)+1,FIND(")",'Raw Data'!B$1,1)-FIND("(",'Raw Data'!B$1,1)-1)&amp;","&amp;LEFT(A366,FIND("Sample",A366,1)-2),'Arrays &amp; Content'!C$2:D$97,2,FALSE)</f>
        <v>cel-miR-39-3p</v>
      </c>
      <c r="C366" s="75" t="s">
        <v>429</v>
      </c>
      <c r="D366" s="74">
        <f>IF(SUM('Raw Data'!B$4:B$387)=0, "", IF(AND(ISNUMBER('Raw Data'!B367),'Raw Data'!B367&lt;$J$1, 'Raw Data'!B367&gt;0),'Raw Data'!B367,$J$1))</f>
        <v>20.329999999999998</v>
      </c>
      <c r="E366" s="74" t="str">
        <f>IF(SUM('Raw Data'!C$4:C$387)=0, "", IF(AND(ISNUMBER('Raw Data'!C367),'Raw Data'!C367&lt;$J$1, 'Raw Data'!C367&gt;0),'Raw Data'!C367,$J$1))</f>
        <v/>
      </c>
      <c r="F366" s="74" t="str">
        <f>IF(SUM('Raw Data'!D$4:D$387)=0, "", IF(AND(ISNUMBER('Raw Data'!D367),'Raw Data'!D367&lt;$J$1, 'Raw Data'!D367&gt;0),'Raw Data'!D367,$J$1))</f>
        <v/>
      </c>
      <c r="G366" s="74" t="str">
        <f>IF(SUM('Raw Data'!E$4:E$387)=0, "", IF(AND(ISNUMBER('Raw Data'!E367),'Raw Data'!E367&lt;$J$1, 'Raw Data'!E367&gt;0),'Raw Data'!E367,$J$1))</f>
        <v/>
      </c>
    </row>
    <row r="367" spans="1:7" ht="15" customHeight="1" x14ac:dyDescent="0.25">
      <c r="A367" s="71" t="s">
        <v>820</v>
      </c>
      <c r="B367" s="71" t="str">
        <f>VLOOKUP(MID('Raw Data'!B$1,FIND("(",'Raw Data'!B$1,1)+1,FIND(")",'Raw Data'!B$1,1)-FIND("(",'Raw Data'!B$1,1)-1)&amp;","&amp;LEFT(A367,FIND("Sample",A367,1)-2),'Arrays &amp; Content'!C$2:D$97,2,FALSE)</f>
        <v>hsa-miR-16-5p</v>
      </c>
      <c r="C367" s="75" t="s">
        <v>430</v>
      </c>
      <c r="D367" s="74">
        <f>IF(SUM('Raw Data'!B$4:B$387)=0, "", IF(AND(ISNUMBER('Raw Data'!B368),'Raw Data'!B368&lt;$J$1, 'Raw Data'!B368&gt;0),'Raw Data'!B368,$J$1))</f>
        <v>21.78</v>
      </c>
      <c r="E367" s="74" t="str">
        <f>IF(SUM('Raw Data'!C$4:C$387)=0, "", IF(AND(ISNUMBER('Raw Data'!C368),'Raw Data'!C368&lt;$J$1, 'Raw Data'!C368&gt;0),'Raw Data'!C368,$J$1))</f>
        <v/>
      </c>
      <c r="F367" s="74" t="str">
        <f>IF(SUM('Raw Data'!D$4:D$387)=0, "", IF(AND(ISNUMBER('Raw Data'!D368),'Raw Data'!D368&lt;$J$1, 'Raw Data'!D368&gt;0),'Raw Data'!D368,$J$1))</f>
        <v/>
      </c>
      <c r="G367" s="74" t="str">
        <f>IF(SUM('Raw Data'!E$4:E$387)=0, "", IF(AND(ISNUMBER('Raw Data'!E368),'Raw Data'!E368&lt;$J$1, 'Raw Data'!E368&gt;0),'Raw Data'!E368,$J$1))</f>
        <v/>
      </c>
    </row>
    <row r="368" spans="1:7" ht="15" customHeight="1" x14ac:dyDescent="0.25">
      <c r="A368" s="71" t="s">
        <v>821</v>
      </c>
      <c r="B368" s="71" t="str">
        <f>VLOOKUP(MID('Raw Data'!B$1,FIND("(",'Raw Data'!B$1,1)+1,FIND(")",'Raw Data'!B$1,1)-FIND("(",'Raw Data'!B$1,1)-1)&amp;","&amp;LEFT(A368,FIND("Sample",A368,1)-2),'Arrays &amp; Content'!C$2:D$97,2,FALSE)</f>
        <v>hsa-miR-16-5p</v>
      </c>
      <c r="C368" s="75" t="s">
        <v>431</v>
      </c>
      <c r="D368" s="74">
        <f>IF(SUM('Raw Data'!B$4:B$387)=0, "", IF(AND(ISNUMBER('Raw Data'!B369),'Raw Data'!B369&lt;$J$1, 'Raw Data'!B369&gt;0),'Raw Data'!B369,$J$1))</f>
        <v>21.39</v>
      </c>
      <c r="E368" s="74" t="str">
        <f>IF(SUM('Raw Data'!C$4:C$387)=0, "", IF(AND(ISNUMBER('Raw Data'!C369),'Raw Data'!C369&lt;$J$1, 'Raw Data'!C369&gt;0),'Raw Data'!C369,$J$1))</f>
        <v/>
      </c>
      <c r="F368" s="74" t="str">
        <f>IF(SUM('Raw Data'!D$4:D$387)=0, "", IF(AND(ISNUMBER('Raw Data'!D369),'Raw Data'!D369&lt;$J$1, 'Raw Data'!D369&gt;0),'Raw Data'!D369,$J$1))</f>
        <v/>
      </c>
      <c r="G368" s="74" t="str">
        <f>IF(SUM('Raw Data'!E$4:E$387)=0, "", IF(AND(ISNUMBER('Raw Data'!E369),'Raw Data'!E369&lt;$J$1, 'Raw Data'!E369&gt;0),'Raw Data'!E369,$J$1))</f>
        <v/>
      </c>
    </row>
    <row r="369" spans="1:7" ht="15" customHeight="1" x14ac:dyDescent="0.25">
      <c r="A369" s="71" t="s">
        <v>822</v>
      </c>
      <c r="B369" s="71" t="str">
        <f>VLOOKUP(MID('Raw Data'!B$1,FIND("(",'Raw Data'!B$1,1)+1,FIND(")",'Raw Data'!B$1,1)-FIND("(",'Raw Data'!B$1,1)-1)&amp;","&amp;LEFT(A369,FIND("Sample",A369,1)-2),'Arrays &amp; Content'!C$2:D$97,2,FALSE)</f>
        <v>hsa-miR-21-5p</v>
      </c>
      <c r="C369" s="75" t="s">
        <v>432</v>
      </c>
      <c r="D369" s="74">
        <f>IF(SUM('Raw Data'!B$4:B$387)=0, "", IF(AND(ISNUMBER('Raw Data'!B370),'Raw Data'!B370&lt;$J$1, 'Raw Data'!B370&gt;0),'Raw Data'!B370,$J$1))</f>
        <v>18.53</v>
      </c>
      <c r="E369" s="74" t="str">
        <f>IF(SUM('Raw Data'!C$4:C$387)=0, "", IF(AND(ISNUMBER('Raw Data'!C370),'Raw Data'!C370&lt;$J$1, 'Raw Data'!C370&gt;0),'Raw Data'!C370,$J$1))</f>
        <v/>
      </c>
      <c r="F369" s="74" t="str">
        <f>IF(SUM('Raw Data'!D$4:D$387)=0, "", IF(AND(ISNUMBER('Raw Data'!D370),'Raw Data'!D370&lt;$J$1, 'Raw Data'!D370&gt;0),'Raw Data'!D370,$J$1))</f>
        <v/>
      </c>
      <c r="G369" s="74" t="str">
        <f>IF(SUM('Raw Data'!E$4:E$387)=0, "", IF(AND(ISNUMBER('Raw Data'!E370),'Raw Data'!E370&lt;$J$1, 'Raw Data'!E370&gt;0),'Raw Data'!E370,$J$1))</f>
        <v/>
      </c>
    </row>
    <row r="370" spans="1:7" ht="15" customHeight="1" x14ac:dyDescent="0.25">
      <c r="A370" s="71" t="s">
        <v>823</v>
      </c>
      <c r="B370" s="71" t="str">
        <f>VLOOKUP(MID('Raw Data'!B$1,FIND("(",'Raw Data'!B$1,1)+1,FIND(")",'Raw Data'!B$1,1)-FIND("(",'Raw Data'!B$1,1)-1)&amp;","&amp;LEFT(A370,FIND("Sample",A370,1)-2),'Arrays &amp; Content'!C$2:D$97,2,FALSE)</f>
        <v>hsa-miR-21-5p</v>
      </c>
      <c r="C370" s="75" t="s">
        <v>433</v>
      </c>
      <c r="D370" s="74">
        <f>IF(SUM('Raw Data'!B$4:B$387)=0, "", IF(AND(ISNUMBER('Raw Data'!B371),'Raw Data'!B371&lt;$J$1, 'Raw Data'!B371&gt;0),'Raw Data'!B371,$J$1))</f>
        <v>18.05</v>
      </c>
      <c r="E370" s="74" t="str">
        <f>IF(SUM('Raw Data'!C$4:C$387)=0, "", IF(AND(ISNUMBER('Raw Data'!C371),'Raw Data'!C371&lt;$J$1, 'Raw Data'!C371&gt;0),'Raw Data'!C371,$J$1))</f>
        <v/>
      </c>
      <c r="F370" s="74" t="str">
        <f>IF(SUM('Raw Data'!D$4:D$387)=0, "", IF(AND(ISNUMBER('Raw Data'!D371),'Raw Data'!D371&lt;$J$1, 'Raw Data'!D371&gt;0),'Raw Data'!D371,$J$1))</f>
        <v/>
      </c>
      <c r="G370" s="74" t="str">
        <f>IF(SUM('Raw Data'!E$4:E$387)=0, "", IF(AND(ISNUMBER('Raw Data'!E371),'Raw Data'!E371&lt;$J$1, 'Raw Data'!E371&gt;0),'Raw Data'!E371,$J$1))</f>
        <v/>
      </c>
    </row>
    <row r="371" spans="1:7" ht="15" customHeight="1" x14ac:dyDescent="0.25">
      <c r="A371" s="71" t="s">
        <v>824</v>
      </c>
      <c r="B371" s="71" t="str">
        <f>VLOOKUP(MID('Raw Data'!B$1,FIND("(",'Raw Data'!B$1,1)+1,FIND(")",'Raw Data'!B$1,1)-FIND("(",'Raw Data'!B$1,1)-1)&amp;","&amp;LEFT(A371,FIND("Sample",A371,1)-2),'Arrays &amp; Content'!C$2:D$97,2,FALSE)</f>
        <v>hsa-miR-191-5p</v>
      </c>
      <c r="C371" s="75" t="s">
        <v>434</v>
      </c>
      <c r="D371" s="74">
        <f>IF(SUM('Raw Data'!B$4:B$387)=0, "", IF(AND(ISNUMBER('Raw Data'!B372),'Raw Data'!B372&lt;$J$1, 'Raw Data'!B372&gt;0),'Raw Data'!B372,$J$1))</f>
        <v>21.06</v>
      </c>
      <c r="E371" s="74" t="str">
        <f>IF(SUM('Raw Data'!C$4:C$387)=0, "", IF(AND(ISNUMBER('Raw Data'!C372),'Raw Data'!C372&lt;$J$1, 'Raw Data'!C372&gt;0),'Raw Data'!C372,$J$1))</f>
        <v/>
      </c>
      <c r="F371" s="74" t="str">
        <f>IF(SUM('Raw Data'!D$4:D$387)=0, "", IF(AND(ISNUMBER('Raw Data'!D372),'Raw Data'!D372&lt;$J$1, 'Raw Data'!D372&gt;0),'Raw Data'!D372,$J$1))</f>
        <v/>
      </c>
      <c r="G371" s="74" t="str">
        <f>IF(SUM('Raw Data'!E$4:E$387)=0, "", IF(AND(ISNUMBER('Raw Data'!E372),'Raw Data'!E372&lt;$J$1, 'Raw Data'!E372&gt;0),'Raw Data'!E372,$J$1))</f>
        <v/>
      </c>
    </row>
    <row r="372" spans="1:7" ht="15" customHeight="1" x14ac:dyDescent="0.25">
      <c r="A372" s="71" t="s">
        <v>825</v>
      </c>
      <c r="B372" s="71" t="str">
        <f>VLOOKUP(MID('Raw Data'!B$1,FIND("(",'Raw Data'!B$1,1)+1,FIND(")",'Raw Data'!B$1,1)-FIND("(",'Raw Data'!B$1,1)-1)&amp;","&amp;LEFT(A372,FIND("Sample",A372,1)-2),'Arrays &amp; Content'!C$2:D$97,2,FALSE)</f>
        <v>hsa-miR-191-5p</v>
      </c>
      <c r="C372" s="75" t="s">
        <v>435</v>
      </c>
      <c r="D372" s="74">
        <f>IF(SUM('Raw Data'!B$4:B$387)=0, "", IF(AND(ISNUMBER('Raw Data'!B373),'Raw Data'!B373&lt;$J$1, 'Raw Data'!B373&gt;0),'Raw Data'!B373,$J$1))</f>
        <v>22.81</v>
      </c>
      <c r="E372" s="74" t="str">
        <f>IF(SUM('Raw Data'!C$4:C$387)=0, "", IF(AND(ISNUMBER('Raw Data'!C373),'Raw Data'!C373&lt;$J$1, 'Raw Data'!C373&gt;0),'Raw Data'!C373,$J$1))</f>
        <v/>
      </c>
      <c r="F372" s="74" t="str">
        <f>IF(SUM('Raw Data'!D$4:D$387)=0, "", IF(AND(ISNUMBER('Raw Data'!D373),'Raw Data'!D373&lt;$J$1, 'Raw Data'!D373&gt;0),'Raw Data'!D373,$J$1))</f>
        <v/>
      </c>
      <c r="G372" s="74" t="str">
        <f>IF(SUM('Raw Data'!E$4:E$387)=0, "", IF(AND(ISNUMBER('Raw Data'!E373),'Raw Data'!E373&lt;$J$1, 'Raw Data'!E373&gt;0),'Raw Data'!E373,$J$1))</f>
        <v/>
      </c>
    </row>
    <row r="373" spans="1:7" ht="15" customHeight="1" x14ac:dyDescent="0.25">
      <c r="A373" s="71" t="s">
        <v>826</v>
      </c>
      <c r="B373" s="71" t="str">
        <f>VLOOKUP(MID('Raw Data'!B$1,FIND("(",'Raw Data'!B$1,1)+1,FIND(")",'Raw Data'!B$1,1)-FIND("(",'Raw Data'!B$1,1)-1)&amp;","&amp;LEFT(A373,FIND("Sample",A373,1)-2),'Arrays &amp; Content'!C$2:D$97,2,FALSE)</f>
        <v>SNORD61</v>
      </c>
      <c r="C373" s="75" t="s">
        <v>436</v>
      </c>
      <c r="D373" s="74">
        <f>IF(SUM('Raw Data'!B$4:B$387)=0, "", IF(AND(ISNUMBER('Raw Data'!B374),'Raw Data'!B374&lt;$J$1, 'Raw Data'!B374&gt;0),'Raw Data'!B374,$J$1))</f>
        <v>18.14</v>
      </c>
      <c r="E373" s="74" t="str">
        <f>IF(SUM('Raw Data'!C$4:C$387)=0, "", IF(AND(ISNUMBER('Raw Data'!C374),'Raw Data'!C374&lt;$J$1, 'Raw Data'!C374&gt;0),'Raw Data'!C374,$J$1))</f>
        <v/>
      </c>
      <c r="F373" s="74" t="str">
        <f>IF(SUM('Raw Data'!D$4:D$387)=0, "", IF(AND(ISNUMBER('Raw Data'!D374),'Raw Data'!D374&lt;$J$1, 'Raw Data'!D374&gt;0),'Raw Data'!D374,$J$1))</f>
        <v/>
      </c>
      <c r="G373" s="74" t="str">
        <f>IF(SUM('Raw Data'!E$4:E$387)=0, "", IF(AND(ISNUMBER('Raw Data'!E374),'Raw Data'!E374&lt;$J$1, 'Raw Data'!E374&gt;0),'Raw Data'!E374,$J$1))</f>
        <v/>
      </c>
    </row>
    <row r="374" spans="1:7" ht="15" customHeight="1" x14ac:dyDescent="0.25">
      <c r="A374" s="71" t="s">
        <v>827</v>
      </c>
      <c r="B374" s="71" t="str">
        <f>VLOOKUP(MID('Raw Data'!B$1,FIND("(",'Raw Data'!B$1,1)+1,FIND(")",'Raw Data'!B$1,1)-FIND("(",'Raw Data'!B$1,1)-1)&amp;","&amp;LEFT(A374,FIND("Sample",A374,1)-2),'Arrays &amp; Content'!C$2:D$97,2,FALSE)</f>
        <v>SNORD61</v>
      </c>
      <c r="C374" s="75" t="s">
        <v>437</v>
      </c>
      <c r="D374" s="74">
        <f>IF(SUM('Raw Data'!B$4:B$387)=0, "", IF(AND(ISNUMBER('Raw Data'!B375),'Raw Data'!B375&lt;$J$1, 'Raw Data'!B375&gt;0),'Raw Data'!B375,$J$1))</f>
        <v>22.21</v>
      </c>
      <c r="E374" s="74" t="str">
        <f>IF(SUM('Raw Data'!C$4:C$387)=0, "", IF(AND(ISNUMBER('Raw Data'!C375),'Raw Data'!C375&lt;$J$1, 'Raw Data'!C375&gt;0),'Raw Data'!C375,$J$1))</f>
        <v/>
      </c>
      <c r="F374" s="74" t="str">
        <f>IF(SUM('Raw Data'!D$4:D$387)=0, "", IF(AND(ISNUMBER('Raw Data'!D375),'Raw Data'!D375&lt;$J$1, 'Raw Data'!D375&gt;0),'Raw Data'!D375,$J$1))</f>
        <v/>
      </c>
      <c r="G374" s="74" t="str">
        <f>IF(SUM('Raw Data'!E$4:E$387)=0, "", IF(AND(ISNUMBER('Raw Data'!E375),'Raw Data'!E375&lt;$J$1, 'Raw Data'!E375&gt;0),'Raw Data'!E375,$J$1))</f>
        <v/>
      </c>
    </row>
    <row r="375" spans="1:7" ht="15" customHeight="1" x14ac:dyDescent="0.25">
      <c r="A375" s="71" t="s">
        <v>828</v>
      </c>
      <c r="B375" s="71" t="str">
        <f>VLOOKUP(MID('Raw Data'!B$1,FIND("(",'Raw Data'!B$1,1)+1,FIND(")",'Raw Data'!B$1,1)-FIND("(",'Raw Data'!B$1,1)-1)&amp;","&amp;LEFT(A375,FIND("Sample",A375,1)-2),'Arrays &amp; Content'!C$2:D$97,2,FALSE)</f>
        <v>SNORD95</v>
      </c>
      <c r="C375" s="75" t="s">
        <v>438</v>
      </c>
      <c r="D375" s="74">
        <f>IF(SUM('Raw Data'!B$4:B$387)=0, "", IF(AND(ISNUMBER('Raw Data'!B376),'Raw Data'!B376&lt;$J$1, 'Raw Data'!B376&gt;0),'Raw Data'!B376,$J$1))</f>
        <v>22.52</v>
      </c>
      <c r="E375" s="74" t="str">
        <f>IF(SUM('Raw Data'!C$4:C$387)=0, "", IF(AND(ISNUMBER('Raw Data'!C376),'Raw Data'!C376&lt;$J$1, 'Raw Data'!C376&gt;0),'Raw Data'!C376,$J$1))</f>
        <v/>
      </c>
      <c r="F375" s="74" t="str">
        <f>IF(SUM('Raw Data'!D$4:D$387)=0, "", IF(AND(ISNUMBER('Raw Data'!D376),'Raw Data'!D376&lt;$J$1, 'Raw Data'!D376&gt;0),'Raw Data'!D376,$J$1))</f>
        <v/>
      </c>
      <c r="G375" s="74" t="str">
        <f>IF(SUM('Raw Data'!E$4:E$387)=0, "", IF(AND(ISNUMBER('Raw Data'!E376),'Raw Data'!E376&lt;$J$1, 'Raw Data'!E376&gt;0),'Raw Data'!E376,$J$1))</f>
        <v/>
      </c>
    </row>
    <row r="376" spans="1:7" ht="15" customHeight="1" x14ac:dyDescent="0.25">
      <c r="A376" s="71" t="s">
        <v>829</v>
      </c>
      <c r="B376" s="71" t="str">
        <f>VLOOKUP(MID('Raw Data'!B$1,FIND("(",'Raw Data'!B$1,1)+1,FIND(")",'Raw Data'!B$1,1)-FIND("(",'Raw Data'!B$1,1)-1)&amp;","&amp;LEFT(A376,FIND("Sample",A376,1)-2),'Arrays &amp; Content'!C$2:D$97,2,FALSE)</f>
        <v>SNORD95</v>
      </c>
      <c r="C376" s="75" t="s">
        <v>439</v>
      </c>
      <c r="D376" s="74">
        <f>IF(SUM('Raw Data'!B$4:B$387)=0, "", IF(AND(ISNUMBER('Raw Data'!B377),'Raw Data'!B377&lt;$J$1, 'Raw Data'!B377&gt;0),'Raw Data'!B377,$J$1))</f>
        <v>20.71</v>
      </c>
      <c r="E376" s="74" t="str">
        <f>IF(SUM('Raw Data'!C$4:C$387)=0, "", IF(AND(ISNUMBER('Raw Data'!C377),'Raw Data'!C377&lt;$J$1, 'Raw Data'!C377&gt;0),'Raw Data'!C377,$J$1))</f>
        <v/>
      </c>
      <c r="F376" s="74" t="str">
        <f>IF(SUM('Raw Data'!D$4:D$387)=0, "", IF(AND(ISNUMBER('Raw Data'!D377),'Raw Data'!D377&lt;$J$1, 'Raw Data'!D377&gt;0),'Raw Data'!D377,$J$1))</f>
        <v/>
      </c>
      <c r="G376" s="74" t="str">
        <f>IF(SUM('Raw Data'!E$4:E$387)=0, "", IF(AND(ISNUMBER('Raw Data'!E377),'Raw Data'!E377&lt;$J$1, 'Raw Data'!E377&gt;0),'Raw Data'!E377,$J$1))</f>
        <v/>
      </c>
    </row>
    <row r="377" spans="1:7" ht="15" customHeight="1" x14ac:dyDescent="0.25">
      <c r="A377" s="71" t="s">
        <v>830</v>
      </c>
      <c r="B377" s="71" t="str">
        <f>VLOOKUP(MID('Raw Data'!B$1,FIND("(",'Raw Data'!B$1,1)+1,FIND(")",'Raw Data'!B$1,1)-FIND("(",'Raw Data'!B$1,1)-1)&amp;","&amp;LEFT(A377,FIND("Sample",A377,1)-2),'Arrays &amp; Content'!C$2:D$97,2,FALSE)</f>
        <v>SNORD96A</v>
      </c>
      <c r="C377" s="75" t="s">
        <v>440</v>
      </c>
      <c r="D377" s="74">
        <f>IF(SUM('Raw Data'!B$4:B$387)=0, "", IF(AND(ISNUMBER('Raw Data'!B378),'Raw Data'!B378&lt;$J$1, 'Raw Data'!B378&gt;0),'Raw Data'!B378,$J$1))</f>
        <v>19.3</v>
      </c>
      <c r="E377" s="74" t="str">
        <f>IF(SUM('Raw Data'!C$4:C$387)=0, "", IF(AND(ISNUMBER('Raw Data'!C378),'Raw Data'!C378&lt;$J$1, 'Raw Data'!C378&gt;0),'Raw Data'!C378,$J$1))</f>
        <v/>
      </c>
      <c r="F377" s="74" t="str">
        <f>IF(SUM('Raw Data'!D$4:D$387)=0, "", IF(AND(ISNUMBER('Raw Data'!D378),'Raw Data'!D378&lt;$J$1, 'Raw Data'!D378&gt;0),'Raw Data'!D378,$J$1))</f>
        <v/>
      </c>
      <c r="G377" s="74" t="str">
        <f>IF(SUM('Raw Data'!E$4:E$387)=0, "", IF(AND(ISNUMBER('Raw Data'!E378),'Raw Data'!E378&lt;$J$1, 'Raw Data'!E378&gt;0),'Raw Data'!E378,$J$1))</f>
        <v/>
      </c>
    </row>
    <row r="378" spans="1:7" ht="15" customHeight="1" x14ac:dyDescent="0.25">
      <c r="A378" s="71" t="s">
        <v>831</v>
      </c>
      <c r="B378" s="71" t="str">
        <f>VLOOKUP(MID('Raw Data'!B$1,FIND("(",'Raw Data'!B$1,1)+1,FIND(")",'Raw Data'!B$1,1)-FIND("(",'Raw Data'!B$1,1)-1)&amp;","&amp;LEFT(A378,FIND("Sample",A378,1)-2),'Arrays &amp; Content'!C$2:D$97,2,FALSE)</f>
        <v>SNORD96A</v>
      </c>
      <c r="C378" s="75" t="s">
        <v>441</v>
      </c>
      <c r="D378" s="74">
        <f>IF(SUM('Raw Data'!B$4:B$387)=0, "", IF(AND(ISNUMBER('Raw Data'!B379),'Raw Data'!B379&lt;$J$1, 'Raw Data'!B379&gt;0),'Raw Data'!B379,$J$1))</f>
        <v>22.05</v>
      </c>
      <c r="E378" s="74" t="str">
        <f>IF(SUM('Raw Data'!C$4:C$387)=0, "", IF(AND(ISNUMBER('Raw Data'!C379),'Raw Data'!C379&lt;$J$1, 'Raw Data'!C379&gt;0),'Raw Data'!C379,$J$1))</f>
        <v/>
      </c>
      <c r="F378" s="74" t="str">
        <f>IF(SUM('Raw Data'!D$4:D$387)=0, "", IF(AND(ISNUMBER('Raw Data'!D379),'Raw Data'!D379&lt;$J$1, 'Raw Data'!D379&gt;0),'Raw Data'!D379,$J$1))</f>
        <v/>
      </c>
      <c r="G378" s="74" t="str">
        <f>IF(SUM('Raw Data'!E$4:E$387)=0, "", IF(AND(ISNUMBER('Raw Data'!E379),'Raw Data'!E379&lt;$J$1, 'Raw Data'!E379&gt;0),'Raw Data'!E379,$J$1))</f>
        <v/>
      </c>
    </row>
    <row r="379" spans="1:7" ht="15" customHeight="1" x14ac:dyDescent="0.25">
      <c r="A379" s="71" t="s">
        <v>832</v>
      </c>
      <c r="B379" s="71" t="str">
        <f>VLOOKUP(MID('Raw Data'!B$1,FIND("(",'Raw Data'!B$1,1)+1,FIND(")",'Raw Data'!B$1,1)-FIND("(",'Raw Data'!B$1,1)-1)&amp;","&amp;LEFT(A379,FIND("Sample",A379,1)-2),'Arrays &amp; Content'!C$2:D$97,2,FALSE)</f>
        <v>miRTC</v>
      </c>
      <c r="C379" s="75" t="s">
        <v>442</v>
      </c>
      <c r="D379" s="74">
        <f>IF(SUM('Raw Data'!B$4:B$387)=0, "", IF(AND(ISNUMBER('Raw Data'!B380),'Raw Data'!B380&lt;$J$1, 'Raw Data'!B380&gt;0),'Raw Data'!B380,$J$1))</f>
        <v>15.67</v>
      </c>
      <c r="E379" s="74" t="str">
        <f>IF(SUM('Raw Data'!C$4:C$387)=0, "", IF(AND(ISNUMBER('Raw Data'!C380),'Raw Data'!C380&lt;$J$1, 'Raw Data'!C380&gt;0),'Raw Data'!C380,$J$1))</f>
        <v/>
      </c>
      <c r="F379" s="74" t="str">
        <f>IF(SUM('Raw Data'!D$4:D$387)=0, "", IF(AND(ISNUMBER('Raw Data'!D380),'Raw Data'!D380&lt;$J$1, 'Raw Data'!D380&gt;0),'Raw Data'!D380,$J$1))</f>
        <v/>
      </c>
      <c r="G379" s="74" t="str">
        <f>IF(SUM('Raw Data'!E$4:E$387)=0, "", IF(AND(ISNUMBER('Raw Data'!E380),'Raw Data'!E380&lt;$J$1, 'Raw Data'!E380&gt;0),'Raw Data'!E380,$J$1))</f>
        <v/>
      </c>
    </row>
    <row r="380" spans="1:7" ht="15" customHeight="1" x14ac:dyDescent="0.25">
      <c r="A380" s="71" t="s">
        <v>833</v>
      </c>
      <c r="B380" s="71" t="str">
        <f>VLOOKUP(MID('Raw Data'!B$1,FIND("(",'Raw Data'!B$1,1)+1,FIND(")",'Raw Data'!B$1,1)-FIND("(",'Raw Data'!B$1,1)-1)&amp;","&amp;LEFT(A380,FIND("Sample",A380,1)-2),'Arrays &amp; Content'!C$2:D$97,2,FALSE)</f>
        <v>miRTC</v>
      </c>
      <c r="C380" s="75" t="s">
        <v>443</v>
      </c>
      <c r="D380" s="74">
        <f>IF(SUM('Raw Data'!B$4:B$387)=0, "", IF(AND(ISNUMBER('Raw Data'!B381),'Raw Data'!B381&lt;$J$1, 'Raw Data'!B381&gt;0),'Raw Data'!B381,$J$1))</f>
        <v>18.88</v>
      </c>
      <c r="E380" s="74" t="str">
        <f>IF(SUM('Raw Data'!C$4:C$387)=0, "", IF(AND(ISNUMBER('Raw Data'!C381),'Raw Data'!C381&lt;$J$1, 'Raw Data'!C381&gt;0),'Raw Data'!C381,$J$1))</f>
        <v/>
      </c>
      <c r="F380" s="74" t="str">
        <f>IF(SUM('Raw Data'!D$4:D$387)=0, "", IF(AND(ISNUMBER('Raw Data'!D381),'Raw Data'!D381&lt;$J$1, 'Raw Data'!D381&gt;0),'Raw Data'!D381,$J$1))</f>
        <v/>
      </c>
      <c r="G380" s="74" t="str">
        <f>IF(SUM('Raw Data'!E$4:E$387)=0, "", IF(AND(ISNUMBER('Raw Data'!E381),'Raw Data'!E381&lt;$J$1, 'Raw Data'!E381&gt;0),'Raw Data'!E381,$J$1))</f>
        <v/>
      </c>
    </row>
    <row r="381" spans="1:7" ht="15" customHeight="1" x14ac:dyDescent="0.25">
      <c r="A381" s="71" t="s">
        <v>834</v>
      </c>
      <c r="B381" s="71" t="str">
        <f>VLOOKUP(MID('Raw Data'!B$1,FIND("(",'Raw Data'!B$1,1)+1,FIND(")",'Raw Data'!B$1,1)-FIND("(",'Raw Data'!B$1,1)-1)&amp;","&amp;LEFT(A381,FIND("Sample",A381,1)-2),'Arrays &amp; Content'!C$2:D$97,2,FALSE)</f>
        <v>miRTC</v>
      </c>
      <c r="C381" s="75" t="s">
        <v>444</v>
      </c>
      <c r="D381" s="74">
        <f>IF(SUM('Raw Data'!B$4:B$387)=0, "", IF(AND(ISNUMBER('Raw Data'!B382),'Raw Data'!B382&lt;$J$1, 'Raw Data'!B382&gt;0),'Raw Data'!B382,$J$1))</f>
        <v>16.64</v>
      </c>
      <c r="E381" s="74" t="str">
        <f>IF(SUM('Raw Data'!C$4:C$387)=0, "", IF(AND(ISNUMBER('Raw Data'!C382),'Raw Data'!C382&lt;$J$1, 'Raw Data'!C382&gt;0),'Raw Data'!C382,$J$1))</f>
        <v/>
      </c>
      <c r="F381" s="74" t="str">
        <f>IF(SUM('Raw Data'!D$4:D$387)=0, "", IF(AND(ISNUMBER('Raw Data'!D382),'Raw Data'!D382&lt;$J$1, 'Raw Data'!D382&gt;0),'Raw Data'!D382,$J$1))</f>
        <v/>
      </c>
      <c r="G381" s="74" t="str">
        <f>IF(SUM('Raw Data'!E$4:E$387)=0, "", IF(AND(ISNUMBER('Raw Data'!E382),'Raw Data'!E382&lt;$J$1, 'Raw Data'!E382&gt;0),'Raw Data'!E382,$J$1))</f>
        <v/>
      </c>
    </row>
    <row r="382" spans="1:7" ht="15" customHeight="1" x14ac:dyDescent="0.25">
      <c r="A382" s="71" t="s">
        <v>835</v>
      </c>
      <c r="B382" s="71" t="str">
        <f>VLOOKUP(MID('Raw Data'!B$1,FIND("(",'Raw Data'!B$1,1)+1,FIND(")",'Raw Data'!B$1,1)-FIND("(",'Raw Data'!B$1,1)-1)&amp;","&amp;LEFT(A382,FIND("Sample",A382,1)-2),'Arrays &amp; Content'!C$2:D$97,2,FALSE)</f>
        <v>miRTC</v>
      </c>
      <c r="C382" s="75" t="s">
        <v>445</v>
      </c>
      <c r="D382" s="74">
        <f>IF(SUM('Raw Data'!B$4:B$387)=0, "", IF(AND(ISNUMBER('Raw Data'!B383),'Raw Data'!B383&lt;$J$1, 'Raw Data'!B383&gt;0),'Raw Data'!B383,$J$1))</f>
        <v>18.48</v>
      </c>
      <c r="E382" s="74" t="str">
        <f>IF(SUM('Raw Data'!C$4:C$387)=0, "", IF(AND(ISNUMBER('Raw Data'!C383),'Raw Data'!C383&lt;$J$1, 'Raw Data'!C383&gt;0),'Raw Data'!C383,$J$1))</f>
        <v/>
      </c>
      <c r="F382" s="74" t="str">
        <f>IF(SUM('Raw Data'!D$4:D$387)=0, "", IF(AND(ISNUMBER('Raw Data'!D383),'Raw Data'!D383&lt;$J$1, 'Raw Data'!D383&gt;0),'Raw Data'!D383,$J$1))</f>
        <v/>
      </c>
      <c r="G382" s="74" t="str">
        <f>IF(SUM('Raw Data'!E$4:E$387)=0, "", IF(AND(ISNUMBER('Raw Data'!E383),'Raw Data'!E383&lt;$J$1, 'Raw Data'!E383&gt;0),'Raw Data'!E383,$J$1))</f>
        <v/>
      </c>
    </row>
    <row r="383" spans="1:7" ht="15" customHeight="1" x14ac:dyDescent="0.25">
      <c r="A383" s="71" t="s">
        <v>836</v>
      </c>
      <c r="B383" s="71" t="str">
        <f>VLOOKUP(MID('Raw Data'!B$1,FIND("(",'Raw Data'!B$1,1)+1,FIND(")",'Raw Data'!B$1,1)-FIND("(",'Raw Data'!B$1,1)-1)&amp;","&amp;LEFT(A383,FIND("Sample",A383,1)-2),'Arrays &amp; Content'!C$2:D$97,2,FALSE)</f>
        <v>PPC</v>
      </c>
      <c r="C383" s="75" t="s">
        <v>446</v>
      </c>
      <c r="D383" s="74">
        <f>IF(SUM('Raw Data'!B$4:B$387)=0, "", IF(AND(ISNUMBER('Raw Data'!B384),'Raw Data'!B384&lt;$J$1, 'Raw Data'!B384&gt;0),'Raw Data'!B384,$J$1))</f>
        <v>19.93</v>
      </c>
      <c r="E383" s="74" t="str">
        <f>IF(SUM('Raw Data'!C$4:C$387)=0, "", IF(AND(ISNUMBER('Raw Data'!C384),'Raw Data'!C384&lt;$J$1, 'Raw Data'!C384&gt;0),'Raw Data'!C384,$J$1))</f>
        <v/>
      </c>
      <c r="F383" s="74" t="str">
        <f>IF(SUM('Raw Data'!D$4:D$387)=0, "", IF(AND(ISNUMBER('Raw Data'!D384),'Raw Data'!D384&lt;$J$1, 'Raw Data'!D384&gt;0),'Raw Data'!D384,$J$1))</f>
        <v/>
      </c>
      <c r="G383" s="74" t="str">
        <f>IF(SUM('Raw Data'!E$4:E$387)=0, "", IF(AND(ISNUMBER('Raw Data'!E384),'Raw Data'!E384&lt;$J$1, 'Raw Data'!E384&gt;0),'Raw Data'!E384,$J$1))</f>
        <v/>
      </c>
    </row>
    <row r="384" spans="1:7" ht="15" customHeight="1" x14ac:dyDescent="0.25">
      <c r="A384" s="71" t="s">
        <v>837</v>
      </c>
      <c r="B384" s="71" t="str">
        <f>VLOOKUP(MID('Raw Data'!B$1,FIND("(",'Raw Data'!B$1,1)+1,FIND(")",'Raw Data'!B$1,1)-FIND("(",'Raw Data'!B$1,1)-1)&amp;","&amp;LEFT(A384,FIND("Sample",A384,1)-2),'Arrays &amp; Content'!C$2:D$97,2,FALSE)</f>
        <v>PPC</v>
      </c>
      <c r="C384" s="75" t="s">
        <v>447</v>
      </c>
      <c r="D384" s="74">
        <f>IF(SUM('Raw Data'!B$4:B$387)=0, "", IF(AND(ISNUMBER('Raw Data'!B385),'Raw Data'!B385&lt;$J$1, 'Raw Data'!B385&gt;0),'Raw Data'!B385,$J$1))</f>
        <v>19.64</v>
      </c>
      <c r="E384" s="74" t="str">
        <f>IF(SUM('Raw Data'!C$4:C$387)=0, "", IF(AND(ISNUMBER('Raw Data'!C385),'Raw Data'!C385&lt;$J$1, 'Raw Data'!C385&gt;0),'Raw Data'!C385,$J$1))</f>
        <v/>
      </c>
      <c r="F384" s="74" t="str">
        <f>IF(SUM('Raw Data'!D$4:D$387)=0, "", IF(AND(ISNUMBER('Raw Data'!D385),'Raw Data'!D385&lt;$J$1, 'Raw Data'!D385&gt;0),'Raw Data'!D385,$J$1))</f>
        <v/>
      </c>
      <c r="G384" s="74" t="str">
        <f>IF(SUM('Raw Data'!E$4:E$387)=0, "", IF(AND(ISNUMBER('Raw Data'!E385),'Raw Data'!E385&lt;$J$1, 'Raw Data'!E385&gt;0),'Raw Data'!E385,$J$1))</f>
        <v/>
      </c>
    </row>
    <row r="385" spans="1:7" ht="15" customHeight="1" x14ac:dyDescent="0.25">
      <c r="A385" s="71" t="s">
        <v>838</v>
      </c>
      <c r="B385" s="71" t="str">
        <f>VLOOKUP(MID('Raw Data'!B$1,FIND("(",'Raw Data'!B$1,1)+1,FIND(")",'Raw Data'!B$1,1)-FIND("(",'Raw Data'!B$1,1)-1)&amp;","&amp;LEFT(A385,FIND("Sample",A385,1)-2),'Arrays &amp; Content'!C$2:D$97,2,FALSE)</f>
        <v>PPC</v>
      </c>
      <c r="C385" s="75" t="s">
        <v>448</v>
      </c>
      <c r="D385" s="74">
        <f>IF(SUM('Raw Data'!B$4:B$387)=0, "", IF(AND(ISNUMBER('Raw Data'!B386),'Raw Data'!B386&lt;$J$1, 'Raw Data'!B386&gt;0),'Raw Data'!B386,$J$1))</f>
        <v>19.559999999999999</v>
      </c>
      <c r="E385" s="74" t="str">
        <f>IF(SUM('Raw Data'!C$4:C$387)=0, "", IF(AND(ISNUMBER('Raw Data'!C386),'Raw Data'!C386&lt;$J$1, 'Raw Data'!C386&gt;0),'Raw Data'!C386,$J$1))</f>
        <v/>
      </c>
      <c r="F385" s="74" t="str">
        <f>IF(SUM('Raw Data'!D$4:D$387)=0, "", IF(AND(ISNUMBER('Raw Data'!D386),'Raw Data'!D386&lt;$J$1, 'Raw Data'!D386&gt;0),'Raw Data'!D386,$J$1))</f>
        <v/>
      </c>
      <c r="G385" s="74" t="str">
        <f>IF(SUM('Raw Data'!E$4:E$387)=0, "", IF(AND(ISNUMBER('Raw Data'!E386),'Raw Data'!E386&lt;$J$1, 'Raw Data'!E386&gt;0),'Raw Data'!E386,$J$1))</f>
        <v/>
      </c>
    </row>
    <row r="386" spans="1:7" ht="15" customHeight="1" x14ac:dyDescent="0.25">
      <c r="A386" s="71" t="s">
        <v>839</v>
      </c>
      <c r="B386" s="71" t="str">
        <f>VLOOKUP(MID('Raw Data'!B$1,FIND("(",'Raw Data'!B$1,1)+1,FIND(")",'Raw Data'!B$1,1)-FIND("(",'Raw Data'!B$1,1)-1)&amp;","&amp;LEFT(A386,FIND("Sample",A386,1)-2),'Arrays &amp; Content'!C$2:D$97,2,FALSE)</f>
        <v>PPC</v>
      </c>
      <c r="C386" s="75" t="s">
        <v>449</v>
      </c>
      <c r="D386" s="74">
        <f>IF(SUM('Raw Data'!B$4:B$387)=0, "", IF(AND(ISNUMBER('Raw Data'!B387),'Raw Data'!B387&lt;$J$1, 'Raw Data'!B387&gt;0),'Raw Data'!B387,$J$1))</f>
        <v>19.28</v>
      </c>
      <c r="E386" s="74" t="str">
        <f>IF(SUM('Raw Data'!C$4:C$387)=0, "", IF(AND(ISNUMBER('Raw Data'!C387),'Raw Data'!C387&lt;$J$1, 'Raw Data'!C387&gt;0),'Raw Data'!C387,$J$1))</f>
        <v/>
      </c>
      <c r="F386" s="74" t="str">
        <f>IF(SUM('Raw Data'!D$4:D$387)=0, "", IF(AND(ISNUMBER('Raw Data'!D387),'Raw Data'!D387&lt;$J$1, 'Raw Data'!D387&gt;0),'Raw Data'!D387,$J$1))</f>
        <v/>
      </c>
      <c r="G386" s="74" t="str">
        <f>IF(SUM('Raw Data'!E$4:E$387)=0, "", IF(AND(ISNUMBER('Raw Data'!E387),'Raw Data'!E387&lt;$J$1, 'Raw Data'!E387&gt;0),'Raw Data'!E387,$J$1))</f>
        <v/>
      </c>
    </row>
  </sheetData>
  <mergeCells count="9">
    <mergeCell ref="A1:A2"/>
    <mergeCell ref="H16:I16"/>
    <mergeCell ref="H30:I30"/>
    <mergeCell ref="H44:I44"/>
    <mergeCell ref="B1:B2"/>
    <mergeCell ref="C1:C2"/>
    <mergeCell ref="D1:G1"/>
    <mergeCell ref="H2:I2"/>
    <mergeCell ref="H1:I1"/>
  </mergeCells>
  <phoneticPr fontId="3" type="noConversion"/>
  <pageMargins left="0.75" right="0.75" top="1" bottom="1" header="0.5" footer="0.5"/>
  <pageSetup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workbookViewId="0">
      <selection activeCell="P29" sqref="P29"/>
    </sheetView>
  </sheetViews>
  <sheetFormatPr defaultRowHeight="13.2" x14ac:dyDescent="0.25"/>
  <cols>
    <col min="3" max="11" width="6" bestFit="1" customWidth="1"/>
    <col min="12" max="12" width="7" bestFit="1" customWidth="1"/>
  </cols>
  <sheetData>
    <row r="1" spans="1:12" x14ac:dyDescent="0.25">
      <c r="A1" s="193" t="s">
        <v>121</v>
      </c>
      <c r="B1" s="168" t="s">
        <v>0</v>
      </c>
      <c r="C1" s="192" t="e">
        <f>#REF!</f>
        <v>#REF!</v>
      </c>
      <c r="D1" s="192"/>
      <c r="E1" s="192"/>
      <c r="F1" s="192"/>
      <c r="G1" s="192"/>
      <c r="H1" s="192"/>
      <c r="I1" s="192"/>
      <c r="J1" s="192"/>
      <c r="K1" s="192"/>
      <c r="L1" s="192"/>
    </row>
    <row r="2" spans="1:12" x14ac:dyDescent="0.25">
      <c r="A2" s="194"/>
      <c r="B2" s="168"/>
      <c r="C2" s="13" t="s">
        <v>111</v>
      </c>
      <c r="D2" s="13" t="s">
        <v>112</v>
      </c>
      <c r="E2" s="13" t="s">
        <v>113</v>
      </c>
      <c r="F2" s="13" t="s">
        <v>114</v>
      </c>
      <c r="G2" s="13" t="s">
        <v>115</v>
      </c>
      <c r="H2" s="13" t="s">
        <v>116</v>
      </c>
      <c r="I2" s="13" t="s">
        <v>117</v>
      </c>
      <c r="J2" s="13" t="s">
        <v>118</v>
      </c>
      <c r="K2" s="13" t="s">
        <v>119</v>
      </c>
      <c r="L2" s="13" t="s">
        <v>120</v>
      </c>
    </row>
    <row r="3" spans="1:12" x14ac:dyDescent="0.25">
      <c r="A3" s="14" t="e">
        <f>IF(#REF!=0,"",#REF!)</f>
        <v>#REF!</v>
      </c>
      <c r="B3" s="14" t="e">
        <f>IF(#REF!=0,"",#REF!)</f>
        <v>#REF!</v>
      </c>
      <c r="C3" s="12" t="e">
        <f>IF(A3="","",IF(VLOOKUP($A3,#REF!,3,FALSE)=0,"",VLOOKUP($A3,#REF!,3,FALSE)))</f>
        <v>#REF!</v>
      </c>
      <c r="D3" s="12" t="e">
        <f>IF(A3="","",IF(VLOOKUP($A3,#REF!,4,FALSE)=0,"",VLOOKUP($A3,#REF!,4,FALSE)))</f>
        <v>#REF!</v>
      </c>
      <c r="E3" s="12" t="e">
        <f>IF(A3="","",IF(VLOOKUP($A3,#REF!,5,FALSE)=0,"",VLOOKUP($A3,#REF!,5,FALSE)))</f>
        <v>#REF!</v>
      </c>
      <c r="F3" s="12" t="e">
        <f>IF(A3="","",IF(VLOOKUP($A3,#REF!,6,FALSE)=0,"",VLOOKUP($A3,#REF!,6,FALSE)))</f>
        <v>#REF!</v>
      </c>
      <c r="G3" s="12" t="e">
        <f>IF(A3="","",IF(VLOOKUP($A3,#REF!,7,FALSE)=0,"",VLOOKUP($A3,#REF!,7,FALSE)))</f>
        <v>#REF!</v>
      </c>
      <c r="H3" s="12" t="e">
        <f>IF(A3="","",IF(VLOOKUP($A3,#REF!,8,FALSE)=0,"",VLOOKUP($A3,#REF!,8,FALSE)))</f>
        <v>#REF!</v>
      </c>
      <c r="I3" s="12" t="e">
        <f>IF(A3="","",IF(VLOOKUP($A3,#REF!,9,FALSE)=0,"",VLOOKUP($A3,#REF!,9,FALSE)))</f>
        <v>#REF!</v>
      </c>
      <c r="J3" s="12" t="e">
        <f>IF(A3="","",IF(VLOOKUP($A3,#REF!,10,FALSE)=0,"",VLOOKUP($A3,#REF!,10,FALSE)))</f>
        <v>#REF!</v>
      </c>
      <c r="K3" s="12" t="e">
        <f>IF(A3="","",IF(VLOOKUP($A3,#REF!,11,FALSE)=0,"",VLOOKUP($A3,#REF!,11,FALSE)))</f>
        <v>#REF!</v>
      </c>
      <c r="L3" s="12" t="e">
        <f>IF(A3="","",IF(VLOOKUP($A3,#REF!,12,FALSE)=0,"",VLOOKUP($A3,#REF!,12,FALSE)))</f>
        <v>#REF!</v>
      </c>
    </row>
    <row r="4" spans="1:12" x14ac:dyDescent="0.25">
      <c r="A4" s="14" t="e">
        <f>IF(#REF!=0,"",#REF!)</f>
        <v>#REF!</v>
      </c>
      <c r="B4" s="14" t="e">
        <f>IF(#REF!=0,"",#REF!)</f>
        <v>#REF!</v>
      </c>
      <c r="C4" s="12" t="e">
        <f>IF(A4="","",IF(VLOOKUP($A4,#REF!,3,FALSE)=0,"",VLOOKUP($A4,#REF!,3,FALSE)))</f>
        <v>#REF!</v>
      </c>
      <c r="D4" s="12" t="e">
        <f>IF(A4="","",IF(VLOOKUP($A4,#REF!,4,FALSE)=0,"",VLOOKUP($A4,#REF!,4,FALSE)))</f>
        <v>#REF!</v>
      </c>
      <c r="E4" s="12" t="e">
        <f>IF(A4="","",IF(VLOOKUP($A4,#REF!,5,FALSE)=0,"",VLOOKUP($A4,#REF!,5,FALSE)))</f>
        <v>#REF!</v>
      </c>
      <c r="F4" s="12" t="e">
        <f>IF(A4="","",IF(VLOOKUP($A4,#REF!,6,FALSE)=0,"",VLOOKUP($A4,#REF!,6,FALSE)))</f>
        <v>#REF!</v>
      </c>
      <c r="G4" s="12" t="e">
        <f>IF(A4="","",IF(VLOOKUP($A4,#REF!,7,FALSE)=0,"",VLOOKUP($A4,#REF!,7,FALSE)))</f>
        <v>#REF!</v>
      </c>
      <c r="H4" s="12" t="e">
        <f>IF(A4="","",IF(VLOOKUP($A4,#REF!,8,FALSE)=0,"",VLOOKUP($A4,#REF!,8,FALSE)))</f>
        <v>#REF!</v>
      </c>
      <c r="I4" s="12" t="e">
        <f>IF(A4="","",IF(VLOOKUP($A4,#REF!,9,FALSE)=0,"",VLOOKUP($A4,#REF!,9,FALSE)))</f>
        <v>#REF!</v>
      </c>
      <c r="J4" s="12" t="e">
        <f>IF(A4="","",IF(VLOOKUP($A4,#REF!,10,FALSE)=0,"",VLOOKUP($A4,#REF!,10,FALSE)))</f>
        <v>#REF!</v>
      </c>
      <c r="K4" s="12" t="e">
        <f>IF(A4="","",IF(VLOOKUP($A4,#REF!,11,FALSE)=0,"",VLOOKUP($A4,#REF!,11,FALSE)))</f>
        <v>#REF!</v>
      </c>
      <c r="L4" s="12" t="e">
        <f>IF(A4="","",IF(VLOOKUP($A4,#REF!,12,FALSE)=0,"",VLOOKUP($A4,#REF!,12,FALSE)))</f>
        <v>#REF!</v>
      </c>
    </row>
    <row r="5" spans="1:12" x14ac:dyDescent="0.25">
      <c r="A5" s="14" t="e">
        <f>IF(#REF!=0,"",#REF!)</f>
        <v>#REF!</v>
      </c>
      <c r="B5" s="14" t="e">
        <f>IF(#REF!=0,"",#REF!)</f>
        <v>#REF!</v>
      </c>
      <c r="C5" s="12" t="e">
        <f>IF(A5="","",IF(VLOOKUP($A5,#REF!,3,FALSE)=0,"",VLOOKUP($A5,#REF!,3,FALSE)))</f>
        <v>#REF!</v>
      </c>
      <c r="D5" s="12" t="e">
        <f>IF(A5="","",IF(VLOOKUP($A5,#REF!,4,FALSE)=0,"",VLOOKUP($A5,#REF!,4,FALSE)))</f>
        <v>#REF!</v>
      </c>
      <c r="E5" s="12" t="e">
        <f>IF(A5="","",IF(VLOOKUP($A5,#REF!,5,FALSE)=0,"",VLOOKUP($A5,#REF!,5,FALSE)))</f>
        <v>#REF!</v>
      </c>
      <c r="F5" s="12" t="e">
        <f>IF(A5="","",IF(VLOOKUP($A5,#REF!,6,FALSE)=0,"",VLOOKUP($A5,#REF!,6,FALSE)))</f>
        <v>#REF!</v>
      </c>
      <c r="G5" s="12" t="e">
        <f>IF(A5="","",IF(VLOOKUP($A5,#REF!,7,FALSE)=0,"",VLOOKUP($A5,#REF!,7,FALSE)))</f>
        <v>#REF!</v>
      </c>
      <c r="H5" s="12" t="e">
        <f>IF(A5="","",IF(VLOOKUP($A5,#REF!,8,FALSE)=0,"",VLOOKUP($A5,#REF!,8,FALSE)))</f>
        <v>#REF!</v>
      </c>
      <c r="I5" s="12" t="e">
        <f>IF(A5="","",IF(VLOOKUP($A5,#REF!,9,FALSE)=0,"",VLOOKUP($A5,#REF!,9,FALSE)))</f>
        <v>#REF!</v>
      </c>
      <c r="J5" s="12" t="e">
        <f>IF(A5="","",IF(VLOOKUP($A5,#REF!,10,FALSE)=0,"",VLOOKUP($A5,#REF!,10,FALSE)))</f>
        <v>#REF!</v>
      </c>
      <c r="K5" s="12" t="e">
        <f>IF(A5="","",IF(VLOOKUP($A5,#REF!,11,FALSE)=0,"",VLOOKUP($A5,#REF!,11,FALSE)))</f>
        <v>#REF!</v>
      </c>
      <c r="L5" s="12" t="e">
        <f>IF(A5="","",IF(VLOOKUP($A5,#REF!,12,FALSE)=0,"",VLOOKUP($A5,#REF!,12,FALSE)))</f>
        <v>#REF!</v>
      </c>
    </row>
    <row r="6" spans="1:12" x14ac:dyDescent="0.25">
      <c r="A6" s="14" t="e">
        <f>IF(#REF!=0,"",#REF!)</f>
        <v>#REF!</v>
      </c>
      <c r="B6" s="14" t="e">
        <f>IF(#REF!=0,"",#REF!)</f>
        <v>#REF!</v>
      </c>
      <c r="C6" s="12" t="e">
        <f>IF(A6="","",IF(VLOOKUP($A6,#REF!,3,FALSE)=0,"",VLOOKUP($A6,#REF!,3,FALSE)))</f>
        <v>#REF!</v>
      </c>
      <c r="D6" s="12" t="e">
        <f>IF(A6="","",IF(VLOOKUP($A6,#REF!,4,FALSE)=0,"",VLOOKUP($A6,#REF!,4,FALSE)))</f>
        <v>#REF!</v>
      </c>
      <c r="E6" s="12" t="e">
        <f>IF(A6="","",IF(VLOOKUP($A6,#REF!,5,FALSE)=0,"",VLOOKUP($A6,#REF!,5,FALSE)))</f>
        <v>#REF!</v>
      </c>
      <c r="F6" s="12" t="e">
        <f>IF(A6="","",IF(VLOOKUP($A6,#REF!,6,FALSE)=0,"",VLOOKUP($A6,#REF!,6,FALSE)))</f>
        <v>#REF!</v>
      </c>
      <c r="G6" s="12" t="e">
        <f>IF(A6="","",IF(VLOOKUP($A6,#REF!,7,FALSE)=0,"",VLOOKUP($A6,#REF!,7,FALSE)))</f>
        <v>#REF!</v>
      </c>
      <c r="H6" s="12" t="e">
        <f>IF(A6="","",IF(VLOOKUP($A6,#REF!,8,FALSE)=0,"",VLOOKUP($A6,#REF!,8,FALSE)))</f>
        <v>#REF!</v>
      </c>
      <c r="I6" s="12" t="e">
        <f>IF(A6="","",IF(VLOOKUP($A6,#REF!,9,FALSE)=0,"",VLOOKUP($A6,#REF!,9,FALSE)))</f>
        <v>#REF!</v>
      </c>
      <c r="J6" s="12" t="e">
        <f>IF(A6="","",IF(VLOOKUP($A6,#REF!,10,FALSE)=0,"",VLOOKUP($A6,#REF!,10,FALSE)))</f>
        <v>#REF!</v>
      </c>
      <c r="K6" s="12" t="e">
        <f>IF(A6="","",IF(VLOOKUP($A6,#REF!,11,FALSE)=0,"",VLOOKUP($A6,#REF!,11,FALSE)))</f>
        <v>#REF!</v>
      </c>
      <c r="L6" s="12" t="e">
        <f>IF(A6="","",IF(VLOOKUP($A6,#REF!,12,FALSE)=0,"",VLOOKUP($A6,#REF!,12,FALSE)))</f>
        <v>#REF!</v>
      </c>
    </row>
    <row r="7" spans="1:12" x14ac:dyDescent="0.25">
      <c r="A7" s="14" t="e">
        <f>IF(#REF!=0,"",#REF!)</f>
        <v>#REF!</v>
      </c>
      <c r="B7" s="14" t="e">
        <f>IF(#REF!=0,"",#REF!)</f>
        <v>#REF!</v>
      </c>
      <c r="C7" s="12" t="e">
        <f>IF(A7="","",IF(VLOOKUP($A7,#REF!,3,FALSE)=0,"",VLOOKUP($A7,#REF!,3,FALSE)))</f>
        <v>#REF!</v>
      </c>
      <c r="D7" s="12" t="e">
        <f>IF(A7="","",IF(VLOOKUP($A7,#REF!,4,FALSE)=0,"",VLOOKUP($A7,#REF!,4,FALSE)))</f>
        <v>#REF!</v>
      </c>
      <c r="E7" s="12" t="e">
        <f>IF(A7="","",IF(VLOOKUP($A7,#REF!,5,FALSE)=0,"",VLOOKUP($A7,#REF!,5,FALSE)))</f>
        <v>#REF!</v>
      </c>
      <c r="F7" s="12" t="e">
        <f>IF(A7="","",IF(VLOOKUP($A7,#REF!,6,FALSE)=0,"",VLOOKUP($A7,#REF!,6,FALSE)))</f>
        <v>#REF!</v>
      </c>
      <c r="G7" s="12" t="e">
        <f>IF(A7="","",IF(VLOOKUP($A7,#REF!,7,FALSE)=0,"",VLOOKUP($A7,#REF!,7,FALSE)))</f>
        <v>#REF!</v>
      </c>
      <c r="H7" s="12" t="e">
        <f>IF(A7="","",IF(VLOOKUP($A7,#REF!,8,FALSE)=0,"",VLOOKUP($A7,#REF!,8,FALSE)))</f>
        <v>#REF!</v>
      </c>
      <c r="I7" s="12" t="e">
        <f>IF(A7="","",IF(VLOOKUP($A7,#REF!,9,FALSE)=0,"",VLOOKUP($A7,#REF!,9,FALSE)))</f>
        <v>#REF!</v>
      </c>
      <c r="J7" s="12" t="e">
        <f>IF(A7="","",IF(VLOOKUP($A7,#REF!,10,FALSE)=0,"",VLOOKUP($A7,#REF!,10,FALSE)))</f>
        <v>#REF!</v>
      </c>
      <c r="K7" s="12" t="e">
        <f>IF(A7="","",IF(VLOOKUP($A7,#REF!,11,FALSE)=0,"",VLOOKUP($A7,#REF!,11,FALSE)))</f>
        <v>#REF!</v>
      </c>
      <c r="L7" s="12" t="e">
        <f>IF(A7="","",IF(VLOOKUP($A7,#REF!,12,FALSE)=0,"",VLOOKUP($A7,#REF!,12,FALSE)))</f>
        <v>#REF!</v>
      </c>
    </row>
    <row r="8" spans="1:12" x14ac:dyDescent="0.25">
      <c r="A8" s="14" t="e">
        <f>IF(#REF!=0,"",#REF!)</f>
        <v>#REF!</v>
      </c>
      <c r="B8" s="14" t="e">
        <f>IF(#REF!=0,"",#REF!)</f>
        <v>#REF!</v>
      </c>
      <c r="C8" s="12" t="e">
        <f>IF(A8="","",IF(VLOOKUP($A8,#REF!,3,FALSE)=0,"",VLOOKUP($A8,#REF!,3,FALSE)))</f>
        <v>#REF!</v>
      </c>
      <c r="D8" s="12" t="e">
        <f>IF(A8="","",IF(VLOOKUP($A8,#REF!,4,FALSE)=0,"",VLOOKUP($A8,#REF!,4,FALSE)))</f>
        <v>#REF!</v>
      </c>
      <c r="E8" s="12" t="e">
        <f>IF(A8="","",IF(VLOOKUP($A8,#REF!,5,FALSE)=0,"",VLOOKUP($A8,#REF!,5,FALSE)))</f>
        <v>#REF!</v>
      </c>
      <c r="F8" s="12" t="e">
        <f>IF(A8="","",IF(VLOOKUP($A8,#REF!,6,FALSE)=0,"",VLOOKUP($A8,#REF!,6,FALSE)))</f>
        <v>#REF!</v>
      </c>
      <c r="G8" s="12" t="e">
        <f>IF(A8="","",IF(VLOOKUP($A8,#REF!,7,FALSE)=0,"",VLOOKUP($A8,#REF!,7,FALSE)))</f>
        <v>#REF!</v>
      </c>
      <c r="H8" s="12" t="e">
        <f>IF(A8="","",IF(VLOOKUP($A8,#REF!,8,FALSE)=0,"",VLOOKUP($A8,#REF!,8,FALSE)))</f>
        <v>#REF!</v>
      </c>
      <c r="I8" s="12" t="e">
        <f>IF(A8="","",IF(VLOOKUP($A8,#REF!,9,FALSE)=0,"",VLOOKUP($A8,#REF!,9,FALSE)))</f>
        <v>#REF!</v>
      </c>
      <c r="J8" s="12" t="e">
        <f>IF(A8="","",IF(VLOOKUP($A8,#REF!,10,FALSE)=0,"",VLOOKUP($A8,#REF!,10,FALSE)))</f>
        <v>#REF!</v>
      </c>
      <c r="K8" s="12" t="e">
        <f>IF(A8="","",IF(VLOOKUP($A8,#REF!,11,FALSE)=0,"",VLOOKUP($A8,#REF!,11,FALSE)))</f>
        <v>#REF!</v>
      </c>
      <c r="L8" s="12" t="e">
        <f>IF(A8="","",IF(VLOOKUP($A8,#REF!,12,FALSE)=0,"",VLOOKUP($A8,#REF!,12,FALSE)))</f>
        <v>#REF!</v>
      </c>
    </row>
    <row r="9" spans="1:12" x14ac:dyDescent="0.25">
      <c r="A9" s="14" t="e">
        <f>IF(#REF!=0,"",#REF!)</f>
        <v>#REF!</v>
      </c>
      <c r="B9" s="14" t="e">
        <f>IF(#REF!=0,"",#REF!)</f>
        <v>#REF!</v>
      </c>
      <c r="C9" s="12" t="e">
        <f>IF(A9="","",IF(VLOOKUP($A9,#REF!,3,FALSE)=0,"",VLOOKUP($A9,#REF!,3,FALSE)))</f>
        <v>#REF!</v>
      </c>
      <c r="D9" s="12" t="e">
        <f>IF(A9="","",IF(VLOOKUP($A9,#REF!,4,FALSE)=0,"",VLOOKUP($A9,#REF!,4,FALSE)))</f>
        <v>#REF!</v>
      </c>
      <c r="E9" s="12" t="e">
        <f>IF(A9="","",IF(VLOOKUP($A9,#REF!,5,FALSE)=0,"",VLOOKUP($A9,#REF!,5,FALSE)))</f>
        <v>#REF!</v>
      </c>
      <c r="F9" s="12" t="e">
        <f>IF(A9="","",IF(VLOOKUP($A9,#REF!,6,FALSE)=0,"",VLOOKUP($A9,#REF!,6,FALSE)))</f>
        <v>#REF!</v>
      </c>
      <c r="G9" s="12" t="e">
        <f>IF(A9="","",IF(VLOOKUP($A9,#REF!,7,FALSE)=0,"",VLOOKUP($A9,#REF!,7,FALSE)))</f>
        <v>#REF!</v>
      </c>
      <c r="H9" s="12" t="e">
        <f>IF(A9="","",IF(VLOOKUP($A9,#REF!,8,FALSE)=0,"",VLOOKUP($A9,#REF!,8,FALSE)))</f>
        <v>#REF!</v>
      </c>
      <c r="I9" s="12" t="e">
        <f>IF(A9="","",IF(VLOOKUP($A9,#REF!,9,FALSE)=0,"",VLOOKUP($A9,#REF!,9,FALSE)))</f>
        <v>#REF!</v>
      </c>
      <c r="J9" s="12" t="e">
        <f>IF(A9="","",IF(VLOOKUP($A9,#REF!,10,FALSE)=0,"",VLOOKUP($A9,#REF!,10,FALSE)))</f>
        <v>#REF!</v>
      </c>
      <c r="K9" s="12" t="e">
        <f>IF(A9="","",IF(VLOOKUP($A9,#REF!,11,FALSE)=0,"",VLOOKUP($A9,#REF!,11,FALSE)))</f>
        <v>#REF!</v>
      </c>
      <c r="L9" s="12" t="e">
        <f>IF(A9="","",IF(VLOOKUP($A9,#REF!,12,FALSE)=0,"",VLOOKUP($A9,#REF!,12,FALSE)))</f>
        <v>#REF!</v>
      </c>
    </row>
    <row r="10" spans="1:12" x14ac:dyDescent="0.25">
      <c r="A10" s="14" t="e">
        <f>IF(#REF!=0,"",#REF!)</f>
        <v>#REF!</v>
      </c>
      <c r="B10" s="14" t="e">
        <f>IF(#REF!=0,"",#REF!)</f>
        <v>#REF!</v>
      </c>
      <c r="C10" s="12" t="e">
        <f>IF(A10="","",IF(VLOOKUP($A10,#REF!,3,FALSE)=0,"",VLOOKUP($A10,#REF!,3,FALSE)))</f>
        <v>#REF!</v>
      </c>
      <c r="D10" s="12" t="e">
        <f>IF(A10="","",IF(VLOOKUP($A10,#REF!,4,FALSE)=0,"",VLOOKUP($A10,#REF!,4,FALSE)))</f>
        <v>#REF!</v>
      </c>
      <c r="E10" s="12" t="e">
        <f>IF(A10="","",IF(VLOOKUP($A10,#REF!,5,FALSE)=0,"",VLOOKUP($A10,#REF!,5,FALSE)))</f>
        <v>#REF!</v>
      </c>
      <c r="F10" s="12" t="e">
        <f>IF(A10="","",IF(VLOOKUP($A10,#REF!,6,FALSE)=0,"",VLOOKUP($A10,#REF!,6,FALSE)))</f>
        <v>#REF!</v>
      </c>
      <c r="G10" s="12" t="e">
        <f>IF(A10="","",IF(VLOOKUP($A10,#REF!,7,FALSE)=0,"",VLOOKUP($A10,#REF!,7,FALSE)))</f>
        <v>#REF!</v>
      </c>
      <c r="H10" s="12" t="e">
        <f>IF(A10="","",IF(VLOOKUP($A10,#REF!,8,FALSE)=0,"",VLOOKUP($A10,#REF!,8,FALSE)))</f>
        <v>#REF!</v>
      </c>
      <c r="I10" s="12" t="e">
        <f>IF(A10="","",IF(VLOOKUP($A10,#REF!,9,FALSE)=0,"",VLOOKUP($A10,#REF!,9,FALSE)))</f>
        <v>#REF!</v>
      </c>
      <c r="J10" s="12" t="e">
        <f>IF(A10="","",IF(VLOOKUP($A10,#REF!,10,FALSE)=0,"",VLOOKUP($A10,#REF!,10,FALSE)))</f>
        <v>#REF!</v>
      </c>
      <c r="K10" s="12" t="e">
        <f>IF(A10="","",IF(VLOOKUP($A10,#REF!,11,FALSE)=0,"",VLOOKUP($A10,#REF!,11,FALSE)))</f>
        <v>#REF!</v>
      </c>
      <c r="L10" s="12" t="e">
        <f>IF(A10="","",IF(VLOOKUP($A10,#REF!,12,FALSE)=0,"",VLOOKUP($A10,#REF!,12,FALSE)))</f>
        <v>#REF!</v>
      </c>
    </row>
    <row r="11" spans="1:12" x14ac:dyDescent="0.25">
      <c r="A11" s="14" t="e">
        <f>IF(#REF!=0,"",#REF!)</f>
        <v>#REF!</v>
      </c>
      <c r="B11" s="14" t="e">
        <f>IF(#REF!=0,"",#REF!)</f>
        <v>#REF!</v>
      </c>
      <c r="C11" s="12" t="e">
        <f>IF(A11="","",IF(VLOOKUP($A11,#REF!,3,FALSE)=0,"",VLOOKUP($A11,#REF!,3,FALSE)))</f>
        <v>#REF!</v>
      </c>
      <c r="D11" s="12" t="e">
        <f>IF(A11="","",IF(VLOOKUP($A11,#REF!,4,FALSE)=0,"",VLOOKUP($A11,#REF!,4,FALSE)))</f>
        <v>#REF!</v>
      </c>
      <c r="E11" s="12" t="e">
        <f>IF(A11="","",IF(VLOOKUP($A11,#REF!,5,FALSE)=0,"",VLOOKUP($A11,#REF!,5,FALSE)))</f>
        <v>#REF!</v>
      </c>
      <c r="F11" s="12" t="e">
        <f>IF(A11="","",IF(VLOOKUP($A11,#REF!,6,FALSE)=0,"",VLOOKUP($A11,#REF!,6,FALSE)))</f>
        <v>#REF!</v>
      </c>
      <c r="G11" s="12" t="e">
        <f>IF(A11="","",IF(VLOOKUP($A11,#REF!,7,FALSE)=0,"",VLOOKUP($A11,#REF!,7,FALSE)))</f>
        <v>#REF!</v>
      </c>
      <c r="H11" s="12" t="e">
        <f>IF(A11="","",IF(VLOOKUP($A11,#REF!,8,FALSE)=0,"",VLOOKUP($A11,#REF!,8,FALSE)))</f>
        <v>#REF!</v>
      </c>
      <c r="I11" s="12" t="e">
        <f>IF(A11="","",IF(VLOOKUP($A11,#REF!,9,FALSE)=0,"",VLOOKUP($A11,#REF!,9,FALSE)))</f>
        <v>#REF!</v>
      </c>
      <c r="J11" s="12" t="e">
        <f>IF(A11="","",IF(VLOOKUP($A11,#REF!,10,FALSE)=0,"",VLOOKUP($A11,#REF!,10,FALSE)))</f>
        <v>#REF!</v>
      </c>
      <c r="K11" s="12" t="e">
        <f>IF(A11="","",IF(VLOOKUP($A11,#REF!,11,FALSE)=0,"",VLOOKUP($A11,#REF!,11,FALSE)))</f>
        <v>#REF!</v>
      </c>
      <c r="L11" s="12" t="e">
        <f>IF(A11="","",IF(VLOOKUP($A11,#REF!,12,FALSE)=0,"",VLOOKUP($A11,#REF!,12,FALSE)))</f>
        <v>#REF!</v>
      </c>
    </row>
    <row r="12" spans="1:12" x14ac:dyDescent="0.25">
      <c r="A12" s="14" t="e">
        <f>IF(#REF!=0,"",#REF!)</f>
        <v>#REF!</v>
      </c>
      <c r="B12" s="14" t="e">
        <f>IF(#REF!=0,"",#REF!)</f>
        <v>#REF!</v>
      </c>
      <c r="C12" s="12" t="e">
        <f>IF(A12="","",IF(VLOOKUP($A12,#REF!,3,FALSE)=0,"",VLOOKUP($A12,#REF!,3,FALSE)))</f>
        <v>#REF!</v>
      </c>
      <c r="D12" s="12" t="e">
        <f>IF(A12="","",IF(VLOOKUP($A12,#REF!,4,FALSE)=0,"",VLOOKUP($A12,#REF!,4,FALSE)))</f>
        <v>#REF!</v>
      </c>
      <c r="E12" s="12" t="e">
        <f>IF(A12="","",IF(VLOOKUP($A12,#REF!,5,FALSE)=0,"",VLOOKUP($A12,#REF!,5,FALSE)))</f>
        <v>#REF!</v>
      </c>
      <c r="F12" s="12" t="e">
        <f>IF(A12="","",IF(VLOOKUP($A12,#REF!,6,FALSE)=0,"",VLOOKUP($A12,#REF!,6,FALSE)))</f>
        <v>#REF!</v>
      </c>
      <c r="G12" s="12" t="e">
        <f>IF(A12="","",IF(VLOOKUP($A12,#REF!,7,FALSE)=0,"",VLOOKUP($A12,#REF!,7,FALSE)))</f>
        <v>#REF!</v>
      </c>
      <c r="H12" s="12" t="e">
        <f>IF(A12="","",IF(VLOOKUP($A12,#REF!,8,FALSE)=0,"",VLOOKUP($A12,#REF!,8,FALSE)))</f>
        <v>#REF!</v>
      </c>
      <c r="I12" s="12" t="e">
        <f>IF(A12="","",IF(VLOOKUP($A12,#REF!,9,FALSE)=0,"",VLOOKUP($A12,#REF!,9,FALSE)))</f>
        <v>#REF!</v>
      </c>
      <c r="J12" s="12" t="e">
        <f>IF(A12="","",IF(VLOOKUP($A12,#REF!,10,FALSE)=0,"",VLOOKUP($A12,#REF!,10,FALSE)))</f>
        <v>#REF!</v>
      </c>
      <c r="K12" s="12" t="e">
        <f>IF(A12="","",IF(VLOOKUP($A12,#REF!,11,FALSE)=0,"",VLOOKUP($A12,#REF!,11,FALSE)))</f>
        <v>#REF!</v>
      </c>
      <c r="L12" s="12" t="e">
        <f>IF(A12="","",IF(VLOOKUP($A12,#REF!,12,FALSE)=0,"",VLOOKUP($A12,#REF!,12,FALSE)))</f>
        <v>#REF!</v>
      </c>
    </row>
    <row r="13" spans="1:12" x14ac:dyDescent="0.25">
      <c r="A13" s="14" t="e">
        <f>IF(#REF!=0,"",#REF!)</f>
        <v>#REF!</v>
      </c>
      <c r="B13" s="14" t="e">
        <f>IF(#REF!=0,"",#REF!)</f>
        <v>#REF!</v>
      </c>
      <c r="C13" s="12" t="e">
        <f>IF(A13="","",IF(VLOOKUP($A13,#REF!,3,FALSE)=0,"",VLOOKUP($A13,#REF!,3,FALSE)))</f>
        <v>#REF!</v>
      </c>
      <c r="D13" s="12" t="e">
        <f>IF(A13="","",IF(VLOOKUP($A13,#REF!,4,FALSE)=0,"",VLOOKUP($A13,#REF!,4,FALSE)))</f>
        <v>#REF!</v>
      </c>
      <c r="E13" s="12" t="e">
        <f>IF(A13="","",IF(VLOOKUP($A13,#REF!,5,FALSE)=0,"",VLOOKUP($A13,#REF!,5,FALSE)))</f>
        <v>#REF!</v>
      </c>
      <c r="F13" s="12" t="e">
        <f>IF(A13="","",IF(VLOOKUP($A13,#REF!,6,FALSE)=0,"",VLOOKUP($A13,#REF!,6,FALSE)))</f>
        <v>#REF!</v>
      </c>
      <c r="G13" s="12" t="e">
        <f>IF(A13="","",IF(VLOOKUP($A13,#REF!,7,FALSE)=0,"",VLOOKUP($A13,#REF!,7,FALSE)))</f>
        <v>#REF!</v>
      </c>
      <c r="H13" s="12" t="e">
        <f>IF(A13="","",IF(VLOOKUP($A13,#REF!,8,FALSE)=0,"",VLOOKUP($A13,#REF!,8,FALSE)))</f>
        <v>#REF!</v>
      </c>
      <c r="I13" s="12" t="e">
        <f>IF(A13="","",IF(VLOOKUP($A13,#REF!,9,FALSE)=0,"",VLOOKUP($A13,#REF!,9,FALSE)))</f>
        <v>#REF!</v>
      </c>
      <c r="J13" s="12" t="e">
        <f>IF(A13="","",IF(VLOOKUP($A13,#REF!,10,FALSE)=0,"",VLOOKUP($A13,#REF!,10,FALSE)))</f>
        <v>#REF!</v>
      </c>
      <c r="K13" s="12" t="e">
        <f>IF(A13="","",IF(VLOOKUP($A13,#REF!,11,FALSE)=0,"",VLOOKUP($A13,#REF!,11,FALSE)))</f>
        <v>#REF!</v>
      </c>
      <c r="L13" s="12" t="e">
        <f>IF(A13="","",IF(VLOOKUP($A13,#REF!,12,FALSE)=0,"",VLOOKUP($A13,#REF!,12,FALSE)))</f>
        <v>#REF!</v>
      </c>
    </row>
    <row r="14" spans="1:12" x14ac:dyDescent="0.25">
      <c r="A14" s="14" t="e">
        <f>IF(#REF!=0,"",#REF!)</f>
        <v>#REF!</v>
      </c>
      <c r="B14" s="14" t="e">
        <f>IF(#REF!=0,"",#REF!)</f>
        <v>#REF!</v>
      </c>
      <c r="C14" s="12" t="e">
        <f>IF(A14="","",IF(VLOOKUP($A14,#REF!,3,FALSE)=0,"",VLOOKUP($A14,#REF!,3,FALSE)))</f>
        <v>#REF!</v>
      </c>
      <c r="D14" s="12" t="e">
        <f>IF(A14="","",IF(VLOOKUP($A14,#REF!,4,FALSE)=0,"",VLOOKUP($A14,#REF!,4,FALSE)))</f>
        <v>#REF!</v>
      </c>
      <c r="E14" s="12" t="e">
        <f>IF(A14="","",IF(VLOOKUP($A14,#REF!,5,FALSE)=0,"",VLOOKUP($A14,#REF!,5,FALSE)))</f>
        <v>#REF!</v>
      </c>
      <c r="F14" s="12" t="e">
        <f>IF(A14="","",IF(VLOOKUP($A14,#REF!,6,FALSE)=0,"",VLOOKUP($A14,#REF!,6,FALSE)))</f>
        <v>#REF!</v>
      </c>
      <c r="G14" s="12" t="e">
        <f>IF(A14="","",IF(VLOOKUP($A14,#REF!,7,FALSE)=0,"",VLOOKUP($A14,#REF!,7,FALSE)))</f>
        <v>#REF!</v>
      </c>
      <c r="H14" s="12" t="e">
        <f>IF(A14="","",IF(VLOOKUP($A14,#REF!,8,FALSE)=0,"",VLOOKUP($A14,#REF!,8,FALSE)))</f>
        <v>#REF!</v>
      </c>
      <c r="I14" s="12" t="e">
        <f>IF(A14="","",IF(VLOOKUP($A14,#REF!,9,FALSE)=0,"",VLOOKUP($A14,#REF!,9,FALSE)))</f>
        <v>#REF!</v>
      </c>
      <c r="J14" s="12" t="e">
        <f>IF(A14="","",IF(VLOOKUP($A14,#REF!,10,FALSE)=0,"",VLOOKUP($A14,#REF!,10,FALSE)))</f>
        <v>#REF!</v>
      </c>
      <c r="K14" s="12" t="e">
        <f>IF(A14="","",IF(VLOOKUP($A14,#REF!,11,FALSE)=0,"",VLOOKUP($A14,#REF!,11,FALSE)))</f>
        <v>#REF!</v>
      </c>
      <c r="L14" s="12" t="e">
        <f>IF(A14="","",IF(VLOOKUP($A14,#REF!,12,FALSE)=0,"",VLOOKUP($A14,#REF!,12,FALSE)))</f>
        <v>#REF!</v>
      </c>
    </row>
    <row r="15" spans="1:12" x14ac:dyDescent="0.25">
      <c r="A15" s="14" t="e">
        <f>IF(#REF!=0,"",#REF!)</f>
        <v>#REF!</v>
      </c>
      <c r="B15" s="14" t="e">
        <f>IF(#REF!=0,"",#REF!)</f>
        <v>#REF!</v>
      </c>
      <c r="C15" s="12" t="e">
        <f>IF(A15="","",IF(VLOOKUP($A15,#REF!,3,FALSE)=0,"",VLOOKUP($A15,#REF!,3,FALSE)))</f>
        <v>#REF!</v>
      </c>
      <c r="D15" s="12" t="e">
        <f>IF(A15="","",IF(VLOOKUP($A15,#REF!,4,FALSE)=0,"",VLOOKUP($A15,#REF!,4,FALSE)))</f>
        <v>#REF!</v>
      </c>
      <c r="E15" s="12" t="e">
        <f>IF(A15="","",IF(VLOOKUP($A15,#REF!,5,FALSE)=0,"",VLOOKUP($A15,#REF!,5,FALSE)))</f>
        <v>#REF!</v>
      </c>
      <c r="F15" s="12" t="e">
        <f>IF(A15="","",IF(VLOOKUP($A15,#REF!,6,FALSE)=0,"",VLOOKUP($A15,#REF!,6,FALSE)))</f>
        <v>#REF!</v>
      </c>
      <c r="G15" s="12" t="e">
        <f>IF(A15="","",IF(VLOOKUP($A15,#REF!,7,FALSE)=0,"",VLOOKUP($A15,#REF!,7,FALSE)))</f>
        <v>#REF!</v>
      </c>
      <c r="H15" s="12" t="e">
        <f>IF(A15="","",IF(VLOOKUP($A15,#REF!,8,FALSE)=0,"",VLOOKUP($A15,#REF!,8,FALSE)))</f>
        <v>#REF!</v>
      </c>
      <c r="I15" s="12" t="e">
        <f>IF(A15="","",IF(VLOOKUP($A15,#REF!,9,FALSE)=0,"",VLOOKUP($A15,#REF!,9,FALSE)))</f>
        <v>#REF!</v>
      </c>
      <c r="J15" s="12" t="e">
        <f>IF(A15="","",IF(VLOOKUP($A15,#REF!,10,FALSE)=0,"",VLOOKUP($A15,#REF!,10,FALSE)))</f>
        <v>#REF!</v>
      </c>
      <c r="K15" s="12" t="e">
        <f>IF(A15="","",IF(VLOOKUP($A15,#REF!,11,FALSE)=0,"",VLOOKUP($A15,#REF!,11,FALSE)))</f>
        <v>#REF!</v>
      </c>
      <c r="L15" s="12" t="e">
        <f>IF(A15="","",IF(VLOOKUP($A15,#REF!,12,FALSE)=0,"",VLOOKUP($A15,#REF!,12,FALSE)))</f>
        <v>#REF!</v>
      </c>
    </row>
    <row r="16" spans="1:12" x14ac:dyDescent="0.25">
      <c r="A16" s="14" t="e">
        <f>IF(#REF!=0,"",#REF!)</f>
        <v>#REF!</v>
      </c>
      <c r="B16" s="14" t="e">
        <f>IF(#REF!=0,"",#REF!)</f>
        <v>#REF!</v>
      </c>
      <c r="C16" s="12" t="e">
        <f>IF(A16="","",IF(VLOOKUP($A16,#REF!,3,FALSE)=0,"",VLOOKUP($A16,#REF!,3,FALSE)))</f>
        <v>#REF!</v>
      </c>
      <c r="D16" s="12" t="e">
        <f>IF(A16="","",IF(VLOOKUP($A16,#REF!,4,FALSE)=0,"",VLOOKUP($A16,#REF!,4,FALSE)))</f>
        <v>#REF!</v>
      </c>
      <c r="E16" s="12" t="e">
        <f>IF(A16="","",IF(VLOOKUP($A16,#REF!,5,FALSE)=0,"",VLOOKUP($A16,#REF!,5,FALSE)))</f>
        <v>#REF!</v>
      </c>
      <c r="F16" s="12" t="e">
        <f>IF(A16="","",IF(VLOOKUP($A16,#REF!,6,FALSE)=0,"",VLOOKUP($A16,#REF!,6,FALSE)))</f>
        <v>#REF!</v>
      </c>
      <c r="G16" s="12" t="e">
        <f>IF(A16="","",IF(VLOOKUP($A16,#REF!,7,FALSE)=0,"",VLOOKUP($A16,#REF!,7,FALSE)))</f>
        <v>#REF!</v>
      </c>
      <c r="H16" s="12" t="e">
        <f>IF(A16="","",IF(VLOOKUP($A16,#REF!,8,FALSE)=0,"",VLOOKUP($A16,#REF!,8,FALSE)))</f>
        <v>#REF!</v>
      </c>
      <c r="I16" s="12" t="e">
        <f>IF(A16="","",IF(VLOOKUP($A16,#REF!,9,FALSE)=0,"",VLOOKUP($A16,#REF!,9,FALSE)))</f>
        <v>#REF!</v>
      </c>
      <c r="J16" s="12" t="e">
        <f>IF(A16="","",IF(VLOOKUP($A16,#REF!,10,FALSE)=0,"",VLOOKUP($A16,#REF!,10,FALSE)))</f>
        <v>#REF!</v>
      </c>
      <c r="K16" s="12" t="e">
        <f>IF(A16="","",IF(VLOOKUP($A16,#REF!,11,FALSE)=0,"",VLOOKUP($A16,#REF!,11,FALSE)))</f>
        <v>#REF!</v>
      </c>
      <c r="L16" s="12" t="e">
        <f>IF(A16="","",IF(VLOOKUP($A16,#REF!,12,FALSE)=0,"",VLOOKUP($A16,#REF!,12,FALSE)))</f>
        <v>#REF!</v>
      </c>
    </row>
    <row r="17" spans="1:12" x14ac:dyDescent="0.25">
      <c r="A17" s="14" t="e">
        <f>IF(#REF!=0,"",#REF!)</f>
        <v>#REF!</v>
      </c>
      <c r="B17" s="14" t="e">
        <f>IF(#REF!=0,"",#REF!)</f>
        <v>#REF!</v>
      </c>
      <c r="C17" s="12" t="e">
        <f>IF(A17="","",IF(VLOOKUP($A17,#REF!,3,FALSE)=0,"",VLOOKUP($A17,#REF!,3,FALSE)))</f>
        <v>#REF!</v>
      </c>
      <c r="D17" s="12" t="e">
        <f>IF(A17="","",IF(VLOOKUP($A17,#REF!,4,FALSE)=0,"",VLOOKUP($A17,#REF!,4,FALSE)))</f>
        <v>#REF!</v>
      </c>
      <c r="E17" s="12" t="e">
        <f>IF(A17="","",IF(VLOOKUP($A17,#REF!,5,FALSE)=0,"",VLOOKUP($A17,#REF!,5,FALSE)))</f>
        <v>#REF!</v>
      </c>
      <c r="F17" s="12" t="e">
        <f>IF(A17="","",IF(VLOOKUP($A17,#REF!,6,FALSE)=0,"",VLOOKUP($A17,#REF!,6,FALSE)))</f>
        <v>#REF!</v>
      </c>
      <c r="G17" s="12" t="e">
        <f>IF(A17="","",IF(VLOOKUP($A17,#REF!,7,FALSE)=0,"",VLOOKUP($A17,#REF!,7,FALSE)))</f>
        <v>#REF!</v>
      </c>
      <c r="H17" s="12" t="e">
        <f>IF(A17="","",IF(VLOOKUP($A17,#REF!,8,FALSE)=0,"",VLOOKUP($A17,#REF!,8,FALSE)))</f>
        <v>#REF!</v>
      </c>
      <c r="I17" s="12" t="e">
        <f>IF(A17="","",IF(VLOOKUP($A17,#REF!,9,FALSE)=0,"",VLOOKUP($A17,#REF!,9,FALSE)))</f>
        <v>#REF!</v>
      </c>
      <c r="J17" s="12" t="e">
        <f>IF(A17="","",IF(VLOOKUP($A17,#REF!,10,FALSE)=0,"",VLOOKUP($A17,#REF!,10,FALSE)))</f>
        <v>#REF!</v>
      </c>
      <c r="K17" s="12" t="e">
        <f>IF(A17="","",IF(VLOOKUP($A17,#REF!,11,FALSE)=0,"",VLOOKUP($A17,#REF!,11,FALSE)))</f>
        <v>#REF!</v>
      </c>
      <c r="L17" s="12" t="e">
        <f>IF(A17="","",IF(VLOOKUP($A17,#REF!,12,FALSE)=0,"",VLOOKUP($A17,#REF!,12,FALSE)))</f>
        <v>#REF!</v>
      </c>
    </row>
    <row r="18" spans="1:12" x14ac:dyDescent="0.25">
      <c r="A18" s="14" t="e">
        <f>IF(#REF!=0,"",#REF!)</f>
        <v>#REF!</v>
      </c>
      <c r="B18" s="14" t="e">
        <f>IF(#REF!=0,"",#REF!)</f>
        <v>#REF!</v>
      </c>
      <c r="C18" s="12" t="e">
        <f>IF(A18="","",IF(VLOOKUP($A18,#REF!,3,FALSE)=0,"",VLOOKUP($A18,#REF!,3,FALSE)))</f>
        <v>#REF!</v>
      </c>
      <c r="D18" s="12" t="e">
        <f>IF(A18="","",IF(VLOOKUP($A18,#REF!,4,FALSE)=0,"",VLOOKUP($A18,#REF!,4,FALSE)))</f>
        <v>#REF!</v>
      </c>
      <c r="E18" s="12" t="e">
        <f>IF(A18="","",IF(VLOOKUP($A18,#REF!,5,FALSE)=0,"",VLOOKUP($A18,#REF!,5,FALSE)))</f>
        <v>#REF!</v>
      </c>
      <c r="F18" s="12" t="e">
        <f>IF(A18="","",IF(VLOOKUP($A18,#REF!,6,FALSE)=0,"",VLOOKUP($A18,#REF!,6,FALSE)))</f>
        <v>#REF!</v>
      </c>
      <c r="G18" s="12" t="e">
        <f>IF(A18="","",IF(VLOOKUP($A18,#REF!,7,FALSE)=0,"",VLOOKUP($A18,#REF!,7,FALSE)))</f>
        <v>#REF!</v>
      </c>
      <c r="H18" s="12" t="e">
        <f>IF(A18="","",IF(VLOOKUP($A18,#REF!,8,FALSE)=0,"",VLOOKUP($A18,#REF!,8,FALSE)))</f>
        <v>#REF!</v>
      </c>
      <c r="I18" s="12" t="e">
        <f>IF(A18="","",IF(VLOOKUP($A18,#REF!,9,FALSE)=0,"",VLOOKUP($A18,#REF!,9,FALSE)))</f>
        <v>#REF!</v>
      </c>
      <c r="J18" s="12" t="e">
        <f>IF(A18="","",IF(VLOOKUP($A18,#REF!,10,FALSE)=0,"",VLOOKUP($A18,#REF!,10,FALSE)))</f>
        <v>#REF!</v>
      </c>
      <c r="K18" s="12" t="e">
        <f>IF(A18="","",IF(VLOOKUP($A18,#REF!,11,FALSE)=0,"",VLOOKUP($A18,#REF!,11,FALSE)))</f>
        <v>#REF!</v>
      </c>
      <c r="L18" s="12" t="e">
        <f>IF(A18="","",IF(VLOOKUP($A18,#REF!,12,FALSE)=0,"",VLOOKUP($A18,#REF!,12,FALSE)))</f>
        <v>#REF!</v>
      </c>
    </row>
    <row r="19" spans="1:12" x14ac:dyDescent="0.25">
      <c r="A19" s="14" t="e">
        <f>IF(#REF!=0,"",#REF!)</f>
        <v>#REF!</v>
      </c>
      <c r="B19" s="14" t="e">
        <f>IF(#REF!=0,"",#REF!)</f>
        <v>#REF!</v>
      </c>
      <c r="C19" s="12" t="e">
        <f>IF(A19="","",IF(VLOOKUP($A19,#REF!,3,FALSE)=0,"",VLOOKUP($A19,#REF!,3,FALSE)))</f>
        <v>#REF!</v>
      </c>
      <c r="D19" s="12" t="e">
        <f>IF(A19="","",IF(VLOOKUP($A19,#REF!,4,FALSE)=0,"",VLOOKUP($A19,#REF!,4,FALSE)))</f>
        <v>#REF!</v>
      </c>
      <c r="E19" s="12" t="e">
        <f>IF(A19="","",IF(VLOOKUP($A19,#REF!,5,FALSE)=0,"",VLOOKUP($A19,#REF!,5,FALSE)))</f>
        <v>#REF!</v>
      </c>
      <c r="F19" s="12" t="e">
        <f>IF(A19="","",IF(VLOOKUP($A19,#REF!,6,FALSE)=0,"",VLOOKUP($A19,#REF!,6,FALSE)))</f>
        <v>#REF!</v>
      </c>
      <c r="G19" s="12" t="e">
        <f>IF(A19="","",IF(VLOOKUP($A19,#REF!,7,FALSE)=0,"",VLOOKUP($A19,#REF!,7,FALSE)))</f>
        <v>#REF!</v>
      </c>
      <c r="H19" s="12" t="e">
        <f>IF(A19="","",IF(VLOOKUP($A19,#REF!,8,FALSE)=0,"",VLOOKUP($A19,#REF!,8,FALSE)))</f>
        <v>#REF!</v>
      </c>
      <c r="I19" s="12" t="e">
        <f>IF(A19="","",IF(VLOOKUP($A19,#REF!,9,FALSE)=0,"",VLOOKUP($A19,#REF!,9,FALSE)))</f>
        <v>#REF!</v>
      </c>
      <c r="J19" s="12" t="e">
        <f>IF(A19="","",IF(VLOOKUP($A19,#REF!,10,FALSE)=0,"",VLOOKUP($A19,#REF!,10,FALSE)))</f>
        <v>#REF!</v>
      </c>
      <c r="K19" s="12" t="e">
        <f>IF(A19="","",IF(VLOOKUP($A19,#REF!,11,FALSE)=0,"",VLOOKUP($A19,#REF!,11,FALSE)))</f>
        <v>#REF!</v>
      </c>
      <c r="L19" s="12" t="e">
        <f>IF(A19="","",IF(VLOOKUP($A19,#REF!,12,FALSE)=0,"",VLOOKUP($A19,#REF!,12,FALSE)))</f>
        <v>#REF!</v>
      </c>
    </row>
    <row r="20" spans="1:12" x14ac:dyDescent="0.25">
      <c r="A20" s="14" t="e">
        <f>IF(#REF!=0,"",#REF!)</f>
        <v>#REF!</v>
      </c>
      <c r="B20" s="14" t="e">
        <f>IF(#REF!=0,"",#REF!)</f>
        <v>#REF!</v>
      </c>
      <c r="C20" s="12" t="e">
        <f>IF(A20="","",IF(VLOOKUP($A20,#REF!,3,FALSE)=0,"",VLOOKUP($A20,#REF!,3,FALSE)))</f>
        <v>#REF!</v>
      </c>
      <c r="D20" s="12" t="e">
        <f>IF(A20="","",IF(VLOOKUP($A20,#REF!,4,FALSE)=0,"",VLOOKUP($A20,#REF!,4,FALSE)))</f>
        <v>#REF!</v>
      </c>
      <c r="E20" s="12" t="e">
        <f>IF(A20="","",IF(VLOOKUP($A20,#REF!,5,FALSE)=0,"",VLOOKUP($A20,#REF!,5,FALSE)))</f>
        <v>#REF!</v>
      </c>
      <c r="F20" s="12" t="e">
        <f>IF(A20="","",IF(VLOOKUP($A20,#REF!,6,FALSE)=0,"",VLOOKUP($A20,#REF!,6,FALSE)))</f>
        <v>#REF!</v>
      </c>
      <c r="G20" s="12" t="e">
        <f>IF(A20="","",IF(VLOOKUP($A20,#REF!,7,FALSE)=0,"",VLOOKUP($A20,#REF!,7,FALSE)))</f>
        <v>#REF!</v>
      </c>
      <c r="H20" s="12" t="e">
        <f>IF(A20="","",IF(VLOOKUP($A20,#REF!,8,FALSE)=0,"",VLOOKUP($A20,#REF!,8,FALSE)))</f>
        <v>#REF!</v>
      </c>
      <c r="I20" s="12" t="e">
        <f>IF(A20="","",IF(VLOOKUP($A20,#REF!,9,FALSE)=0,"",VLOOKUP($A20,#REF!,9,FALSE)))</f>
        <v>#REF!</v>
      </c>
      <c r="J20" s="12" t="e">
        <f>IF(A20="","",IF(VLOOKUP($A20,#REF!,10,FALSE)=0,"",VLOOKUP($A20,#REF!,10,FALSE)))</f>
        <v>#REF!</v>
      </c>
      <c r="K20" s="12" t="e">
        <f>IF(A20="","",IF(VLOOKUP($A20,#REF!,11,FALSE)=0,"",VLOOKUP($A20,#REF!,11,FALSE)))</f>
        <v>#REF!</v>
      </c>
      <c r="L20" s="12" t="e">
        <f>IF(A20="","",IF(VLOOKUP($A20,#REF!,12,FALSE)=0,"",VLOOKUP($A20,#REF!,12,FALSE)))</f>
        <v>#REF!</v>
      </c>
    </row>
    <row r="21" spans="1:12" x14ac:dyDescent="0.25">
      <c r="A21" s="14" t="e">
        <f>IF(#REF!=0,"",#REF!)</f>
        <v>#REF!</v>
      </c>
      <c r="B21" s="14" t="e">
        <f>IF(#REF!=0,"",#REF!)</f>
        <v>#REF!</v>
      </c>
      <c r="C21" s="12" t="e">
        <f>IF(A21="","",IF(VLOOKUP($A21,#REF!,3,FALSE)=0,"",VLOOKUP($A21,#REF!,3,FALSE)))</f>
        <v>#REF!</v>
      </c>
      <c r="D21" s="12" t="e">
        <f>IF(A21="","",IF(VLOOKUP($A21,#REF!,4,FALSE)=0,"",VLOOKUP($A21,#REF!,4,FALSE)))</f>
        <v>#REF!</v>
      </c>
      <c r="E21" s="12" t="e">
        <f>IF(A21="","",IF(VLOOKUP($A21,#REF!,5,FALSE)=0,"",VLOOKUP($A21,#REF!,5,FALSE)))</f>
        <v>#REF!</v>
      </c>
      <c r="F21" s="12" t="e">
        <f>IF(A21="","",IF(VLOOKUP($A21,#REF!,6,FALSE)=0,"",VLOOKUP($A21,#REF!,6,FALSE)))</f>
        <v>#REF!</v>
      </c>
      <c r="G21" s="12" t="e">
        <f>IF(A21="","",IF(VLOOKUP($A21,#REF!,7,FALSE)=0,"",VLOOKUP($A21,#REF!,7,FALSE)))</f>
        <v>#REF!</v>
      </c>
      <c r="H21" s="12" t="e">
        <f>IF(A21="","",IF(VLOOKUP($A21,#REF!,8,FALSE)=0,"",VLOOKUP($A21,#REF!,8,FALSE)))</f>
        <v>#REF!</v>
      </c>
      <c r="I21" s="12" t="e">
        <f>IF(A21="","",IF(VLOOKUP($A21,#REF!,9,FALSE)=0,"",VLOOKUP($A21,#REF!,9,FALSE)))</f>
        <v>#REF!</v>
      </c>
      <c r="J21" s="12" t="e">
        <f>IF(A21="","",IF(VLOOKUP($A21,#REF!,10,FALSE)=0,"",VLOOKUP($A21,#REF!,10,FALSE)))</f>
        <v>#REF!</v>
      </c>
      <c r="K21" s="12" t="e">
        <f>IF(A21="","",IF(VLOOKUP($A21,#REF!,11,FALSE)=0,"",VLOOKUP($A21,#REF!,11,FALSE)))</f>
        <v>#REF!</v>
      </c>
      <c r="L21" s="12" t="e">
        <f>IF(A21="","",IF(VLOOKUP($A21,#REF!,12,FALSE)=0,"",VLOOKUP($A21,#REF!,12,FALSE)))</f>
        <v>#REF!</v>
      </c>
    </row>
    <row r="22" spans="1:12" x14ac:dyDescent="0.25">
      <c r="A22" s="14" t="e">
        <f>IF(#REF!=0,"",#REF!)</f>
        <v>#REF!</v>
      </c>
      <c r="B22" s="14" t="e">
        <f>IF(#REF!=0,"",#REF!)</f>
        <v>#REF!</v>
      </c>
      <c r="C22" s="12" t="e">
        <f>IF(A22="","",IF(VLOOKUP($A22,#REF!,3,FALSE)=0,"",VLOOKUP($A22,#REF!,3,FALSE)))</f>
        <v>#REF!</v>
      </c>
      <c r="D22" s="12" t="e">
        <f>IF(A22="","",IF(VLOOKUP($A22,#REF!,4,FALSE)=0,"",VLOOKUP($A22,#REF!,4,FALSE)))</f>
        <v>#REF!</v>
      </c>
      <c r="E22" s="12" t="e">
        <f>IF(A22="","",IF(VLOOKUP($A22,#REF!,5,FALSE)=0,"",VLOOKUP($A22,#REF!,5,FALSE)))</f>
        <v>#REF!</v>
      </c>
      <c r="F22" s="12" t="e">
        <f>IF(A22="","",IF(VLOOKUP($A22,#REF!,6,FALSE)=0,"",VLOOKUP($A22,#REF!,6,FALSE)))</f>
        <v>#REF!</v>
      </c>
      <c r="G22" s="12" t="e">
        <f>IF(A22="","",IF(VLOOKUP($A22,#REF!,7,FALSE)=0,"",VLOOKUP($A22,#REF!,7,FALSE)))</f>
        <v>#REF!</v>
      </c>
      <c r="H22" s="12" t="e">
        <f>IF(A22="","",IF(VLOOKUP($A22,#REF!,8,FALSE)=0,"",VLOOKUP($A22,#REF!,8,FALSE)))</f>
        <v>#REF!</v>
      </c>
      <c r="I22" s="12" t="e">
        <f>IF(A22="","",IF(VLOOKUP($A22,#REF!,9,FALSE)=0,"",VLOOKUP($A22,#REF!,9,FALSE)))</f>
        <v>#REF!</v>
      </c>
      <c r="J22" s="12" t="e">
        <f>IF(A22="","",IF(VLOOKUP($A22,#REF!,10,FALSE)=0,"",VLOOKUP($A22,#REF!,10,FALSE)))</f>
        <v>#REF!</v>
      </c>
      <c r="K22" s="12" t="e">
        <f>IF(A22="","",IF(VLOOKUP($A22,#REF!,11,FALSE)=0,"",VLOOKUP($A22,#REF!,11,FALSE)))</f>
        <v>#REF!</v>
      </c>
      <c r="L22" s="12" t="e">
        <f>IF(A22="","",IF(VLOOKUP($A22,#REF!,12,FALSE)=0,"",VLOOKUP($A22,#REF!,12,FALSE)))</f>
        <v>#REF!</v>
      </c>
    </row>
  </sheetData>
  <mergeCells count="3">
    <mergeCell ref="C1:L1"/>
    <mergeCell ref="A1:A2"/>
    <mergeCell ref="B1:B2"/>
  </mergeCells>
  <phoneticPr fontId="4"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17"/>
  <sheetViews>
    <sheetView topLeftCell="AE2" workbookViewId="0">
      <selection activeCell="AU28" sqref="AU28"/>
    </sheetView>
  </sheetViews>
  <sheetFormatPr defaultRowHeight="13.2" x14ac:dyDescent="0.25"/>
  <cols>
    <col min="1" max="1" width="11.5546875" customWidth="1"/>
    <col min="2" max="2" width="4.6640625" style="2" bestFit="1" customWidth="1"/>
    <col min="3" max="6" width="5.5546875" bestFit="1" customWidth="1"/>
    <col min="7" max="11" width="5.44140625" bestFit="1" customWidth="1"/>
    <col min="12" max="12" width="6.44140625" bestFit="1" customWidth="1"/>
    <col min="13" max="15" width="5.5546875" bestFit="1" customWidth="1"/>
    <col min="16" max="21" width="5.44140625" bestFit="1" customWidth="1"/>
    <col min="22" max="22" width="6.44140625" bestFit="1" customWidth="1"/>
    <col min="23" max="31" width="5.44140625" bestFit="1" customWidth="1"/>
    <col min="32" max="32" width="6.44140625" bestFit="1" customWidth="1"/>
    <col min="33" max="33" width="8.44140625" bestFit="1" customWidth="1"/>
    <col min="34" max="41" width="5.44140625" bestFit="1" customWidth="1"/>
    <col min="42" max="42" width="6.44140625" bestFit="1" customWidth="1"/>
    <col min="43" max="44" width="1.109375" customWidth="1"/>
    <col min="45" max="46" width="9" bestFit="1" customWidth="1"/>
    <col min="47" max="48" width="9.88671875" customWidth="1"/>
    <col min="51" max="51" width="11.33203125" customWidth="1"/>
  </cols>
  <sheetData>
    <row r="1" spans="1:51" ht="12.75" customHeight="1" x14ac:dyDescent="0.25">
      <c r="A1" s="10" t="s">
        <v>98</v>
      </c>
      <c r="B1" s="11" t="s">
        <v>0</v>
      </c>
      <c r="C1" s="195" t="s">
        <v>122</v>
      </c>
      <c r="D1" s="195"/>
      <c r="E1" s="195"/>
      <c r="F1" s="195"/>
      <c r="G1" s="195"/>
      <c r="H1" s="195"/>
      <c r="I1" s="195"/>
      <c r="J1" s="195"/>
      <c r="K1" s="195"/>
      <c r="L1" s="195"/>
      <c r="M1" s="195"/>
      <c r="N1" s="195"/>
      <c r="O1" s="195"/>
      <c r="P1" s="195"/>
      <c r="Q1" s="195"/>
      <c r="R1" s="195"/>
      <c r="S1" s="195"/>
      <c r="T1" s="195"/>
      <c r="U1" s="195"/>
      <c r="V1" s="195"/>
      <c r="W1" s="196" t="s">
        <v>101</v>
      </c>
      <c r="X1" s="197"/>
      <c r="Y1" s="197"/>
      <c r="Z1" s="197"/>
      <c r="AA1" s="197"/>
      <c r="AB1" s="197"/>
      <c r="AC1" s="197"/>
      <c r="AD1" s="197"/>
      <c r="AE1" s="197"/>
      <c r="AF1" s="197"/>
      <c r="AG1" s="197"/>
      <c r="AH1" s="197"/>
      <c r="AI1" s="197"/>
      <c r="AJ1" s="197"/>
      <c r="AK1" s="197"/>
      <c r="AL1" s="197"/>
      <c r="AM1" s="197"/>
      <c r="AN1" s="197"/>
      <c r="AO1" s="197"/>
      <c r="AP1" s="197"/>
      <c r="AS1" s="201" t="s">
        <v>100</v>
      </c>
      <c r="AT1" s="202"/>
      <c r="AU1" s="195" t="s">
        <v>99</v>
      </c>
      <c r="AV1" s="195"/>
      <c r="AW1" s="198" t="s">
        <v>110</v>
      </c>
      <c r="AX1" s="199"/>
      <c r="AY1" s="200"/>
    </row>
    <row r="2" spans="1:51" x14ac:dyDescent="0.25">
      <c r="A2" s="12"/>
      <c r="B2" s="12" t="s">
        <v>1</v>
      </c>
      <c r="C2" s="192" t="e">
        <f>AS2</f>
        <v>#REF!</v>
      </c>
      <c r="D2" s="192"/>
      <c r="E2" s="192"/>
      <c r="F2" s="192"/>
      <c r="G2" s="192"/>
      <c r="H2" s="192"/>
      <c r="I2" s="192"/>
      <c r="J2" s="192"/>
      <c r="K2" s="192"/>
      <c r="L2" s="192"/>
      <c r="M2" s="192" t="e">
        <f>AT2</f>
        <v>#REF!</v>
      </c>
      <c r="N2" s="192"/>
      <c r="O2" s="192"/>
      <c r="P2" s="192"/>
      <c r="Q2" s="192"/>
      <c r="R2" s="192"/>
      <c r="S2" s="192"/>
      <c r="T2" s="192"/>
      <c r="U2" s="192"/>
      <c r="V2" s="192"/>
      <c r="W2" s="192" t="e">
        <f>AS2</f>
        <v>#REF!</v>
      </c>
      <c r="X2" s="192"/>
      <c r="Y2" s="192"/>
      <c r="Z2" s="192"/>
      <c r="AA2" s="192"/>
      <c r="AB2" s="192"/>
      <c r="AC2" s="192"/>
      <c r="AD2" s="192"/>
      <c r="AE2" s="192"/>
      <c r="AF2" s="192"/>
      <c r="AG2" s="192" t="e">
        <f>AT2</f>
        <v>#REF!</v>
      </c>
      <c r="AH2" s="192"/>
      <c r="AI2" s="192"/>
      <c r="AJ2" s="192"/>
      <c r="AK2" s="192"/>
      <c r="AL2" s="192"/>
      <c r="AM2" s="192"/>
      <c r="AN2" s="192"/>
      <c r="AO2" s="192"/>
      <c r="AP2" s="192"/>
      <c r="AS2" s="192" t="e">
        <f>#REF!</f>
        <v>#REF!</v>
      </c>
      <c r="AT2" s="192" t="e">
        <f>#REF!</f>
        <v>#REF!</v>
      </c>
      <c r="AU2" s="192" t="e">
        <f>AS2</f>
        <v>#REF!</v>
      </c>
      <c r="AV2" s="192" t="e">
        <f>AT2</f>
        <v>#REF!</v>
      </c>
      <c r="AW2" s="192" t="e">
        <f>AU2</f>
        <v>#REF!</v>
      </c>
      <c r="AX2" s="192" t="e">
        <f>AV2</f>
        <v>#REF!</v>
      </c>
      <c r="AY2" s="203" t="e">
        <f>AW2&amp;" - "&amp;AX2</f>
        <v>#REF!</v>
      </c>
    </row>
    <row r="3" spans="1:51" x14ac:dyDescent="0.25">
      <c r="A3" s="12"/>
      <c r="B3" s="12"/>
      <c r="C3" s="13" t="s">
        <v>111</v>
      </c>
      <c r="D3" s="13" t="s">
        <v>112</v>
      </c>
      <c r="E3" s="13" t="s">
        <v>113</v>
      </c>
      <c r="F3" s="13" t="s">
        <v>114</v>
      </c>
      <c r="G3" s="13" t="s">
        <v>115</v>
      </c>
      <c r="H3" s="13" t="s">
        <v>116</v>
      </c>
      <c r="I3" s="13" t="s">
        <v>117</v>
      </c>
      <c r="J3" s="13" t="s">
        <v>118</v>
      </c>
      <c r="K3" s="13" t="s">
        <v>119</v>
      </c>
      <c r="L3" s="13" t="s">
        <v>120</v>
      </c>
      <c r="M3" s="13" t="s">
        <v>111</v>
      </c>
      <c r="N3" s="13" t="s">
        <v>112</v>
      </c>
      <c r="O3" s="13" t="s">
        <v>113</v>
      </c>
      <c r="P3" s="13" t="s">
        <v>114</v>
      </c>
      <c r="Q3" s="13" t="s">
        <v>115</v>
      </c>
      <c r="R3" s="13" t="s">
        <v>116</v>
      </c>
      <c r="S3" s="13" t="s">
        <v>117</v>
      </c>
      <c r="T3" s="13" t="s">
        <v>118</v>
      </c>
      <c r="U3" s="13" t="s">
        <v>119</v>
      </c>
      <c r="V3" s="13" t="s">
        <v>120</v>
      </c>
      <c r="W3" s="13" t="s">
        <v>111</v>
      </c>
      <c r="X3" s="13" t="s">
        <v>112</v>
      </c>
      <c r="Y3" s="13" t="s">
        <v>113</v>
      </c>
      <c r="Z3" s="13" t="s">
        <v>114</v>
      </c>
      <c r="AA3" s="13" t="s">
        <v>115</v>
      </c>
      <c r="AB3" s="13" t="s">
        <v>116</v>
      </c>
      <c r="AC3" s="13" t="s">
        <v>117</v>
      </c>
      <c r="AD3" s="13" t="s">
        <v>118</v>
      </c>
      <c r="AE3" s="13" t="s">
        <v>119</v>
      </c>
      <c r="AF3" s="13" t="s">
        <v>120</v>
      </c>
      <c r="AG3" s="13" t="s">
        <v>111</v>
      </c>
      <c r="AH3" s="13" t="s">
        <v>112</v>
      </c>
      <c r="AI3" s="13" t="s">
        <v>113</v>
      </c>
      <c r="AJ3" s="13" t="s">
        <v>114</v>
      </c>
      <c r="AK3" s="13" t="s">
        <v>115</v>
      </c>
      <c r="AL3" s="13" t="s">
        <v>116</v>
      </c>
      <c r="AM3" s="13" t="s">
        <v>117</v>
      </c>
      <c r="AN3" s="13" t="s">
        <v>118</v>
      </c>
      <c r="AO3" s="13" t="s">
        <v>119</v>
      </c>
      <c r="AP3" s="13" t="s">
        <v>120</v>
      </c>
      <c r="AS3" s="192"/>
      <c r="AT3" s="192"/>
      <c r="AU3" s="192"/>
      <c r="AV3" s="192"/>
      <c r="AW3" s="192"/>
      <c r="AX3" s="192"/>
      <c r="AY3" s="204"/>
    </row>
    <row r="4" spans="1:51" x14ac:dyDescent="0.25">
      <c r="A4" s="17" t="e">
        <f>#REF!</f>
        <v>#REF!</v>
      </c>
      <c r="B4" s="15" t="s">
        <v>2</v>
      </c>
      <c r="C4" s="19" t="e">
        <f>IF(SUM(Results!#REF!)&gt;10,IF(AND(ISNUMBER(Results!#REF!),Results!#REF!&lt;35),Results!#REF!,35),"")</f>
        <v>#REF!</v>
      </c>
      <c r="D4" s="20" t="e">
        <f>IF(SUM(Results!#REF!)&gt;10,IF(AND(ISNUMBER(Results!#REF!),Results!#REF!&lt;35),Results!#REF!,35),"")</f>
        <v>#REF!</v>
      </c>
      <c r="E4" s="20" t="e">
        <f>IF(SUM(Results!#REF!)&gt;10,IF(AND(ISNUMBER(Results!#REF!),Results!#REF!&lt;35),Results!#REF!,35),"")</f>
        <v>#REF!</v>
      </c>
      <c r="F4" s="20" t="e">
        <f>IF(SUM(Results!#REF!)&gt;10,IF(AND(ISNUMBER(Results!#REF!),Results!#REF!&lt;35),Results!#REF!,35),"")</f>
        <v>#REF!</v>
      </c>
      <c r="G4" s="20" t="e">
        <f>IF(SUM(Results!#REF!)&gt;10,IF(AND(ISNUMBER(Results!#REF!),Results!#REF!&lt;35),Results!#REF!,35),"")</f>
        <v>#REF!</v>
      </c>
      <c r="H4" s="20" t="e">
        <f>IF(SUM(Results!#REF!)&gt;10,IF(AND(ISNUMBER(Results!#REF!),Results!#REF!&lt;35),Results!#REF!,35),"")</f>
        <v>#REF!</v>
      </c>
      <c r="I4" s="20" t="e">
        <f>IF(SUM(Results!#REF!)&gt;10,IF(AND(ISNUMBER(Results!#REF!),Results!#REF!&lt;35),Results!#REF!,35),"")</f>
        <v>#REF!</v>
      </c>
      <c r="J4" s="20" t="e">
        <f>IF(SUM(Results!#REF!)&gt;10,IF(AND(ISNUMBER(Results!#REF!),Results!#REF!&lt;35),Results!#REF!,35),"")</f>
        <v>#REF!</v>
      </c>
      <c r="K4" s="20" t="e">
        <f>IF(SUM(Results!#REF!)&gt;10,IF(AND(ISNUMBER(Results!#REF!),Results!#REF!&lt;35),Results!#REF!,35),"")</f>
        <v>#REF!</v>
      </c>
      <c r="L4" s="21" t="e">
        <f>IF(SUM(Results!#REF!)&gt;10,IF(AND(ISNUMBER(Results!#REF!),Results!#REF!&lt;35),Results!#REF!,35),"")</f>
        <v>#REF!</v>
      </c>
      <c r="M4" s="19" t="e">
        <f>IF(SUM(#REF!)&gt;10,IF(AND(ISNUMBER(#REF!),#REF!&lt;35),#REF!,35),"")</f>
        <v>#REF!</v>
      </c>
      <c r="N4" s="20" t="e">
        <f>IF(SUM(#REF!)&gt;10,IF(AND(ISNUMBER(#REF!),#REF!&lt;35),#REF!,35),"")</f>
        <v>#REF!</v>
      </c>
      <c r="O4" s="20" t="e">
        <f>IF(SUM(#REF!)&gt;10,IF(AND(ISNUMBER(#REF!),#REF!&lt;35),#REF!,35),"")</f>
        <v>#REF!</v>
      </c>
      <c r="P4" s="20" t="e">
        <f>IF(SUM(#REF!)&gt;10,IF(AND(ISNUMBER(#REF!),#REF!&lt;35),#REF!,35),"")</f>
        <v>#REF!</v>
      </c>
      <c r="Q4" s="20" t="e">
        <f>IF(SUM(#REF!)&gt;10,IF(AND(ISNUMBER(#REF!),#REF!&lt;35),#REF!,35),"")</f>
        <v>#REF!</v>
      </c>
      <c r="R4" s="20" t="e">
        <f>IF(SUM(#REF!)&gt;10,IF(AND(ISNUMBER(#REF!),#REF!&lt;35),#REF!,35),"")</f>
        <v>#REF!</v>
      </c>
      <c r="S4" s="20" t="e">
        <f>IF(SUM(#REF!)&gt;10,IF(AND(ISNUMBER(#REF!),#REF!&lt;35),#REF!,35),"")</f>
        <v>#REF!</v>
      </c>
      <c r="T4" s="20" t="e">
        <f>IF(SUM(#REF!)&gt;10,IF(AND(ISNUMBER(#REF!),#REF!&lt;35),#REF!,35),"")</f>
        <v>#REF!</v>
      </c>
      <c r="U4" s="20" t="e">
        <f>IF(SUM(#REF!)&gt;10,IF(AND(ISNUMBER(#REF!),#REF!&lt;35),#REF!,35),"")</f>
        <v>#REF!</v>
      </c>
      <c r="V4" s="21" t="e">
        <f>IF(SUM(#REF!)&gt;10,IF(AND(ISNUMBER(#REF!),#REF!&lt;35),#REF!,35),"")</f>
        <v>#REF!</v>
      </c>
      <c r="W4" s="35" t="e">
        <f>IF(AND(SUM(#REF!)&gt;5,SUM(#REF!)&gt;5),IF(AND(ISNUMBER(#REF!),#REF!&lt;35),#REF!,35),"")</f>
        <v>#REF!</v>
      </c>
      <c r="X4" s="36" t="e">
        <f>IF(AND(SUM(#REF!)&gt;5,SUM(#REF!)&gt;5),IF(AND(ISNUMBER(#REF!),#REF!&lt;35),#REF!,35),"")</f>
        <v>#REF!</v>
      </c>
      <c r="Y4" s="36" t="e">
        <f>IF(AND(SUM(#REF!)&gt;5,SUM(#REF!)&gt;5),IF(AND(ISNUMBER(#REF!),#REF!&lt;35),#REF!,35),"")</f>
        <v>#REF!</v>
      </c>
      <c r="Z4" s="36" t="e">
        <f>IF(AND(SUM(#REF!)&gt;5,SUM(#REF!)&gt;5),IF(AND(ISNUMBER(#REF!),#REF!&lt;35),#REF!,35),"")</f>
        <v>#REF!</v>
      </c>
      <c r="AA4" s="36" t="e">
        <f>IF(AND(SUM(#REF!)&gt;5,SUM(#REF!)&gt;5),IF(AND(ISNUMBER(#REF!),#REF!&lt;35),#REF!,35),"")</f>
        <v>#REF!</v>
      </c>
      <c r="AB4" s="36" t="e">
        <f>IF(AND(SUM(#REF!)&gt;5,SUM(#REF!)&gt;5),IF(AND(ISNUMBER(#REF!),#REF!&lt;35),#REF!,35),"")</f>
        <v>#REF!</v>
      </c>
      <c r="AC4" s="36" t="e">
        <f>IF(AND(SUM(#REF!)&gt;5,SUM(#REF!)&gt;5),IF(AND(ISNUMBER(#REF!),#REF!&lt;35),#REF!,35),"")</f>
        <v>#REF!</v>
      </c>
      <c r="AD4" s="36" t="e">
        <f>IF(AND(SUM(#REF!)&gt;5,SUM(#REF!)&gt;5),IF(AND(ISNUMBER(#REF!),#REF!&lt;35),#REF!,35),"")</f>
        <v>#REF!</v>
      </c>
      <c r="AE4" s="36" t="e">
        <f>IF(AND(SUM(#REF!)&gt;5,SUM(#REF!)&gt;5),IF(AND(ISNUMBER(#REF!),#REF!&lt;35),#REF!,35),"")</f>
        <v>#REF!</v>
      </c>
      <c r="AF4" s="37" t="e">
        <f>IF(AND(SUM(#REF!)&gt;5,SUM(#REF!)&gt;5),IF(AND(ISNUMBER(#REF!),#REF!&lt;35),#REF!,35),"")</f>
        <v>#REF!</v>
      </c>
      <c r="AG4" s="35" t="e">
        <f>IF(AND(SUM('Sample2-ControlGene'!C$3:C$98)&gt;5,SUM('Sample2-ControlGene'!C3:L3)&gt;5),IF(AND(ISNUMBER('Sample2-ControlGene'!C3),'Sample2-ControlGene'!C3&lt;35),'Sample2-ControlGene'!C3,35),"")</f>
        <v>#REF!</v>
      </c>
      <c r="AH4" s="36" t="e">
        <f>IF(AND(SUM('Sample2-ControlGene'!D$3:D$98)&gt;5,SUM('Sample2-ControlGene'!D3:M3)&gt;5),IF(AND(ISNUMBER('Sample2-ControlGene'!D3),'Sample2-ControlGene'!D3&lt;35),'Sample2-ControlGene'!D3,35),"")</f>
        <v>#REF!</v>
      </c>
      <c r="AI4" s="36" t="e">
        <f>IF(AND(SUM('Sample2-ControlGene'!E$3:E$98)&gt;5,SUM('Sample2-ControlGene'!E3:N3)&gt;5),IF(AND(ISNUMBER('Sample2-ControlGene'!E3),'Sample2-ControlGene'!E3&lt;35),'Sample2-ControlGene'!E3,35),"")</f>
        <v>#REF!</v>
      </c>
      <c r="AJ4" s="36" t="e">
        <f>IF(AND(SUM('Sample2-ControlGene'!F$3:F$98)&gt;5,SUM('Sample2-ControlGene'!F3:O3)&gt;5),IF(AND(ISNUMBER('Sample2-ControlGene'!F3),'Sample2-ControlGene'!F3&lt;35),'Sample2-ControlGene'!F3,35),"")</f>
        <v>#REF!</v>
      </c>
      <c r="AK4" s="36" t="e">
        <f>IF(AND(SUM('Sample2-ControlGene'!G$3:G$98)&gt;5,SUM('Sample2-ControlGene'!G3:P3)&gt;5),IF(AND(ISNUMBER('Sample2-ControlGene'!G3),'Sample2-ControlGene'!G3&lt;35),'Sample2-ControlGene'!G3,35),"")</f>
        <v>#REF!</v>
      </c>
      <c r="AL4" s="36" t="e">
        <f>IF(AND(SUM('Sample2-ControlGene'!H$3:H$98)&gt;5,SUM('Sample2-ControlGene'!H3:Q3)&gt;5),IF(AND(ISNUMBER('Sample2-ControlGene'!H3),'Sample2-ControlGene'!H3&lt;35),'Sample2-ControlGene'!H3,35),"")</f>
        <v>#REF!</v>
      </c>
      <c r="AM4" s="36" t="e">
        <f>IF(AND(SUM('Sample2-ControlGene'!I$3:I$98)&gt;5,SUM('Sample2-ControlGene'!I3:R3)&gt;5),IF(AND(ISNUMBER('Sample2-ControlGene'!I3),'Sample2-ControlGene'!I3&lt;35),'Sample2-ControlGene'!I3,35),"")</f>
        <v>#REF!</v>
      </c>
      <c r="AN4" s="36" t="e">
        <f>IF(AND(SUM('Sample2-ControlGene'!J$3:J$98)&gt;5,SUM('Sample2-ControlGene'!J3:S3)&gt;5),IF(AND(ISNUMBER('Sample2-ControlGene'!J3),'Sample2-ControlGene'!J3&lt;35),'Sample2-ControlGene'!J3,35),"")</f>
        <v>#REF!</v>
      </c>
      <c r="AO4" s="36" t="e">
        <f>IF(AND(SUM('Sample2-ControlGene'!K$3:K$98)&gt;5,SUM('Sample2-ControlGene'!K3:T3)&gt;5),IF(AND(ISNUMBER('Sample2-ControlGene'!K3),'Sample2-ControlGene'!K3&lt;35),'Sample2-ControlGene'!K3,35),"")</f>
        <v>#REF!</v>
      </c>
      <c r="AP4" s="37" t="e">
        <f>IF(AND(SUM('Sample2-ControlGene'!L$3:L$98)&gt;5,SUM('Sample2-ControlGene'!L3:U3)&gt;5),IF(AND(ISNUMBER('Sample2-ControlGene'!L3),'Sample2-ControlGene'!L3&lt;35),'Sample2-ControlGene'!L3,35),"")</f>
        <v>#REF!</v>
      </c>
      <c r="AS4" s="18" t="e">
        <f>AVERAGE(C4:L4)</f>
        <v>#REF!</v>
      </c>
      <c r="AT4" s="18" t="e">
        <f>AVERAGE(M4:V4)</f>
        <v>#REF!</v>
      </c>
      <c r="AU4" s="35" t="str">
        <f t="shared" ref="AU4:AU9" si="0">IF(ISERROR(AVERAGE(W4:AF4)),"",AVERAGE(W4:AF4))</f>
        <v/>
      </c>
      <c r="AV4" s="37" t="str">
        <f>IF(ISERROR(AVERAGE(AG4:AP4)),"",AVERAGE(AG4:AP4))</f>
        <v/>
      </c>
      <c r="AW4" s="43" t="e">
        <f>AVERAGE(AU4:AU23)</f>
        <v>#DIV/0!</v>
      </c>
      <c r="AX4" s="43" t="e">
        <f>AVERAGE(AV4:AV23)</f>
        <v>#DIV/0!</v>
      </c>
      <c r="AY4" s="43" t="e">
        <f>AW4-AX4</f>
        <v>#DIV/0!</v>
      </c>
    </row>
    <row r="5" spans="1:51" x14ac:dyDescent="0.25">
      <c r="A5" s="16" t="e">
        <f>#REF!</f>
        <v>#REF!</v>
      </c>
      <c r="B5" s="15" t="s">
        <v>3</v>
      </c>
      <c r="C5" s="22" t="e">
        <f>IF(SUM(Results!#REF!)&gt;10,IF(AND(ISNUMBER(Results!#REF!),Results!#REF!&lt;35),Results!#REF!,35),"")</f>
        <v>#REF!</v>
      </c>
      <c r="D5" s="23" t="e">
        <f>IF(SUM(Results!#REF!)&gt;10,IF(AND(ISNUMBER(Results!#REF!),Results!#REF!&lt;35),Results!#REF!,35),"")</f>
        <v>#REF!</v>
      </c>
      <c r="E5" s="23" t="e">
        <f>IF(SUM(Results!#REF!)&gt;10,IF(AND(ISNUMBER(Results!#REF!),Results!#REF!&lt;35),Results!#REF!,35),"")</f>
        <v>#REF!</v>
      </c>
      <c r="F5" s="23" t="e">
        <f>IF(SUM(Results!#REF!)&gt;10,IF(AND(ISNUMBER(Results!#REF!),Results!#REF!&lt;35),Results!#REF!,35),"")</f>
        <v>#REF!</v>
      </c>
      <c r="G5" s="23" t="e">
        <f>IF(SUM(Results!#REF!)&gt;10,IF(AND(ISNUMBER(Results!#REF!),Results!#REF!&lt;35),Results!#REF!,35),"")</f>
        <v>#REF!</v>
      </c>
      <c r="H5" s="23" t="e">
        <f>IF(SUM(Results!#REF!)&gt;10,IF(AND(ISNUMBER(Results!#REF!),Results!#REF!&lt;35),Results!#REF!,35),"")</f>
        <v>#REF!</v>
      </c>
      <c r="I5" s="23" t="e">
        <f>IF(SUM(Results!#REF!)&gt;10,IF(AND(ISNUMBER(Results!#REF!),Results!#REF!&lt;35),Results!#REF!,35),"")</f>
        <v>#REF!</v>
      </c>
      <c r="J5" s="23" t="e">
        <f>IF(SUM(Results!#REF!)&gt;10,IF(AND(ISNUMBER(Results!#REF!),Results!#REF!&lt;35),Results!#REF!,35),"")</f>
        <v>#REF!</v>
      </c>
      <c r="K5" s="23" t="e">
        <f>IF(SUM(Results!#REF!)&gt;10,IF(AND(ISNUMBER(Results!#REF!),Results!#REF!&lt;35),Results!#REF!,35),"")</f>
        <v>#REF!</v>
      </c>
      <c r="L5" s="24" t="e">
        <f>IF(SUM(Results!#REF!)&gt;10,IF(AND(ISNUMBER(Results!#REF!),Results!#REF!&lt;35),Results!#REF!,35),"")</f>
        <v>#REF!</v>
      </c>
      <c r="M5" s="22" t="e">
        <f>IF(SUM(#REF!)&gt;10,IF(AND(ISNUMBER(#REF!),#REF!&lt;35),#REF!,35),"")</f>
        <v>#REF!</v>
      </c>
      <c r="N5" s="23" t="e">
        <f>IF(SUM(#REF!)&gt;10,IF(AND(ISNUMBER(#REF!),#REF!&lt;35),#REF!,35),"")</f>
        <v>#REF!</v>
      </c>
      <c r="O5" s="23" t="e">
        <f>IF(SUM(#REF!)&gt;10,IF(AND(ISNUMBER(#REF!),#REF!&lt;35),#REF!,35),"")</f>
        <v>#REF!</v>
      </c>
      <c r="P5" s="23" t="e">
        <f>IF(SUM(#REF!)&gt;10,IF(AND(ISNUMBER(#REF!),#REF!&lt;35),#REF!,35),"")</f>
        <v>#REF!</v>
      </c>
      <c r="Q5" s="23" t="e">
        <f>IF(SUM(#REF!)&gt;10,IF(AND(ISNUMBER(#REF!),#REF!&lt;35),#REF!,35),"")</f>
        <v>#REF!</v>
      </c>
      <c r="R5" s="23" t="e">
        <f>IF(SUM(#REF!)&gt;10,IF(AND(ISNUMBER(#REF!),#REF!&lt;35),#REF!,35),"")</f>
        <v>#REF!</v>
      </c>
      <c r="S5" s="23" t="e">
        <f>IF(SUM(#REF!)&gt;10,IF(AND(ISNUMBER(#REF!),#REF!&lt;35),#REF!,35),"")</f>
        <v>#REF!</v>
      </c>
      <c r="T5" s="23" t="e">
        <f>IF(SUM(#REF!)&gt;10,IF(AND(ISNUMBER(#REF!),#REF!&lt;35),#REF!,35),"")</f>
        <v>#REF!</v>
      </c>
      <c r="U5" s="23" t="e">
        <f>IF(SUM(#REF!)&gt;10,IF(AND(ISNUMBER(#REF!),#REF!&lt;35),#REF!,35),"")</f>
        <v>#REF!</v>
      </c>
      <c r="V5" s="24" t="e">
        <f>IF(SUM(#REF!)&gt;10,IF(AND(ISNUMBER(#REF!),#REF!&lt;35),#REF!,35),"")</f>
        <v>#REF!</v>
      </c>
      <c r="W5" s="38" t="e">
        <f>IF(AND(SUM(#REF!)&gt;5,SUM(#REF!)&gt;5),IF(AND(ISNUMBER(#REF!),#REF!&lt;35),#REF!,35),"")</f>
        <v>#REF!</v>
      </c>
      <c r="X5" s="28" t="e">
        <f>IF(AND(SUM(#REF!)&gt;5,SUM(#REF!)&gt;5),IF(AND(ISNUMBER(#REF!),#REF!&lt;35),#REF!,35),"")</f>
        <v>#REF!</v>
      </c>
      <c r="Y5" s="28" t="e">
        <f>IF(AND(SUM(#REF!)&gt;5,SUM(#REF!)&gt;5),IF(AND(ISNUMBER(#REF!),#REF!&lt;35),#REF!,35),"")</f>
        <v>#REF!</v>
      </c>
      <c r="Z5" s="28" t="e">
        <f>IF(AND(SUM(#REF!)&gt;5,SUM(#REF!)&gt;5),IF(AND(ISNUMBER(#REF!),#REF!&lt;35),#REF!,35),"")</f>
        <v>#REF!</v>
      </c>
      <c r="AA5" s="28" t="e">
        <f>IF(AND(SUM(#REF!)&gt;5,SUM(#REF!)&gt;5),IF(AND(ISNUMBER(#REF!),#REF!&lt;35),#REF!,35),"")</f>
        <v>#REF!</v>
      </c>
      <c r="AB5" s="28" t="e">
        <f>IF(AND(SUM(#REF!)&gt;5,SUM(#REF!)&gt;5),IF(AND(ISNUMBER(#REF!),#REF!&lt;35),#REF!,35),"")</f>
        <v>#REF!</v>
      </c>
      <c r="AC5" s="28" t="e">
        <f>IF(AND(SUM(#REF!)&gt;5,SUM(#REF!)&gt;5),IF(AND(ISNUMBER(#REF!),#REF!&lt;35),#REF!,35),"")</f>
        <v>#REF!</v>
      </c>
      <c r="AD5" s="28" t="e">
        <f>IF(AND(SUM(#REF!)&gt;5,SUM(#REF!)&gt;5),IF(AND(ISNUMBER(#REF!),#REF!&lt;35),#REF!,35),"")</f>
        <v>#REF!</v>
      </c>
      <c r="AE5" s="28" t="e">
        <f>IF(AND(SUM(#REF!)&gt;5,SUM(#REF!)&gt;5),IF(AND(ISNUMBER(#REF!),#REF!&lt;35),#REF!,35),"")</f>
        <v>#REF!</v>
      </c>
      <c r="AF5" s="39" t="e">
        <f>IF(AND(SUM(#REF!)&gt;5,SUM(#REF!)&gt;5),IF(AND(ISNUMBER(#REF!),#REF!&lt;35),#REF!,35),"")</f>
        <v>#REF!</v>
      </c>
      <c r="AG5" s="38" t="e">
        <f>IF(AND(SUM('Sample2-ControlGene'!C$3:C$98)&gt;5,SUM('Sample2-ControlGene'!C4:L4)&gt;5),IF(AND(ISNUMBER('Sample2-ControlGene'!C4),'Sample2-ControlGene'!C4&lt;35),'Sample2-ControlGene'!C4,35),"")</f>
        <v>#REF!</v>
      </c>
      <c r="AH5" s="28" t="e">
        <f>IF(AND(SUM('Sample2-ControlGene'!D$3:D$98)&gt;5,SUM('Sample2-ControlGene'!D4:M4)&gt;5),IF(AND(ISNUMBER('Sample2-ControlGene'!D4),'Sample2-ControlGene'!D4&lt;35),'Sample2-ControlGene'!D4,35),"")</f>
        <v>#REF!</v>
      </c>
      <c r="AI5" s="28" t="e">
        <f>IF(AND(SUM('Sample2-ControlGene'!E$3:E$98)&gt;5,SUM('Sample2-ControlGene'!E4:N4)&gt;5),IF(AND(ISNUMBER('Sample2-ControlGene'!E4),'Sample2-ControlGene'!E4&lt;35),'Sample2-ControlGene'!E4,35),"")</f>
        <v>#REF!</v>
      </c>
      <c r="AJ5" s="28" t="e">
        <f>IF(AND(SUM('Sample2-ControlGene'!F$3:F$98)&gt;5,SUM('Sample2-ControlGene'!F4:O4)&gt;5),IF(AND(ISNUMBER('Sample2-ControlGene'!F4),'Sample2-ControlGene'!F4&lt;35),'Sample2-ControlGene'!F4,35),"")</f>
        <v>#REF!</v>
      </c>
      <c r="AK5" s="28" t="e">
        <f>IF(AND(SUM('Sample2-ControlGene'!G$3:G$98)&gt;5,SUM('Sample2-ControlGene'!G4:P4)&gt;5),IF(AND(ISNUMBER('Sample2-ControlGene'!G4),'Sample2-ControlGene'!G4&lt;35),'Sample2-ControlGene'!G4,35),"")</f>
        <v>#REF!</v>
      </c>
      <c r="AL5" s="28" t="e">
        <f>IF(AND(SUM('Sample2-ControlGene'!H$3:H$98)&gt;5,SUM('Sample2-ControlGene'!H4:Q4)&gt;5),IF(AND(ISNUMBER('Sample2-ControlGene'!H4),'Sample2-ControlGene'!H4&lt;35),'Sample2-ControlGene'!H4,35),"")</f>
        <v>#REF!</v>
      </c>
      <c r="AM5" s="28" t="e">
        <f>IF(AND(SUM('Sample2-ControlGene'!I$3:I$98)&gt;5,SUM('Sample2-ControlGene'!I4:R4)&gt;5),IF(AND(ISNUMBER('Sample2-ControlGene'!I4),'Sample2-ControlGene'!I4&lt;35),'Sample2-ControlGene'!I4,35),"")</f>
        <v>#REF!</v>
      </c>
      <c r="AN5" s="28" t="e">
        <f>IF(AND(SUM('Sample2-ControlGene'!J$3:J$98)&gt;5,SUM('Sample2-ControlGene'!J4:S4)&gt;5),IF(AND(ISNUMBER('Sample2-ControlGene'!J4),'Sample2-ControlGene'!J4&lt;35),'Sample2-ControlGene'!J4,35),"")</f>
        <v>#REF!</v>
      </c>
      <c r="AO5" s="28" t="e">
        <f>IF(AND(SUM('Sample2-ControlGene'!K$3:K$98)&gt;5,SUM('Sample2-ControlGene'!K4:T4)&gt;5),IF(AND(ISNUMBER('Sample2-ControlGene'!K4),'Sample2-ControlGene'!K4&lt;35),'Sample2-ControlGene'!K4,35),"")</f>
        <v>#REF!</v>
      </c>
      <c r="AP5" s="39" t="e">
        <f>IF(AND(SUM('Sample2-ControlGene'!L$3:L$98)&gt;5,SUM('Sample2-ControlGene'!L4:U4)&gt;5),IF(AND(ISNUMBER('Sample2-ControlGene'!L4),'Sample2-ControlGene'!L4&lt;35),'Sample2-ControlGene'!L4,35),"")</f>
        <v>#REF!</v>
      </c>
      <c r="AS5" s="18" t="e">
        <f t="shared" ref="AS5:AS68" si="1">AVERAGE(C5:L5)</f>
        <v>#REF!</v>
      </c>
      <c r="AT5" s="18" t="e">
        <f t="shared" ref="AT5:AT68" si="2">AVERAGE(M5:V5)</f>
        <v>#REF!</v>
      </c>
      <c r="AU5" s="38" t="str">
        <f t="shared" si="0"/>
        <v/>
      </c>
      <c r="AV5" s="39" t="str">
        <f>IF(ISERROR(AVERAGE(AG5:AP5)),"",AVERAGE(AG5:AP5))</f>
        <v/>
      </c>
    </row>
    <row r="6" spans="1:51" x14ac:dyDescent="0.25">
      <c r="A6" s="16" t="e">
        <f>#REF!</f>
        <v>#REF!</v>
      </c>
      <c r="B6" s="15" t="s">
        <v>4</v>
      </c>
      <c r="C6" s="22" t="e">
        <f>IF(SUM(Results!#REF!)&gt;10,IF(AND(ISNUMBER(Results!#REF!),Results!#REF!&lt;35),Results!#REF!,35),"")</f>
        <v>#REF!</v>
      </c>
      <c r="D6" s="23" t="e">
        <f>IF(SUM(Results!#REF!)&gt;10,IF(AND(ISNUMBER(Results!#REF!),Results!#REF!&lt;35),Results!#REF!,35),"")</f>
        <v>#REF!</v>
      </c>
      <c r="E6" s="23" t="e">
        <f>IF(SUM(Results!#REF!)&gt;10,IF(AND(ISNUMBER(Results!#REF!),Results!#REF!&lt;35),Results!#REF!,35),"")</f>
        <v>#REF!</v>
      </c>
      <c r="F6" s="23" t="e">
        <f>IF(SUM(Results!#REF!)&gt;10,IF(AND(ISNUMBER(Results!#REF!),Results!#REF!&lt;35),Results!#REF!,35),"")</f>
        <v>#REF!</v>
      </c>
      <c r="G6" s="23" t="e">
        <f>IF(SUM(Results!#REF!)&gt;10,IF(AND(ISNUMBER(Results!#REF!),Results!#REF!&lt;35),Results!#REF!,35),"")</f>
        <v>#REF!</v>
      </c>
      <c r="H6" s="23" t="e">
        <f>IF(SUM(Results!#REF!)&gt;10,IF(AND(ISNUMBER(Results!#REF!),Results!#REF!&lt;35),Results!#REF!,35),"")</f>
        <v>#REF!</v>
      </c>
      <c r="I6" s="23" t="e">
        <f>IF(SUM(Results!#REF!)&gt;10,IF(AND(ISNUMBER(Results!#REF!),Results!#REF!&lt;35),Results!#REF!,35),"")</f>
        <v>#REF!</v>
      </c>
      <c r="J6" s="23" t="e">
        <f>IF(SUM(Results!#REF!)&gt;10,IF(AND(ISNUMBER(Results!#REF!),Results!#REF!&lt;35),Results!#REF!,35),"")</f>
        <v>#REF!</v>
      </c>
      <c r="K6" s="23" t="e">
        <f>IF(SUM(Results!#REF!)&gt;10,IF(AND(ISNUMBER(Results!#REF!),Results!#REF!&lt;35),Results!#REF!,35),"")</f>
        <v>#REF!</v>
      </c>
      <c r="L6" s="24" t="e">
        <f>IF(SUM(Results!#REF!)&gt;10,IF(AND(ISNUMBER(Results!#REF!),Results!#REF!&lt;35),Results!#REF!,35),"")</f>
        <v>#REF!</v>
      </c>
      <c r="M6" s="22" t="e">
        <f>IF(SUM(#REF!)&gt;10,IF(AND(ISNUMBER(#REF!),#REF!&lt;35),#REF!,35),"")</f>
        <v>#REF!</v>
      </c>
      <c r="N6" s="23" t="e">
        <f>IF(SUM(#REF!)&gt;10,IF(AND(ISNUMBER(#REF!),#REF!&lt;35),#REF!,35),"")</f>
        <v>#REF!</v>
      </c>
      <c r="O6" s="23" t="e">
        <f>IF(SUM(#REF!)&gt;10,IF(AND(ISNUMBER(#REF!),#REF!&lt;35),#REF!,35),"")</f>
        <v>#REF!</v>
      </c>
      <c r="P6" s="23" t="e">
        <f>IF(SUM(#REF!)&gt;10,IF(AND(ISNUMBER(#REF!),#REF!&lt;35),#REF!,35),"")</f>
        <v>#REF!</v>
      </c>
      <c r="Q6" s="23" t="e">
        <f>IF(SUM(#REF!)&gt;10,IF(AND(ISNUMBER(#REF!),#REF!&lt;35),#REF!,35),"")</f>
        <v>#REF!</v>
      </c>
      <c r="R6" s="23" t="e">
        <f>IF(SUM(#REF!)&gt;10,IF(AND(ISNUMBER(#REF!),#REF!&lt;35),#REF!,35),"")</f>
        <v>#REF!</v>
      </c>
      <c r="S6" s="23" t="e">
        <f>IF(SUM(#REF!)&gt;10,IF(AND(ISNUMBER(#REF!),#REF!&lt;35),#REF!,35),"")</f>
        <v>#REF!</v>
      </c>
      <c r="T6" s="23" t="e">
        <f>IF(SUM(#REF!)&gt;10,IF(AND(ISNUMBER(#REF!),#REF!&lt;35),#REF!,35),"")</f>
        <v>#REF!</v>
      </c>
      <c r="U6" s="23" t="e">
        <f>IF(SUM(#REF!)&gt;10,IF(AND(ISNUMBER(#REF!),#REF!&lt;35),#REF!,35),"")</f>
        <v>#REF!</v>
      </c>
      <c r="V6" s="24" t="e">
        <f>IF(SUM(#REF!)&gt;10,IF(AND(ISNUMBER(#REF!),#REF!&lt;35),#REF!,35),"")</f>
        <v>#REF!</v>
      </c>
      <c r="W6" s="38" t="e">
        <f>IF(AND(SUM(#REF!)&gt;5,SUM(#REF!)&gt;5),IF(AND(ISNUMBER(#REF!),#REF!&lt;35),#REF!,35),"")</f>
        <v>#REF!</v>
      </c>
      <c r="X6" s="28" t="e">
        <f>IF(AND(SUM(#REF!)&gt;5,SUM(#REF!)&gt;5),IF(AND(ISNUMBER(#REF!),#REF!&lt;35),#REF!,35),"")</f>
        <v>#REF!</v>
      </c>
      <c r="Y6" s="28" t="e">
        <f>IF(AND(SUM(#REF!)&gt;5,SUM(#REF!)&gt;5),IF(AND(ISNUMBER(#REF!),#REF!&lt;35),#REF!,35),"")</f>
        <v>#REF!</v>
      </c>
      <c r="Z6" s="28" t="e">
        <f>IF(AND(SUM(#REF!)&gt;5,SUM(#REF!)&gt;5),IF(AND(ISNUMBER(#REF!),#REF!&lt;35),#REF!,35),"")</f>
        <v>#REF!</v>
      </c>
      <c r="AA6" s="28" t="e">
        <f>IF(AND(SUM(#REF!)&gt;5,SUM(#REF!)&gt;5),IF(AND(ISNUMBER(#REF!),#REF!&lt;35),#REF!,35),"")</f>
        <v>#REF!</v>
      </c>
      <c r="AB6" s="28" t="e">
        <f>IF(AND(SUM(#REF!)&gt;5,SUM(#REF!)&gt;5),IF(AND(ISNUMBER(#REF!),#REF!&lt;35),#REF!,35),"")</f>
        <v>#REF!</v>
      </c>
      <c r="AC6" s="28" t="e">
        <f>IF(AND(SUM(#REF!)&gt;5,SUM(#REF!)&gt;5),IF(AND(ISNUMBER(#REF!),#REF!&lt;35),#REF!,35),"")</f>
        <v>#REF!</v>
      </c>
      <c r="AD6" s="28" t="e">
        <f>IF(AND(SUM(#REF!)&gt;5,SUM(#REF!)&gt;5),IF(AND(ISNUMBER(#REF!),#REF!&lt;35),#REF!,35),"")</f>
        <v>#REF!</v>
      </c>
      <c r="AE6" s="28" t="e">
        <f>IF(AND(SUM(#REF!)&gt;5,SUM(#REF!)&gt;5),IF(AND(ISNUMBER(#REF!),#REF!&lt;35),#REF!,35),"")</f>
        <v>#REF!</v>
      </c>
      <c r="AF6" s="39" t="e">
        <f>IF(AND(SUM(#REF!)&gt;5,SUM(#REF!)&gt;5),IF(AND(ISNUMBER(#REF!),#REF!&lt;35),#REF!,35),"")</f>
        <v>#REF!</v>
      </c>
      <c r="AG6" s="38" t="e">
        <f>IF(AND(SUM('Sample2-ControlGene'!C$3:C$98)&gt;5,SUM('Sample2-ControlGene'!C5:L5)&gt;5),IF(AND(ISNUMBER('Sample2-ControlGene'!C5),'Sample2-ControlGene'!C5&lt;35),'Sample2-ControlGene'!C5,35),"")</f>
        <v>#REF!</v>
      </c>
      <c r="AH6" s="28" t="e">
        <f>IF(AND(SUM('Sample2-ControlGene'!D$3:D$98)&gt;5,SUM('Sample2-ControlGene'!D5:M5)&gt;5),IF(AND(ISNUMBER('Sample2-ControlGene'!D5),'Sample2-ControlGene'!D5&lt;35),'Sample2-ControlGene'!D5,35),"")</f>
        <v>#REF!</v>
      </c>
      <c r="AI6" s="28" t="e">
        <f>IF(AND(SUM('Sample2-ControlGene'!E$3:E$98)&gt;5,SUM('Sample2-ControlGene'!E5:N5)&gt;5),IF(AND(ISNUMBER('Sample2-ControlGene'!E5),'Sample2-ControlGene'!E5&lt;35),'Sample2-ControlGene'!E5,35),"")</f>
        <v>#REF!</v>
      </c>
      <c r="AJ6" s="28" t="e">
        <f>IF(AND(SUM('Sample2-ControlGene'!F$3:F$98)&gt;5,SUM('Sample2-ControlGene'!F5:O5)&gt;5),IF(AND(ISNUMBER('Sample2-ControlGene'!F5),'Sample2-ControlGene'!F5&lt;35),'Sample2-ControlGene'!F5,35),"")</f>
        <v>#REF!</v>
      </c>
      <c r="AK6" s="28" t="e">
        <f>IF(AND(SUM('Sample2-ControlGene'!G$3:G$98)&gt;5,SUM('Sample2-ControlGene'!G5:P5)&gt;5),IF(AND(ISNUMBER('Sample2-ControlGene'!G5),'Sample2-ControlGene'!G5&lt;35),'Sample2-ControlGene'!G5,35),"")</f>
        <v>#REF!</v>
      </c>
      <c r="AL6" s="28" t="e">
        <f>IF(AND(SUM('Sample2-ControlGene'!H$3:H$98)&gt;5,SUM('Sample2-ControlGene'!H5:Q5)&gt;5),IF(AND(ISNUMBER('Sample2-ControlGene'!H5),'Sample2-ControlGene'!H5&lt;35),'Sample2-ControlGene'!H5,35),"")</f>
        <v>#REF!</v>
      </c>
      <c r="AM6" s="28" t="e">
        <f>IF(AND(SUM('Sample2-ControlGene'!I$3:I$98)&gt;5,SUM('Sample2-ControlGene'!I5:R5)&gt;5),IF(AND(ISNUMBER('Sample2-ControlGene'!I5),'Sample2-ControlGene'!I5&lt;35),'Sample2-ControlGene'!I5,35),"")</f>
        <v>#REF!</v>
      </c>
      <c r="AN6" s="28" t="e">
        <f>IF(AND(SUM('Sample2-ControlGene'!J$3:J$98)&gt;5,SUM('Sample2-ControlGene'!J5:S5)&gt;5),IF(AND(ISNUMBER('Sample2-ControlGene'!J5),'Sample2-ControlGene'!J5&lt;35),'Sample2-ControlGene'!J5,35),"")</f>
        <v>#REF!</v>
      </c>
      <c r="AO6" s="28" t="e">
        <f>IF(AND(SUM('Sample2-ControlGene'!K$3:K$98)&gt;5,SUM('Sample2-ControlGene'!K5:T5)&gt;5),IF(AND(ISNUMBER('Sample2-ControlGene'!K5),'Sample2-ControlGene'!K5&lt;35),'Sample2-ControlGene'!K5,35),"")</f>
        <v>#REF!</v>
      </c>
      <c r="AP6" s="39" t="e">
        <f>IF(AND(SUM('Sample2-ControlGene'!L$3:L$98)&gt;5,SUM('Sample2-ControlGene'!L5:U5)&gt;5),IF(AND(ISNUMBER('Sample2-ControlGene'!L5),'Sample2-ControlGene'!L5&lt;35),'Sample2-ControlGene'!L5,35),"")</f>
        <v>#REF!</v>
      </c>
      <c r="AS6" s="18" t="e">
        <f t="shared" si="1"/>
        <v>#REF!</v>
      </c>
      <c r="AT6" s="18" t="e">
        <f t="shared" si="2"/>
        <v>#REF!</v>
      </c>
      <c r="AU6" s="38" t="str">
        <f t="shared" si="0"/>
        <v/>
      </c>
      <c r="AV6" s="39" t="str">
        <f>IF(ISERROR(AVERAGE(AG6:AP6)),"",AVERAGE(AG6:AP6))</f>
        <v/>
      </c>
    </row>
    <row r="7" spans="1:51" x14ac:dyDescent="0.25">
      <c r="A7" s="16" t="e">
        <f>#REF!</f>
        <v>#REF!</v>
      </c>
      <c r="B7" s="15" t="s">
        <v>5</v>
      </c>
      <c r="C7" s="22" t="e">
        <f>IF(SUM(Results!#REF!)&gt;10,IF(AND(ISNUMBER(Results!#REF!),Results!#REF!&lt;35),Results!#REF!,35),"")</f>
        <v>#REF!</v>
      </c>
      <c r="D7" s="23" t="e">
        <f>IF(SUM(Results!#REF!)&gt;10,IF(AND(ISNUMBER(Results!#REF!),Results!#REF!&lt;35),Results!#REF!,35),"")</f>
        <v>#REF!</v>
      </c>
      <c r="E7" s="23" t="e">
        <f>IF(SUM(Results!#REF!)&gt;10,IF(AND(ISNUMBER(Results!#REF!),Results!#REF!&lt;35),Results!#REF!,35),"")</f>
        <v>#REF!</v>
      </c>
      <c r="F7" s="23" t="e">
        <f>IF(SUM(Results!#REF!)&gt;10,IF(AND(ISNUMBER(Results!#REF!),Results!#REF!&lt;35),Results!#REF!,35),"")</f>
        <v>#REF!</v>
      </c>
      <c r="G7" s="23" t="e">
        <f>IF(SUM(Results!#REF!)&gt;10,IF(AND(ISNUMBER(Results!#REF!),Results!#REF!&lt;35),Results!#REF!,35),"")</f>
        <v>#REF!</v>
      </c>
      <c r="H7" s="23" t="e">
        <f>IF(SUM(Results!#REF!)&gt;10,IF(AND(ISNUMBER(Results!#REF!),Results!#REF!&lt;35),Results!#REF!,35),"")</f>
        <v>#REF!</v>
      </c>
      <c r="I7" s="23" t="e">
        <f>IF(SUM(Results!#REF!)&gt;10,IF(AND(ISNUMBER(Results!#REF!),Results!#REF!&lt;35),Results!#REF!,35),"")</f>
        <v>#REF!</v>
      </c>
      <c r="J7" s="23" t="e">
        <f>IF(SUM(Results!#REF!)&gt;10,IF(AND(ISNUMBER(Results!#REF!),Results!#REF!&lt;35),Results!#REF!,35),"")</f>
        <v>#REF!</v>
      </c>
      <c r="K7" s="23" t="e">
        <f>IF(SUM(Results!#REF!)&gt;10,IF(AND(ISNUMBER(Results!#REF!),Results!#REF!&lt;35),Results!#REF!,35),"")</f>
        <v>#REF!</v>
      </c>
      <c r="L7" s="24" t="e">
        <f>IF(SUM(Results!#REF!)&gt;10,IF(AND(ISNUMBER(Results!#REF!),Results!#REF!&lt;35),Results!#REF!,35),"")</f>
        <v>#REF!</v>
      </c>
      <c r="M7" s="22" t="e">
        <f>IF(SUM(#REF!)&gt;10,IF(AND(ISNUMBER(#REF!),#REF!&lt;35),#REF!,35),"")</f>
        <v>#REF!</v>
      </c>
      <c r="N7" s="23" t="e">
        <f>IF(SUM(#REF!)&gt;10,IF(AND(ISNUMBER(#REF!),#REF!&lt;35),#REF!,35),"")</f>
        <v>#REF!</v>
      </c>
      <c r="O7" s="23" t="e">
        <f>IF(SUM(#REF!)&gt;10,IF(AND(ISNUMBER(#REF!),#REF!&lt;35),#REF!,35),"")</f>
        <v>#REF!</v>
      </c>
      <c r="P7" s="23" t="e">
        <f>IF(SUM(#REF!)&gt;10,IF(AND(ISNUMBER(#REF!),#REF!&lt;35),#REF!,35),"")</f>
        <v>#REF!</v>
      </c>
      <c r="Q7" s="23" t="e">
        <f>IF(SUM(#REF!)&gt;10,IF(AND(ISNUMBER(#REF!),#REF!&lt;35),#REF!,35),"")</f>
        <v>#REF!</v>
      </c>
      <c r="R7" s="23" t="e">
        <f>IF(SUM(#REF!)&gt;10,IF(AND(ISNUMBER(#REF!),#REF!&lt;35),#REF!,35),"")</f>
        <v>#REF!</v>
      </c>
      <c r="S7" s="23" t="e">
        <f>IF(SUM(#REF!)&gt;10,IF(AND(ISNUMBER(#REF!),#REF!&lt;35),#REF!,35),"")</f>
        <v>#REF!</v>
      </c>
      <c r="T7" s="23" t="e">
        <f>IF(SUM(#REF!)&gt;10,IF(AND(ISNUMBER(#REF!),#REF!&lt;35),#REF!,35),"")</f>
        <v>#REF!</v>
      </c>
      <c r="U7" s="23" t="e">
        <f>IF(SUM(#REF!)&gt;10,IF(AND(ISNUMBER(#REF!),#REF!&lt;35),#REF!,35),"")</f>
        <v>#REF!</v>
      </c>
      <c r="V7" s="24" t="e">
        <f>IF(SUM(#REF!)&gt;10,IF(AND(ISNUMBER(#REF!),#REF!&lt;35),#REF!,35),"")</f>
        <v>#REF!</v>
      </c>
      <c r="W7" s="38" t="e">
        <f>IF(AND(SUM(#REF!)&gt;5,SUM(#REF!)&gt;5),IF(AND(ISNUMBER(#REF!),#REF!&lt;35),#REF!,35),"")</f>
        <v>#REF!</v>
      </c>
      <c r="X7" s="28" t="e">
        <f>IF(AND(SUM(#REF!)&gt;5,SUM(#REF!)&gt;5),IF(AND(ISNUMBER(#REF!),#REF!&lt;35),#REF!,35),"")</f>
        <v>#REF!</v>
      </c>
      <c r="Y7" s="28" t="e">
        <f>IF(AND(SUM(#REF!)&gt;5,SUM(#REF!)&gt;5),IF(AND(ISNUMBER(#REF!),#REF!&lt;35),#REF!,35),"")</f>
        <v>#REF!</v>
      </c>
      <c r="Z7" s="28" t="e">
        <f>IF(AND(SUM(#REF!)&gt;5,SUM(#REF!)&gt;5),IF(AND(ISNUMBER(#REF!),#REF!&lt;35),#REF!,35),"")</f>
        <v>#REF!</v>
      </c>
      <c r="AA7" s="28" t="e">
        <f>IF(AND(SUM(#REF!)&gt;5,SUM(#REF!)&gt;5),IF(AND(ISNUMBER(#REF!),#REF!&lt;35),#REF!,35),"")</f>
        <v>#REF!</v>
      </c>
      <c r="AB7" s="28" t="e">
        <f>IF(AND(SUM(#REF!)&gt;5,SUM(#REF!)&gt;5),IF(AND(ISNUMBER(#REF!),#REF!&lt;35),#REF!,35),"")</f>
        <v>#REF!</v>
      </c>
      <c r="AC7" s="28" t="e">
        <f>IF(AND(SUM(#REF!)&gt;5,SUM(#REF!)&gt;5),IF(AND(ISNUMBER(#REF!),#REF!&lt;35),#REF!,35),"")</f>
        <v>#REF!</v>
      </c>
      <c r="AD7" s="28" t="e">
        <f>IF(AND(SUM(#REF!)&gt;5,SUM(#REF!)&gt;5),IF(AND(ISNUMBER(#REF!),#REF!&lt;35),#REF!,35),"")</f>
        <v>#REF!</v>
      </c>
      <c r="AE7" s="28" t="e">
        <f>IF(AND(SUM(#REF!)&gt;5,SUM(#REF!)&gt;5),IF(AND(ISNUMBER(#REF!),#REF!&lt;35),#REF!,35),"")</f>
        <v>#REF!</v>
      </c>
      <c r="AF7" s="39" t="e">
        <f>IF(AND(SUM(#REF!)&gt;5,SUM(#REF!)&gt;5),IF(AND(ISNUMBER(#REF!),#REF!&lt;35),#REF!,35),"")</f>
        <v>#REF!</v>
      </c>
      <c r="AG7" s="38" t="e">
        <f>IF(AND(SUM('Sample2-ControlGene'!C$3:C$98)&gt;5,SUM('Sample2-ControlGene'!C6:L6)&gt;5),IF(AND(ISNUMBER('Sample2-ControlGene'!C6),'Sample2-ControlGene'!C6&lt;35),'Sample2-ControlGene'!C6,35),"")</f>
        <v>#REF!</v>
      </c>
      <c r="AH7" s="28" t="e">
        <f>IF(AND(SUM('Sample2-ControlGene'!D$3:D$98)&gt;5,SUM('Sample2-ControlGene'!D6:M6)&gt;5),IF(AND(ISNUMBER('Sample2-ControlGene'!D6),'Sample2-ControlGene'!D6&lt;35),'Sample2-ControlGene'!D6,35),"")</f>
        <v>#REF!</v>
      </c>
      <c r="AI7" s="28" t="e">
        <f>IF(AND(SUM('Sample2-ControlGene'!E$3:E$98)&gt;5,SUM('Sample2-ControlGene'!E6:N6)&gt;5),IF(AND(ISNUMBER('Sample2-ControlGene'!E6),'Sample2-ControlGene'!E6&lt;35),'Sample2-ControlGene'!E6,35),"")</f>
        <v>#REF!</v>
      </c>
      <c r="AJ7" s="28" t="e">
        <f>IF(AND(SUM('Sample2-ControlGene'!F$3:F$98)&gt;5,SUM('Sample2-ControlGene'!F6:O6)&gt;5),IF(AND(ISNUMBER('Sample2-ControlGene'!F6),'Sample2-ControlGene'!F6&lt;35),'Sample2-ControlGene'!F6,35),"")</f>
        <v>#REF!</v>
      </c>
      <c r="AK7" s="28" t="e">
        <f>IF(AND(SUM('Sample2-ControlGene'!G$3:G$98)&gt;5,SUM('Sample2-ControlGene'!G6:P6)&gt;5),IF(AND(ISNUMBER('Sample2-ControlGene'!G6),'Sample2-ControlGene'!G6&lt;35),'Sample2-ControlGene'!G6,35),"")</f>
        <v>#REF!</v>
      </c>
      <c r="AL7" s="28" t="e">
        <f>IF(AND(SUM('Sample2-ControlGene'!H$3:H$98)&gt;5,SUM('Sample2-ControlGene'!H6:Q6)&gt;5),IF(AND(ISNUMBER('Sample2-ControlGene'!H6),'Sample2-ControlGene'!H6&lt;35),'Sample2-ControlGene'!H6,35),"")</f>
        <v>#REF!</v>
      </c>
      <c r="AM7" s="28" t="e">
        <f>IF(AND(SUM('Sample2-ControlGene'!I$3:I$98)&gt;5,SUM('Sample2-ControlGene'!I6:R6)&gt;5),IF(AND(ISNUMBER('Sample2-ControlGene'!I6),'Sample2-ControlGene'!I6&lt;35),'Sample2-ControlGene'!I6,35),"")</f>
        <v>#REF!</v>
      </c>
      <c r="AN7" s="28" t="e">
        <f>IF(AND(SUM('Sample2-ControlGene'!J$3:J$98)&gt;5,SUM('Sample2-ControlGene'!J6:S6)&gt;5),IF(AND(ISNUMBER('Sample2-ControlGene'!J6),'Sample2-ControlGene'!J6&lt;35),'Sample2-ControlGene'!J6,35),"")</f>
        <v>#REF!</v>
      </c>
      <c r="AO7" s="28" t="e">
        <f>IF(AND(SUM('Sample2-ControlGene'!K$3:K$98)&gt;5,SUM('Sample2-ControlGene'!K6:T6)&gt;5),IF(AND(ISNUMBER('Sample2-ControlGene'!K6),'Sample2-ControlGene'!K6&lt;35),'Sample2-ControlGene'!K6,35),"")</f>
        <v>#REF!</v>
      </c>
      <c r="AP7" s="39" t="e">
        <f>IF(AND(SUM('Sample2-ControlGene'!L$3:L$98)&gt;5,SUM('Sample2-ControlGene'!L6:U6)&gt;5),IF(AND(ISNUMBER('Sample2-ControlGene'!L6),'Sample2-ControlGene'!L6&lt;35),'Sample2-ControlGene'!L6,35),"")</f>
        <v>#REF!</v>
      </c>
      <c r="AS7" s="18" t="e">
        <f t="shared" si="1"/>
        <v>#REF!</v>
      </c>
      <c r="AT7" s="18" t="e">
        <f t="shared" si="2"/>
        <v>#REF!</v>
      </c>
      <c r="AU7" s="38" t="str">
        <f t="shared" si="0"/>
        <v/>
      </c>
      <c r="AV7" s="39" t="str">
        <f>IF(ISERROR(AVERAGE(AG7:AP7)),"",AVERAGE(AG7:AP7))</f>
        <v/>
      </c>
    </row>
    <row r="8" spans="1:51" x14ac:dyDescent="0.25">
      <c r="A8" s="16" t="e">
        <f>#REF!</f>
        <v>#REF!</v>
      </c>
      <c r="B8" s="15" t="s">
        <v>6</v>
      </c>
      <c r="C8" s="22" t="e">
        <f>IF(SUM(Results!#REF!)&gt;10,IF(AND(ISNUMBER(Results!#REF!),Results!#REF!&lt;35),Results!#REF!,35),"")</f>
        <v>#REF!</v>
      </c>
      <c r="D8" s="23" t="e">
        <f>IF(SUM(Results!#REF!)&gt;10,IF(AND(ISNUMBER(Results!#REF!),Results!#REF!&lt;35),Results!#REF!,35),"")</f>
        <v>#REF!</v>
      </c>
      <c r="E8" s="23" t="e">
        <f>IF(SUM(Results!#REF!)&gt;10,IF(AND(ISNUMBER(Results!#REF!),Results!#REF!&lt;35),Results!#REF!,35),"")</f>
        <v>#REF!</v>
      </c>
      <c r="F8" s="23" t="e">
        <f>IF(SUM(Results!#REF!)&gt;10,IF(AND(ISNUMBER(Results!#REF!),Results!#REF!&lt;35),Results!#REF!,35),"")</f>
        <v>#REF!</v>
      </c>
      <c r="G8" s="23" t="e">
        <f>IF(SUM(Results!#REF!)&gt;10,IF(AND(ISNUMBER(Results!#REF!),Results!#REF!&lt;35),Results!#REF!,35),"")</f>
        <v>#REF!</v>
      </c>
      <c r="H8" s="23" t="e">
        <f>IF(SUM(Results!#REF!)&gt;10,IF(AND(ISNUMBER(Results!#REF!),Results!#REF!&lt;35),Results!#REF!,35),"")</f>
        <v>#REF!</v>
      </c>
      <c r="I8" s="23" t="e">
        <f>IF(SUM(Results!#REF!)&gt;10,IF(AND(ISNUMBER(Results!#REF!),Results!#REF!&lt;35),Results!#REF!,35),"")</f>
        <v>#REF!</v>
      </c>
      <c r="J8" s="23" t="e">
        <f>IF(SUM(Results!#REF!)&gt;10,IF(AND(ISNUMBER(Results!#REF!),Results!#REF!&lt;35),Results!#REF!,35),"")</f>
        <v>#REF!</v>
      </c>
      <c r="K8" s="23" t="e">
        <f>IF(SUM(Results!#REF!)&gt;10,IF(AND(ISNUMBER(Results!#REF!),Results!#REF!&lt;35),Results!#REF!,35),"")</f>
        <v>#REF!</v>
      </c>
      <c r="L8" s="24" t="e">
        <f>IF(SUM(Results!#REF!)&gt;10,IF(AND(ISNUMBER(Results!#REF!),Results!#REF!&lt;35),Results!#REF!,35),"")</f>
        <v>#REF!</v>
      </c>
      <c r="M8" s="22" t="e">
        <f>IF(SUM(#REF!)&gt;10,IF(AND(ISNUMBER(#REF!),#REF!&lt;35),#REF!,35),"")</f>
        <v>#REF!</v>
      </c>
      <c r="N8" s="23" t="e">
        <f>IF(SUM(#REF!)&gt;10,IF(AND(ISNUMBER(#REF!),#REF!&lt;35),#REF!,35),"")</f>
        <v>#REF!</v>
      </c>
      <c r="O8" s="23" t="e">
        <f>IF(SUM(#REF!)&gt;10,IF(AND(ISNUMBER(#REF!),#REF!&lt;35),#REF!,35),"")</f>
        <v>#REF!</v>
      </c>
      <c r="P8" s="23" t="e">
        <f>IF(SUM(#REF!)&gt;10,IF(AND(ISNUMBER(#REF!),#REF!&lt;35),#REF!,35),"")</f>
        <v>#REF!</v>
      </c>
      <c r="Q8" s="23" t="e">
        <f>IF(SUM(#REF!)&gt;10,IF(AND(ISNUMBER(#REF!),#REF!&lt;35),#REF!,35),"")</f>
        <v>#REF!</v>
      </c>
      <c r="R8" s="23" t="e">
        <f>IF(SUM(#REF!)&gt;10,IF(AND(ISNUMBER(#REF!),#REF!&lt;35),#REF!,35),"")</f>
        <v>#REF!</v>
      </c>
      <c r="S8" s="23" t="e">
        <f>IF(SUM(#REF!)&gt;10,IF(AND(ISNUMBER(#REF!),#REF!&lt;35),#REF!,35),"")</f>
        <v>#REF!</v>
      </c>
      <c r="T8" s="23" t="e">
        <f>IF(SUM(#REF!)&gt;10,IF(AND(ISNUMBER(#REF!),#REF!&lt;35),#REF!,35),"")</f>
        <v>#REF!</v>
      </c>
      <c r="U8" s="23" t="e">
        <f>IF(SUM(#REF!)&gt;10,IF(AND(ISNUMBER(#REF!),#REF!&lt;35),#REF!,35),"")</f>
        <v>#REF!</v>
      </c>
      <c r="V8" s="24" t="e">
        <f>IF(SUM(#REF!)&gt;10,IF(AND(ISNUMBER(#REF!),#REF!&lt;35),#REF!,35),"")</f>
        <v>#REF!</v>
      </c>
      <c r="W8" s="38" t="e">
        <f>IF(AND(SUM(#REF!)&gt;5,SUM(#REF!)&gt;5),IF(AND(ISNUMBER(#REF!),#REF!&lt;35),#REF!,35),"")</f>
        <v>#REF!</v>
      </c>
      <c r="X8" s="28" t="e">
        <f>IF(AND(SUM(#REF!)&gt;5,SUM(#REF!)&gt;5),IF(AND(ISNUMBER(#REF!),#REF!&lt;35),#REF!,35),"")</f>
        <v>#REF!</v>
      </c>
      <c r="Y8" s="28" t="e">
        <f>IF(AND(SUM(#REF!)&gt;5,SUM(#REF!)&gt;5),IF(AND(ISNUMBER(#REF!),#REF!&lt;35),#REF!,35),"")</f>
        <v>#REF!</v>
      </c>
      <c r="Z8" s="28" t="e">
        <f>IF(AND(SUM(#REF!)&gt;5,SUM(#REF!)&gt;5),IF(AND(ISNUMBER(#REF!),#REF!&lt;35),#REF!,35),"")</f>
        <v>#REF!</v>
      </c>
      <c r="AA8" s="28" t="e">
        <f>IF(AND(SUM(#REF!)&gt;5,SUM(#REF!)&gt;5),IF(AND(ISNUMBER(#REF!),#REF!&lt;35),#REF!,35),"")</f>
        <v>#REF!</v>
      </c>
      <c r="AB8" s="28" t="e">
        <f>IF(AND(SUM(#REF!)&gt;5,SUM(#REF!)&gt;5),IF(AND(ISNUMBER(#REF!),#REF!&lt;35),#REF!,35),"")</f>
        <v>#REF!</v>
      </c>
      <c r="AC8" s="28" t="e">
        <f>IF(AND(SUM(#REF!)&gt;5,SUM(#REF!)&gt;5),IF(AND(ISNUMBER(#REF!),#REF!&lt;35),#REF!,35),"")</f>
        <v>#REF!</v>
      </c>
      <c r="AD8" s="28" t="e">
        <f>IF(AND(SUM(#REF!)&gt;5,SUM(#REF!)&gt;5),IF(AND(ISNUMBER(#REF!),#REF!&lt;35),#REF!,35),"")</f>
        <v>#REF!</v>
      </c>
      <c r="AE8" s="28" t="e">
        <f>IF(AND(SUM(#REF!)&gt;5,SUM(#REF!)&gt;5),IF(AND(ISNUMBER(#REF!),#REF!&lt;35),#REF!,35),"")</f>
        <v>#REF!</v>
      </c>
      <c r="AF8" s="39" t="e">
        <f>IF(AND(SUM(#REF!)&gt;5,SUM(#REF!)&gt;5),IF(AND(ISNUMBER(#REF!),#REF!&lt;35),#REF!,35),"")</f>
        <v>#REF!</v>
      </c>
      <c r="AG8" s="38" t="e">
        <f>IF(AND(SUM('Sample2-ControlGene'!C$3:C$98)&gt;5,SUM('Sample2-ControlGene'!C7:L7)&gt;5),IF(AND(ISNUMBER('Sample2-ControlGene'!C7),'Sample2-ControlGene'!C7&lt;35),'Sample2-ControlGene'!C7,35),"")</f>
        <v>#REF!</v>
      </c>
      <c r="AH8" s="28" t="e">
        <f>IF(AND(SUM('Sample2-ControlGene'!D$3:D$98)&gt;5,SUM('Sample2-ControlGene'!D7:M7)&gt;5),IF(AND(ISNUMBER('Sample2-ControlGene'!D7),'Sample2-ControlGene'!D7&lt;35),'Sample2-ControlGene'!D7,35),"")</f>
        <v>#REF!</v>
      </c>
      <c r="AI8" s="28" t="e">
        <f>IF(AND(SUM('Sample2-ControlGene'!E$3:E$98)&gt;5,SUM('Sample2-ControlGene'!E7:N7)&gt;5),IF(AND(ISNUMBER('Sample2-ControlGene'!E7),'Sample2-ControlGene'!E7&lt;35),'Sample2-ControlGene'!E7,35),"")</f>
        <v>#REF!</v>
      </c>
      <c r="AJ8" s="28" t="e">
        <f>IF(AND(SUM('Sample2-ControlGene'!F$3:F$98)&gt;5,SUM('Sample2-ControlGene'!F7:O7)&gt;5),IF(AND(ISNUMBER('Sample2-ControlGene'!F7),'Sample2-ControlGene'!F7&lt;35),'Sample2-ControlGene'!F7,35),"")</f>
        <v>#REF!</v>
      </c>
      <c r="AK8" s="28" t="e">
        <f>IF(AND(SUM('Sample2-ControlGene'!G$3:G$98)&gt;5,SUM('Sample2-ControlGene'!G7:P7)&gt;5),IF(AND(ISNUMBER('Sample2-ControlGene'!G7),'Sample2-ControlGene'!G7&lt;35),'Sample2-ControlGene'!G7,35),"")</f>
        <v>#REF!</v>
      </c>
      <c r="AL8" s="28" t="e">
        <f>IF(AND(SUM('Sample2-ControlGene'!H$3:H$98)&gt;5,SUM('Sample2-ControlGene'!H7:Q7)&gt;5),IF(AND(ISNUMBER('Sample2-ControlGene'!H7),'Sample2-ControlGene'!H7&lt;35),'Sample2-ControlGene'!H7,35),"")</f>
        <v>#REF!</v>
      </c>
      <c r="AM8" s="28" t="e">
        <f>IF(AND(SUM('Sample2-ControlGene'!I$3:I$98)&gt;5,SUM('Sample2-ControlGene'!I7:R7)&gt;5),IF(AND(ISNUMBER('Sample2-ControlGene'!I7),'Sample2-ControlGene'!I7&lt;35),'Sample2-ControlGene'!I7,35),"")</f>
        <v>#REF!</v>
      </c>
      <c r="AN8" s="28" t="e">
        <f>IF(AND(SUM('Sample2-ControlGene'!J$3:J$98)&gt;5,SUM('Sample2-ControlGene'!J7:S7)&gt;5),IF(AND(ISNUMBER('Sample2-ControlGene'!J7),'Sample2-ControlGene'!J7&lt;35),'Sample2-ControlGene'!J7,35),"")</f>
        <v>#REF!</v>
      </c>
      <c r="AO8" s="28" t="e">
        <f>IF(AND(SUM('Sample2-ControlGene'!K$3:K$98)&gt;5,SUM('Sample2-ControlGene'!K7:T7)&gt;5),IF(AND(ISNUMBER('Sample2-ControlGene'!K7),'Sample2-ControlGene'!K7&lt;35),'Sample2-ControlGene'!K7,35),"")</f>
        <v>#REF!</v>
      </c>
      <c r="AP8" s="39" t="e">
        <f>IF(AND(SUM('Sample2-ControlGene'!L$3:L$98)&gt;5,SUM('Sample2-ControlGene'!L7:U7)&gt;5),IF(AND(ISNUMBER('Sample2-ControlGene'!L7),'Sample2-ControlGene'!L7&lt;35),'Sample2-ControlGene'!L7,35),"")</f>
        <v>#REF!</v>
      </c>
      <c r="AS8" s="18" t="e">
        <f t="shared" si="1"/>
        <v>#REF!</v>
      </c>
      <c r="AT8" s="18" t="e">
        <f t="shared" si="2"/>
        <v>#REF!</v>
      </c>
      <c r="AU8" s="38" t="str">
        <f t="shared" si="0"/>
        <v/>
      </c>
      <c r="AV8" s="39" t="str">
        <f>IF(ISERROR(AVERAGE(AG8:AP8)),"",AVERAGE(AG8:AP8))</f>
        <v/>
      </c>
    </row>
    <row r="9" spans="1:51" x14ac:dyDescent="0.25">
      <c r="A9" s="16" t="e">
        <f>#REF!</f>
        <v>#REF!</v>
      </c>
      <c r="B9" s="15" t="s">
        <v>7</v>
      </c>
      <c r="C9" s="22" t="e">
        <f>IF(SUM(Results!#REF!)&gt;10,IF(AND(ISNUMBER(Results!#REF!),Results!#REF!&lt;35),Results!#REF!,35),"")</f>
        <v>#REF!</v>
      </c>
      <c r="D9" s="23" t="e">
        <f>IF(SUM(Results!#REF!)&gt;10,IF(AND(ISNUMBER(Results!#REF!),Results!#REF!&lt;35),Results!#REF!,35),"")</f>
        <v>#REF!</v>
      </c>
      <c r="E9" s="23" t="e">
        <f>IF(SUM(Results!#REF!)&gt;10,IF(AND(ISNUMBER(Results!#REF!),Results!#REF!&lt;35),Results!#REF!,35),"")</f>
        <v>#REF!</v>
      </c>
      <c r="F9" s="23" t="e">
        <f>IF(SUM(Results!#REF!)&gt;10,IF(AND(ISNUMBER(Results!#REF!),Results!#REF!&lt;35),Results!#REF!,35),"")</f>
        <v>#REF!</v>
      </c>
      <c r="G9" s="23" t="e">
        <f>IF(SUM(Results!#REF!)&gt;10,IF(AND(ISNUMBER(Results!#REF!),Results!#REF!&lt;35),Results!#REF!,35),"")</f>
        <v>#REF!</v>
      </c>
      <c r="H9" s="23" t="e">
        <f>IF(SUM(Results!#REF!)&gt;10,IF(AND(ISNUMBER(Results!#REF!),Results!#REF!&lt;35),Results!#REF!,35),"")</f>
        <v>#REF!</v>
      </c>
      <c r="I9" s="23" t="e">
        <f>IF(SUM(Results!#REF!)&gt;10,IF(AND(ISNUMBER(Results!#REF!),Results!#REF!&lt;35),Results!#REF!,35),"")</f>
        <v>#REF!</v>
      </c>
      <c r="J9" s="23" t="e">
        <f>IF(SUM(Results!#REF!)&gt;10,IF(AND(ISNUMBER(Results!#REF!),Results!#REF!&lt;35),Results!#REF!,35),"")</f>
        <v>#REF!</v>
      </c>
      <c r="K9" s="23" t="e">
        <f>IF(SUM(Results!#REF!)&gt;10,IF(AND(ISNUMBER(Results!#REF!),Results!#REF!&lt;35),Results!#REF!,35),"")</f>
        <v>#REF!</v>
      </c>
      <c r="L9" s="24" t="e">
        <f>IF(SUM(Results!#REF!)&gt;10,IF(AND(ISNUMBER(Results!#REF!),Results!#REF!&lt;35),Results!#REF!,35),"")</f>
        <v>#REF!</v>
      </c>
      <c r="M9" s="22" t="e">
        <f>IF(SUM(#REF!)&gt;10,IF(AND(ISNUMBER(#REF!),#REF!&lt;35),#REF!,35),"")</f>
        <v>#REF!</v>
      </c>
      <c r="N9" s="23" t="e">
        <f>IF(SUM(#REF!)&gt;10,IF(AND(ISNUMBER(#REF!),#REF!&lt;35),#REF!,35),"")</f>
        <v>#REF!</v>
      </c>
      <c r="O9" s="23" t="e">
        <f>IF(SUM(#REF!)&gt;10,IF(AND(ISNUMBER(#REF!),#REF!&lt;35),#REF!,35),"")</f>
        <v>#REF!</v>
      </c>
      <c r="P9" s="23" t="e">
        <f>IF(SUM(#REF!)&gt;10,IF(AND(ISNUMBER(#REF!),#REF!&lt;35),#REF!,35),"")</f>
        <v>#REF!</v>
      </c>
      <c r="Q9" s="23" t="e">
        <f>IF(SUM(#REF!)&gt;10,IF(AND(ISNUMBER(#REF!),#REF!&lt;35),#REF!,35),"")</f>
        <v>#REF!</v>
      </c>
      <c r="R9" s="23" t="e">
        <f>IF(SUM(#REF!)&gt;10,IF(AND(ISNUMBER(#REF!),#REF!&lt;35),#REF!,35),"")</f>
        <v>#REF!</v>
      </c>
      <c r="S9" s="23" t="e">
        <f>IF(SUM(#REF!)&gt;10,IF(AND(ISNUMBER(#REF!),#REF!&lt;35),#REF!,35),"")</f>
        <v>#REF!</v>
      </c>
      <c r="T9" s="23" t="e">
        <f>IF(SUM(#REF!)&gt;10,IF(AND(ISNUMBER(#REF!),#REF!&lt;35),#REF!,35),"")</f>
        <v>#REF!</v>
      </c>
      <c r="U9" s="23" t="e">
        <f>IF(SUM(#REF!)&gt;10,IF(AND(ISNUMBER(#REF!),#REF!&lt;35),#REF!,35),"")</f>
        <v>#REF!</v>
      </c>
      <c r="V9" s="24" t="e">
        <f>IF(SUM(#REF!)&gt;10,IF(AND(ISNUMBER(#REF!),#REF!&lt;35),#REF!,35),"")</f>
        <v>#REF!</v>
      </c>
      <c r="W9" s="38" t="e">
        <f>IF(AND(SUM(#REF!)&gt;5,SUM(#REF!)&gt;5),IF(AND(ISNUMBER(#REF!),#REF!&lt;35),#REF!,35),"")</f>
        <v>#REF!</v>
      </c>
      <c r="X9" s="28" t="e">
        <f>IF(AND(SUM(#REF!)&gt;5,SUM(#REF!)&gt;5),IF(AND(ISNUMBER(#REF!),#REF!&lt;35),#REF!,35),"")</f>
        <v>#REF!</v>
      </c>
      <c r="Y9" s="28" t="e">
        <f>IF(AND(SUM(#REF!)&gt;5,SUM(#REF!)&gt;5),IF(AND(ISNUMBER(#REF!),#REF!&lt;35),#REF!,35),"")</f>
        <v>#REF!</v>
      </c>
      <c r="Z9" s="28" t="e">
        <f>IF(AND(SUM(#REF!)&gt;5,SUM(#REF!)&gt;5),IF(AND(ISNUMBER(#REF!),#REF!&lt;35),#REF!,35),"")</f>
        <v>#REF!</v>
      </c>
      <c r="AA9" s="28" t="e">
        <f>IF(AND(SUM(#REF!)&gt;5,SUM(#REF!)&gt;5),IF(AND(ISNUMBER(#REF!),#REF!&lt;35),#REF!,35),"")</f>
        <v>#REF!</v>
      </c>
      <c r="AB9" s="28" t="e">
        <f>IF(AND(SUM(#REF!)&gt;5,SUM(#REF!)&gt;5),IF(AND(ISNUMBER(#REF!),#REF!&lt;35),#REF!,35),"")</f>
        <v>#REF!</v>
      </c>
      <c r="AC9" s="28" t="e">
        <f>IF(AND(SUM(#REF!)&gt;5,SUM(#REF!)&gt;5),IF(AND(ISNUMBER(#REF!),#REF!&lt;35),#REF!,35),"")</f>
        <v>#REF!</v>
      </c>
      <c r="AD9" s="28" t="e">
        <f>IF(AND(SUM(#REF!)&gt;5,SUM(#REF!)&gt;5),IF(AND(ISNUMBER(#REF!),#REF!&lt;35),#REF!,35),"")</f>
        <v>#REF!</v>
      </c>
      <c r="AE9" s="28" t="e">
        <f>IF(AND(SUM(#REF!)&gt;5,SUM(#REF!)&gt;5),IF(AND(ISNUMBER(#REF!),#REF!&lt;35),#REF!,35),"")</f>
        <v>#REF!</v>
      </c>
      <c r="AF9" s="39" t="e">
        <f>IF(AND(SUM(#REF!)&gt;5,SUM(#REF!)&gt;5),IF(AND(ISNUMBER(#REF!),#REF!&lt;35),#REF!,35),"")</f>
        <v>#REF!</v>
      </c>
      <c r="AG9" s="38" t="e">
        <f>IF(AND(SUM('Sample2-ControlGene'!C$3:C$98)&gt;5,SUM('Sample2-ControlGene'!C8:L8)&gt;5),IF(AND(ISNUMBER('Sample2-ControlGene'!C8),'Sample2-ControlGene'!C8&lt;35),'Sample2-ControlGene'!C8,35),"")</f>
        <v>#REF!</v>
      </c>
      <c r="AH9" s="28" t="e">
        <f>IF(AND(SUM('Sample2-ControlGene'!D$3:D$98)&gt;5,SUM('Sample2-ControlGene'!D8:M8)&gt;5),IF(AND(ISNUMBER('Sample2-ControlGene'!D8),'Sample2-ControlGene'!D8&lt;35),'Sample2-ControlGene'!D8,35),"")</f>
        <v>#REF!</v>
      </c>
      <c r="AI9" s="28" t="e">
        <f>IF(AND(SUM('Sample2-ControlGene'!E$3:E$98)&gt;5,SUM('Sample2-ControlGene'!E8:N8)&gt;5),IF(AND(ISNUMBER('Sample2-ControlGene'!E8),'Sample2-ControlGene'!E8&lt;35),'Sample2-ControlGene'!E8,35),"")</f>
        <v>#REF!</v>
      </c>
      <c r="AJ9" s="28" t="e">
        <f>IF(AND(SUM('Sample2-ControlGene'!F$3:F$98)&gt;5,SUM('Sample2-ControlGene'!F8:O8)&gt;5),IF(AND(ISNUMBER('Sample2-ControlGene'!F8),'Sample2-ControlGene'!F8&lt;35),'Sample2-ControlGene'!F8,35),"")</f>
        <v>#REF!</v>
      </c>
      <c r="AK9" s="28" t="e">
        <f>IF(AND(SUM('Sample2-ControlGene'!G$3:G$98)&gt;5,SUM('Sample2-ControlGene'!G8:P8)&gt;5),IF(AND(ISNUMBER('Sample2-ControlGene'!G8),'Sample2-ControlGene'!G8&lt;35),'Sample2-ControlGene'!G8,35),"")</f>
        <v>#REF!</v>
      </c>
      <c r="AL9" s="28" t="e">
        <f>IF(AND(SUM('Sample2-ControlGene'!H$3:H$98)&gt;5,SUM('Sample2-ControlGene'!H8:Q8)&gt;5),IF(AND(ISNUMBER('Sample2-ControlGene'!H8),'Sample2-ControlGene'!H8&lt;35),'Sample2-ControlGene'!H8,35),"")</f>
        <v>#REF!</v>
      </c>
      <c r="AM9" s="28" t="e">
        <f>IF(AND(SUM('Sample2-ControlGene'!I$3:I$98)&gt;5,SUM('Sample2-ControlGene'!I8:R8)&gt;5),IF(AND(ISNUMBER('Sample2-ControlGene'!I8),'Sample2-ControlGene'!I8&lt;35),'Sample2-ControlGene'!I8,35),"")</f>
        <v>#REF!</v>
      </c>
      <c r="AN9" s="28" t="e">
        <f>IF(AND(SUM('Sample2-ControlGene'!J$3:J$98)&gt;5,SUM('Sample2-ControlGene'!J8:S8)&gt;5),IF(AND(ISNUMBER('Sample2-ControlGene'!J8),'Sample2-ControlGene'!J8&lt;35),'Sample2-ControlGene'!J8,35),"")</f>
        <v>#REF!</v>
      </c>
      <c r="AO9" s="28" t="e">
        <f>IF(AND(SUM('Sample2-ControlGene'!K$3:K$98)&gt;5,SUM('Sample2-ControlGene'!K8:T8)&gt;5),IF(AND(ISNUMBER('Sample2-ControlGene'!K8),'Sample2-ControlGene'!K8&lt;35),'Sample2-ControlGene'!K8,35),"")</f>
        <v>#REF!</v>
      </c>
      <c r="AP9" s="39" t="e">
        <f>IF(AND(SUM('Sample2-ControlGene'!L$3:L$98)&gt;5,SUM('Sample2-ControlGene'!L8:U8)&gt;5),IF(AND(ISNUMBER('Sample2-ControlGene'!L8),'Sample2-ControlGene'!L8&lt;35),'Sample2-ControlGene'!L8,35),"")</f>
        <v>#REF!</v>
      </c>
      <c r="AS9" s="18" t="e">
        <f t="shared" si="1"/>
        <v>#REF!</v>
      </c>
      <c r="AT9" s="18" t="e">
        <f t="shared" si="2"/>
        <v>#REF!</v>
      </c>
      <c r="AU9" s="38" t="str">
        <f t="shared" si="0"/>
        <v/>
      </c>
      <c r="AV9" s="39" t="str">
        <f t="shared" ref="AV9:AV23" si="3">IF(ISERROR(AVERAGE(AG9:AP9)),"",AVERAGE(AG9:AP9))</f>
        <v/>
      </c>
    </row>
    <row r="10" spans="1:51" x14ac:dyDescent="0.25">
      <c r="A10" s="16" t="e">
        <f>#REF!</f>
        <v>#REF!</v>
      </c>
      <c r="B10" s="15" t="s">
        <v>8</v>
      </c>
      <c r="C10" s="22" t="e">
        <f>IF(SUM(Results!#REF!)&gt;10,IF(AND(ISNUMBER(Results!#REF!),Results!#REF!&lt;35),Results!#REF!,35),"")</f>
        <v>#REF!</v>
      </c>
      <c r="D10" s="23" t="e">
        <f>IF(SUM(Results!#REF!)&gt;10,IF(AND(ISNUMBER(Results!#REF!),Results!#REF!&lt;35),Results!#REF!,35),"")</f>
        <v>#REF!</v>
      </c>
      <c r="E10" s="23" t="e">
        <f>IF(SUM(Results!#REF!)&gt;10,IF(AND(ISNUMBER(Results!#REF!),Results!#REF!&lt;35),Results!#REF!,35),"")</f>
        <v>#REF!</v>
      </c>
      <c r="F10" s="23" t="e">
        <f>IF(SUM(Results!#REF!)&gt;10,IF(AND(ISNUMBER(Results!#REF!),Results!#REF!&lt;35),Results!#REF!,35),"")</f>
        <v>#REF!</v>
      </c>
      <c r="G10" s="23" t="e">
        <f>IF(SUM(Results!#REF!)&gt;10,IF(AND(ISNUMBER(Results!#REF!),Results!#REF!&lt;35),Results!#REF!,35),"")</f>
        <v>#REF!</v>
      </c>
      <c r="H10" s="23" t="e">
        <f>IF(SUM(Results!#REF!)&gt;10,IF(AND(ISNUMBER(Results!#REF!),Results!#REF!&lt;35),Results!#REF!,35),"")</f>
        <v>#REF!</v>
      </c>
      <c r="I10" s="23" t="e">
        <f>IF(SUM(Results!#REF!)&gt;10,IF(AND(ISNUMBER(Results!#REF!),Results!#REF!&lt;35),Results!#REF!,35),"")</f>
        <v>#REF!</v>
      </c>
      <c r="J10" s="23" t="e">
        <f>IF(SUM(Results!#REF!)&gt;10,IF(AND(ISNUMBER(Results!#REF!),Results!#REF!&lt;35),Results!#REF!,35),"")</f>
        <v>#REF!</v>
      </c>
      <c r="K10" s="23" t="e">
        <f>IF(SUM(Results!#REF!)&gt;10,IF(AND(ISNUMBER(Results!#REF!),Results!#REF!&lt;35),Results!#REF!,35),"")</f>
        <v>#REF!</v>
      </c>
      <c r="L10" s="24" t="e">
        <f>IF(SUM(Results!#REF!)&gt;10,IF(AND(ISNUMBER(Results!#REF!),Results!#REF!&lt;35),Results!#REF!,35),"")</f>
        <v>#REF!</v>
      </c>
      <c r="M10" s="22" t="e">
        <f>IF(SUM(#REF!)&gt;10,IF(AND(ISNUMBER(#REF!),#REF!&lt;35),#REF!,35),"")</f>
        <v>#REF!</v>
      </c>
      <c r="N10" s="23" t="e">
        <f>IF(SUM(#REF!)&gt;10,IF(AND(ISNUMBER(#REF!),#REF!&lt;35),#REF!,35),"")</f>
        <v>#REF!</v>
      </c>
      <c r="O10" s="23" t="e">
        <f>IF(SUM(#REF!)&gt;10,IF(AND(ISNUMBER(#REF!),#REF!&lt;35),#REF!,35),"")</f>
        <v>#REF!</v>
      </c>
      <c r="P10" s="23" t="e">
        <f>IF(SUM(#REF!)&gt;10,IF(AND(ISNUMBER(#REF!),#REF!&lt;35),#REF!,35),"")</f>
        <v>#REF!</v>
      </c>
      <c r="Q10" s="23" t="e">
        <f>IF(SUM(#REF!)&gt;10,IF(AND(ISNUMBER(#REF!),#REF!&lt;35),#REF!,35),"")</f>
        <v>#REF!</v>
      </c>
      <c r="R10" s="23" t="e">
        <f>IF(SUM(#REF!)&gt;10,IF(AND(ISNUMBER(#REF!),#REF!&lt;35),#REF!,35),"")</f>
        <v>#REF!</v>
      </c>
      <c r="S10" s="23" t="e">
        <f>IF(SUM(#REF!)&gt;10,IF(AND(ISNUMBER(#REF!),#REF!&lt;35),#REF!,35),"")</f>
        <v>#REF!</v>
      </c>
      <c r="T10" s="23" t="e">
        <f>IF(SUM(#REF!)&gt;10,IF(AND(ISNUMBER(#REF!),#REF!&lt;35),#REF!,35),"")</f>
        <v>#REF!</v>
      </c>
      <c r="U10" s="23" t="e">
        <f>IF(SUM(#REF!)&gt;10,IF(AND(ISNUMBER(#REF!),#REF!&lt;35),#REF!,35),"")</f>
        <v>#REF!</v>
      </c>
      <c r="V10" s="24" t="e">
        <f>IF(SUM(#REF!)&gt;10,IF(AND(ISNUMBER(#REF!),#REF!&lt;35),#REF!,35),"")</f>
        <v>#REF!</v>
      </c>
      <c r="W10" s="38" t="e">
        <f>IF(AND(SUM(#REF!)&gt;5,SUM(#REF!)&gt;5),IF(AND(ISNUMBER(#REF!),#REF!&lt;35),#REF!,35),"")</f>
        <v>#REF!</v>
      </c>
      <c r="X10" s="28" t="e">
        <f>IF(AND(SUM(#REF!)&gt;5,SUM(#REF!)&gt;5),IF(AND(ISNUMBER(#REF!),#REF!&lt;35),#REF!,35),"")</f>
        <v>#REF!</v>
      </c>
      <c r="Y10" s="28" t="e">
        <f>IF(AND(SUM(#REF!)&gt;5,SUM(#REF!)&gt;5),IF(AND(ISNUMBER(#REF!),#REF!&lt;35),#REF!,35),"")</f>
        <v>#REF!</v>
      </c>
      <c r="Z10" s="28" t="e">
        <f>IF(AND(SUM(#REF!)&gt;5,SUM(#REF!)&gt;5),IF(AND(ISNUMBER(#REF!),#REF!&lt;35),#REF!,35),"")</f>
        <v>#REF!</v>
      </c>
      <c r="AA10" s="28" t="e">
        <f>IF(AND(SUM(#REF!)&gt;5,SUM(#REF!)&gt;5),IF(AND(ISNUMBER(#REF!),#REF!&lt;35),#REF!,35),"")</f>
        <v>#REF!</v>
      </c>
      <c r="AB10" s="28" t="e">
        <f>IF(AND(SUM(#REF!)&gt;5,SUM(#REF!)&gt;5),IF(AND(ISNUMBER(#REF!),#REF!&lt;35),#REF!,35),"")</f>
        <v>#REF!</v>
      </c>
      <c r="AC10" s="28" t="e">
        <f>IF(AND(SUM(#REF!)&gt;5,SUM(#REF!)&gt;5),IF(AND(ISNUMBER(#REF!),#REF!&lt;35),#REF!,35),"")</f>
        <v>#REF!</v>
      </c>
      <c r="AD10" s="28" t="e">
        <f>IF(AND(SUM(#REF!)&gt;5,SUM(#REF!)&gt;5),IF(AND(ISNUMBER(#REF!),#REF!&lt;35),#REF!,35),"")</f>
        <v>#REF!</v>
      </c>
      <c r="AE10" s="28" t="e">
        <f>IF(AND(SUM(#REF!)&gt;5,SUM(#REF!)&gt;5),IF(AND(ISNUMBER(#REF!),#REF!&lt;35),#REF!,35),"")</f>
        <v>#REF!</v>
      </c>
      <c r="AF10" s="39" t="e">
        <f>IF(AND(SUM(#REF!)&gt;5,SUM(#REF!)&gt;5),IF(AND(ISNUMBER(#REF!),#REF!&lt;35),#REF!,35),"")</f>
        <v>#REF!</v>
      </c>
      <c r="AG10" s="38" t="e">
        <f>IF(AND(SUM('Sample2-ControlGene'!C$3:C$98)&gt;5,SUM('Sample2-ControlGene'!C9:L9)&gt;5),IF(AND(ISNUMBER('Sample2-ControlGene'!C9),'Sample2-ControlGene'!C9&lt;35),'Sample2-ControlGene'!C9,35),"")</f>
        <v>#REF!</v>
      </c>
      <c r="AH10" s="28" t="e">
        <f>IF(AND(SUM('Sample2-ControlGene'!D$3:D$98)&gt;5,SUM('Sample2-ControlGene'!D9:M9)&gt;5),IF(AND(ISNUMBER('Sample2-ControlGene'!D9),'Sample2-ControlGene'!D9&lt;35),'Sample2-ControlGene'!D9,35),"")</f>
        <v>#REF!</v>
      </c>
      <c r="AI10" s="28" t="e">
        <f>IF(AND(SUM('Sample2-ControlGene'!E$3:E$98)&gt;5,SUM('Sample2-ControlGene'!E9:N9)&gt;5),IF(AND(ISNUMBER('Sample2-ControlGene'!E9),'Sample2-ControlGene'!E9&lt;35),'Sample2-ControlGene'!E9,35),"")</f>
        <v>#REF!</v>
      </c>
      <c r="AJ10" s="28" t="e">
        <f>IF(AND(SUM('Sample2-ControlGene'!F$3:F$98)&gt;5,SUM('Sample2-ControlGene'!F9:O9)&gt;5),IF(AND(ISNUMBER('Sample2-ControlGene'!F9),'Sample2-ControlGene'!F9&lt;35),'Sample2-ControlGene'!F9,35),"")</f>
        <v>#REF!</v>
      </c>
      <c r="AK10" s="28" t="e">
        <f>IF(AND(SUM('Sample2-ControlGene'!G$3:G$98)&gt;5,SUM('Sample2-ControlGene'!G9:P9)&gt;5),IF(AND(ISNUMBER('Sample2-ControlGene'!G9),'Sample2-ControlGene'!G9&lt;35),'Sample2-ControlGene'!G9,35),"")</f>
        <v>#REF!</v>
      </c>
      <c r="AL10" s="28" t="e">
        <f>IF(AND(SUM('Sample2-ControlGene'!H$3:H$98)&gt;5,SUM('Sample2-ControlGene'!H9:Q9)&gt;5),IF(AND(ISNUMBER('Sample2-ControlGene'!H9),'Sample2-ControlGene'!H9&lt;35),'Sample2-ControlGene'!H9,35),"")</f>
        <v>#REF!</v>
      </c>
      <c r="AM10" s="28" t="e">
        <f>IF(AND(SUM('Sample2-ControlGene'!I$3:I$98)&gt;5,SUM('Sample2-ControlGene'!I9:R9)&gt;5),IF(AND(ISNUMBER('Sample2-ControlGene'!I9),'Sample2-ControlGene'!I9&lt;35),'Sample2-ControlGene'!I9,35),"")</f>
        <v>#REF!</v>
      </c>
      <c r="AN10" s="28" t="e">
        <f>IF(AND(SUM('Sample2-ControlGene'!J$3:J$98)&gt;5,SUM('Sample2-ControlGene'!J9:S9)&gt;5),IF(AND(ISNUMBER('Sample2-ControlGene'!J9),'Sample2-ControlGene'!J9&lt;35),'Sample2-ControlGene'!J9,35),"")</f>
        <v>#REF!</v>
      </c>
      <c r="AO10" s="28" t="e">
        <f>IF(AND(SUM('Sample2-ControlGene'!K$3:K$98)&gt;5,SUM('Sample2-ControlGene'!K9:T9)&gt;5),IF(AND(ISNUMBER('Sample2-ControlGene'!K9),'Sample2-ControlGene'!K9&lt;35),'Sample2-ControlGene'!K9,35),"")</f>
        <v>#REF!</v>
      </c>
      <c r="AP10" s="39" t="e">
        <f>IF(AND(SUM('Sample2-ControlGene'!L$3:L$98)&gt;5,SUM('Sample2-ControlGene'!L9:U9)&gt;5),IF(AND(ISNUMBER('Sample2-ControlGene'!L9),'Sample2-ControlGene'!L9&lt;35),'Sample2-ControlGene'!L9,35),"")</f>
        <v>#REF!</v>
      </c>
      <c r="AS10" s="18" t="e">
        <f t="shared" si="1"/>
        <v>#REF!</v>
      </c>
      <c r="AT10" s="18" t="e">
        <f t="shared" si="2"/>
        <v>#REF!</v>
      </c>
      <c r="AU10" s="38" t="str">
        <f t="shared" ref="AU10:AU23" si="4">IF(ISERROR(AVERAGE(W10:AF10)),"",AVERAGE(W10:AF10))</f>
        <v/>
      </c>
      <c r="AV10" s="39" t="str">
        <f t="shared" si="3"/>
        <v/>
      </c>
    </row>
    <row r="11" spans="1:51" x14ac:dyDescent="0.25">
      <c r="A11" s="16" t="e">
        <f>#REF!</f>
        <v>#REF!</v>
      </c>
      <c r="B11" s="15" t="s">
        <v>9</v>
      </c>
      <c r="C11" s="22" t="e">
        <f>IF(SUM(Results!#REF!)&gt;10,IF(AND(ISNUMBER(Results!#REF!),Results!#REF!&lt;35),Results!#REF!,35),"")</f>
        <v>#REF!</v>
      </c>
      <c r="D11" s="23" t="e">
        <f>IF(SUM(Results!#REF!)&gt;10,IF(AND(ISNUMBER(Results!#REF!),Results!#REF!&lt;35),Results!#REF!,35),"")</f>
        <v>#REF!</v>
      </c>
      <c r="E11" s="23" t="e">
        <f>IF(SUM(Results!#REF!)&gt;10,IF(AND(ISNUMBER(Results!#REF!),Results!#REF!&lt;35),Results!#REF!,35),"")</f>
        <v>#REF!</v>
      </c>
      <c r="F11" s="23" t="e">
        <f>IF(SUM(Results!#REF!)&gt;10,IF(AND(ISNUMBER(Results!#REF!),Results!#REF!&lt;35),Results!#REF!,35),"")</f>
        <v>#REF!</v>
      </c>
      <c r="G11" s="23" t="e">
        <f>IF(SUM(Results!#REF!)&gt;10,IF(AND(ISNUMBER(Results!#REF!),Results!#REF!&lt;35),Results!#REF!,35),"")</f>
        <v>#REF!</v>
      </c>
      <c r="H11" s="23" t="e">
        <f>IF(SUM(Results!#REF!)&gt;10,IF(AND(ISNUMBER(Results!#REF!),Results!#REF!&lt;35),Results!#REF!,35),"")</f>
        <v>#REF!</v>
      </c>
      <c r="I11" s="23" t="e">
        <f>IF(SUM(Results!#REF!)&gt;10,IF(AND(ISNUMBER(Results!#REF!),Results!#REF!&lt;35),Results!#REF!,35),"")</f>
        <v>#REF!</v>
      </c>
      <c r="J11" s="23" t="e">
        <f>IF(SUM(Results!#REF!)&gt;10,IF(AND(ISNUMBER(Results!#REF!),Results!#REF!&lt;35),Results!#REF!,35),"")</f>
        <v>#REF!</v>
      </c>
      <c r="K11" s="23" t="e">
        <f>IF(SUM(Results!#REF!)&gt;10,IF(AND(ISNUMBER(Results!#REF!),Results!#REF!&lt;35),Results!#REF!,35),"")</f>
        <v>#REF!</v>
      </c>
      <c r="L11" s="24" t="e">
        <f>IF(SUM(Results!#REF!)&gt;10,IF(AND(ISNUMBER(Results!#REF!),Results!#REF!&lt;35),Results!#REF!,35),"")</f>
        <v>#REF!</v>
      </c>
      <c r="M11" s="22" t="e">
        <f>IF(SUM(#REF!)&gt;10,IF(AND(ISNUMBER(#REF!),#REF!&lt;35),#REF!,35),"")</f>
        <v>#REF!</v>
      </c>
      <c r="N11" s="23" t="e">
        <f>IF(SUM(#REF!)&gt;10,IF(AND(ISNUMBER(#REF!),#REF!&lt;35),#REF!,35),"")</f>
        <v>#REF!</v>
      </c>
      <c r="O11" s="23" t="e">
        <f>IF(SUM(#REF!)&gt;10,IF(AND(ISNUMBER(#REF!),#REF!&lt;35),#REF!,35),"")</f>
        <v>#REF!</v>
      </c>
      <c r="P11" s="23" t="e">
        <f>IF(SUM(#REF!)&gt;10,IF(AND(ISNUMBER(#REF!),#REF!&lt;35),#REF!,35),"")</f>
        <v>#REF!</v>
      </c>
      <c r="Q11" s="23" t="e">
        <f>IF(SUM(#REF!)&gt;10,IF(AND(ISNUMBER(#REF!),#REF!&lt;35),#REF!,35),"")</f>
        <v>#REF!</v>
      </c>
      <c r="R11" s="23" t="e">
        <f>IF(SUM(#REF!)&gt;10,IF(AND(ISNUMBER(#REF!),#REF!&lt;35),#REF!,35),"")</f>
        <v>#REF!</v>
      </c>
      <c r="S11" s="23" t="e">
        <f>IF(SUM(#REF!)&gt;10,IF(AND(ISNUMBER(#REF!),#REF!&lt;35),#REF!,35),"")</f>
        <v>#REF!</v>
      </c>
      <c r="T11" s="23" t="e">
        <f>IF(SUM(#REF!)&gt;10,IF(AND(ISNUMBER(#REF!),#REF!&lt;35),#REF!,35),"")</f>
        <v>#REF!</v>
      </c>
      <c r="U11" s="23" t="e">
        <f>IF(SUM(#REF!)&gt;10,IF(AND(ISNUMBER(#REF!),#REF!&lt;35),#REF!,35),"")</f>
        <v>#REF!</v>
      </c>
      <c r="V11" s="24" t="e">
        <f>IF(SUM(#REF!)&gt;10,IF(AND(ISNUMBER(#REF!),#REF!&lt;35),#REF!,35),"")</f>
        <v>#REF!</v>
      </c>
      <c r="W11" s="38" t="e">
        <f>IF(AND(SUM(#REF!)&gt;5,SUM(#REF!)&gt;5),IF(AND(ISNUMBER(#REF!),#REF!&lt;35),#REF!,35),"")</f>
        <v>#REF!</v>
      </c>
      <c r="X11" s="28" t="e">
        <f>IF(AND(SUM(#REF!)&gt;5,SUM(#REF!)&gt;5),IF(AND(ISNUMBER(#REF!),#REF!&lt;35),#REF!,35),"")</f>
        <v>#REF!</v>
      </c>
      <c r="Y11" s="28" t="e">
        <f>IF(AND(SUM(#REF!)&gt;5,SUM(#REF!)&gt;5),IF(AND(ISNUMBER(#REF!),#REF!&lt;35),#REF!,35),"")</f>
        <v>#REF!</v>
      </c>
      <c r="Z11" s="28" t="e">
        <f>IF(AND(SUM(#REF!)&gt;5,SUM(#REF!)&gt;5),IF(AND(ISNUMBER(#REF!),#REF!&lt;35),#REF!,35),"")</f>
        <v>#REF!</v>
      </c>
      <c r="AA11" s="28" t="e">
        <f>IF(AND(SUM(#REF!)&gt;5,SUM(#REF!)&gt;5),IF(AND(ISNUMBER(#REF!),#REF!&lt;35),#REF!,35),"")</f>
        <v>#REF!</v>
      </c>
      <c r="AB11" s="28" t="e">
        <f>IF(AND(SUM(#REF!)&gt;5,SUM(#REF!)&gt;5),IF(AND(ISNUMBER(#REF!),#REF!&lt;35),#REF!,35),"")</f>
        <v>#REF!</v>
      </c>
      <c r="AC11" s="28" t="e">
        <f>IF(AND(SUM(#REF!)&gt;5,SUM(#REF!)&gt;5),IF(AND(ISNUMBER(#REF!),#REF!&lt;35),#REF!,35),"")</f>
        <v>#REF!</v>
      </c>
      <c r="AD11" s="28" t="e">
        <f>IF(AND(SUM(#REF!)&gt;5,SUM(#REF!)&gt;5),IF(AND(ISNUMBER(#REF!),#REF!&lt;35),#REF!,35),"")</f>
        <v>#REF!</v>
      </c>
      <c r="AE11" s="28" t="e">
        <f>IF(AND(SUM(#REF!)&gt;5,SUM(#REF!)&gt;5),IF(AND(ISNUMBER(#REF!),#REF!&lt;35),#REF!,35),"")</f>
        <v>#REF!</v>
      </c>
      <c r="AF11" s="39" t="e">
        <f>IF(AND(SUM(#REF!)&gt;5,SUM(#REF!)&gt;5),IF(AND(ISNUMBER(#REF!),#REF!&lt;35),#REF!,35),"")</f>
        <v>#REF!</v>
      </c>
      <c r="AG11" s="38" t="e">
        <f>IF(AND(SUM('Sample2-ControlGene'!C$3:C$98)&gt;5,SUM('Sample2-ControlGene'!C10:L10)&gt;5),IF(AND(ISNUMBER('Sample2-ControlGene'!C10),'Sample2-ControlGene'!C10&lt;35),'Sample2-ControlGene'!C10,35),"")</f>
        <v>#REF!</v>
      </c>
      <c r="AH11" s="28" t="e">
        <f>IF(AND(SUM('Sample2-ControlGene'!D$3:D$98)&gt;5,SUM('Sample2-ControlGene'!D10:M10)&gt;5),IF(AND(ISNUMBER('Sample2-ControlGene'!D10),'Sample2-ControlGene'!D10&lt;35),'Sample2-ControlGene'!D10,35),"")</f>
        <v>#REF!</v>
      </c>
      <c r="AI11" s="28" t="e">
        <f>IF(AND(SUM('Sample2-ControlGene'!E$3:E$98)&gt;5,SUM('Sample2-ControlGene'!E10:N10)&gt;5),IF(AND(ISNUMBER('Sample2-ControlGene'!E10),'Sample2-ControlGene'!E10&lt;35),'Sample2-ControlGene'!E10,35),"")</f>
        <v>#REF!</v>
      </c>
      <c r="AJ11" s="28" t="e">
        <f>IF(AND(SUM('Sample2-ControlGene'!F$3:F$98)&gt;5,SUM('Sample2-ControlGene'!F10:O10)&gt;5),IF(AND(ISNUMBER('Sample2-ControlGene'!F10),'Sample2-ControlGene'!F10&lt;35),'Sample2-ControlGene'!F10,35),"")</f>
        <v>#REF!</v>
      </c>
      <c r="AK11" s="28" t="e">
        <f>IF(AND(SUM('Sample2-ControlGene'!G$3:G$98)&gt;5,SUM('Sample2-ControlGene'!G10:P10)&gt;5),IF(AND(ISNUMBER('Sample2-ControlGene'!G10),'Sample2-ControlGene'!G10&lt;35),'Sample2-ControlGene'!G10,35),"")</f>
        <v>#REF!</v>
      </c>
      <c r="AL11" s="28" t="e">
        <f>IF(AND(SUM('Sample2-ControlGene'!H$3:H$98)&gt;5,SUM('Sample2-ControlGene'!H10:Q10)&gt;5),IF(AND(ISNUMBER('Sample2-ControlGene'!H10),'Sample2-ControlGene'!H10&lt;35),'Sample2-ControlGene'!H10,35),"")</f>
        <v>#REF!</v>
      </c>
      <c r="AM11" s="28" t="e">
        <f>IF(AND(SUM('Sample2-ControlGene'!I$3:I$98)&gt;5,SUM('Sample2-ControlGene'!I10:R10)&gt;5),IF(AND(ISNUMBER('Sample2-ControlGene'!I10),'Sample2-ControlGene'!I10&lt;35),'Sample2-ControlGene'!I10,35),"")</f>
        <v>#REF!</v>
      </c>
      <c r="AN11" s="28" t="e">
        <f>IF(AND(SUM('Sample2-ControlGene'!J$3:J$98)&gt;5,SUM('Sample2-ControlGene'!J10:S10)&gt;5),IF(AND(ISNUMBER('Sample2-ControlGene'!J10),'Sample2-ControlGene'!J10&lt;35),'Sample2-ControlGene'!J10,35),"")</f>
        <v>#REF!</v>
      </c>
      <c r="AO11" s="28" t="e">
        <f>IF(AND(SUM('Sample2-ControlGene'!K$3:K$98)&gt;5,SUM('Sample2-ControlGene'!K10:T10)&gt;5),IF(AND(ISNUMBER('Sample2-ControlGene'!K10),'Sample2-ControlGene'!K10&lt;35),'Sample2-ControlGene'!K10,35),"")</f>
        <v>#REF!</v>
      </c>
      <c r="AP11" s="39" t="e">
        <f>IF(AND(SUM('Sample2-ControlGene'!L$3:L$98)&gt;5,SUM('Sample2-ControlGene'!L10:U10)&gt;5),IF(AND(ISNUMBER('Sample2-ControlGene'!L10),'Sample2-ControlGene'!L10&lt;35),'Sample2-ControlGene'!L10,35),"")</f>
        <v>#REF!</v>
      </c>
      <c r="AS11" s="18" t="e">
        <f t="shared" si="1"/>
        <v>#REF!</v>
      </c>
      <c r="AT11" s="18" t="e">
        <f t="shared" si="2"/>
        <v>#REF!</v>
      </c>
      <c r="AU11" s="38" t="str">
        <f t="shared" si="4"/>
        <v/>
      </c>
      <c r="AV11" s="39" t="str">
        <f t="shared" si="3"/>
        <v/>
      </c>
    </row>
    <row r="12" spans="1:51" x14ac:dyDescent="0.25">
      <c r="A12" s="16" t="e">
        <f>#REF!</f>
        <v>#REF!</v>
      </c>
      <c r="B12" s="15" t="s">
        <v>10</v>
      </c>
      <c r="C12" s="22" t="e">
        <f>IF(SUM(Results!#REF!)&gt;10,IF(AND(ISNUMBER(Results!#REF!),Results!#REF!&lt;35),Results!#REF!,35),"")</f>
        <v>#REF!</v>
      </c>
      <c r="D12" s="23" t="e">
        <f>IF(SUM(Results!#REF!)&gt;10,IF(AND(ISNUMBER(Results!#REF!),Results!#REF!&lt;35),Results!#REF!,35),"")</f>
        <v>#REF!</v>
      </c>
      <c r="E12" s="23" t="e">
        <f>IF(SUM(Results!#REF!)&gt;10,IF(AND(ISNUMBER(Results!#REF!),Results!#REF!&lt;35),Results!#REF!,35),"")</f>
        <v>#REF!</v>
      </c>
      <c r="F12" s="23" t="e">
        <f>IF(SUM(Results!#REF!)&gt;10,IF(AND(ISNUMBER(Results!#REF!),Results!#REF!&lt;35),Results!#REF!,35),"")</f>
        <v>#REF!</v>
      </c>
      <c r="G12" s="23" t="e">
        <f>IF(SUM(Results!#REF!)&gt;10,IF(AND(ISNUMBER(Results!#REF!),Results!#REF!&lt;35),Results!#REF!,35),"")</f>
        <v>#REF!</v>
      </c>
      <c r="H12" s="23" t="e">
        <f>IF(SUM(Results!#REF!)&gt;10,IF(AND(ISNUMBER(Results!#REF!),Results!#REF!&lt;35),Results!#REF!,35),"")</f>
        <v>#REF!</v>
      </c>
      <c r="I12" s="23" t="e">
        <f>IF(SUM(Results!#REF!)&gt;10,IF(AND(ISNUMBER(Results!#REF!),Results!#REF!&lt;35),Results!#REF!,35),"")</f>
        <v>#REF!</v>
      </c>
      <c r="J12" s="23" t="e">
        <f>IF(SUM(Results!#REF!)&gt;10,IF(AND(ISNUMBER(Results!#REF!),Results!#REF!&lt;35),Results!#REF!,35),"")</f>
        <v>#REF!</v>
      </c>
      <c r="K12" s="23" t="e">
        <f>IF(SUM(Results!#REF!)&gt;10,IF(AND(ISNUMBER(Results!#REF!),Results!#REF!&lt;35),Results!#REF!,35),"")</f>
        <v>#REF!</v>
      </c>
      <c r="L12" s="24" t="e">
        <f>IF(SUM(Results!#REF!)&gt;10,IF(AND(ISNUMBER(Results!#REF!),Results!#REF!&lt;35),Results!#REF!,35),"")</f>
        <v>#REF!</v>
      </c>
      <c r="M12" s="22" t="e">
        <f>IF(SUM(#REF!)&gt;10,IF(AND(ISNUMBER(#REF!),#REF!&lt;35),#REF!,35),"")</f>
        <v>#REF!</v>
      </c>
      <c r="N12" s="23" t="e">
        <f>IF(SUM(#REF!)&gt;10,IF(AND(ISNUMBER(#REF!),#REF!&lt;35),#REF!,35),"")</f>
        <v>#REF!</v>
      </c>
      <c r="O12" s="23" t="e">
        <f>IF(SUM(#REF!)&gt;10,IF(AND(ISNUMBER(#REF!),#REF!&lt;35),#REF!,35),"")</f>
        <v>#REF!</v>
      </c>
      <c r="P12" s="23" t="e">
        <f>IF(SUM(#REF!)&gt;10,IF(AND(ISNUMBER(#REF!),#REF!&lt;35),#REF!,35),"")</f>
        <v>#REF!</v>
      </c>
      <c r="Q12" s="23" t="e">
        <f>IF(SUM(#REF!)&gt;10,IF(AND(ISNUMBER(#REF!),#REF!&lt;35),#REF!,35),"")</f>
        <v>#REF!</v>
      </c>
      <c r="R12" s="23" t="e">
        <f>IF(SUM(#REF!)&gt;10,IF(AND(ISNUMBER(#REF!),#REF!&lt;35),#REF!,35),"")</f>
        <v>#REF!</v>
      </c>
      <c r="S12" s="23" t="e">
        <f>IF(SUM(#REF!)&gt;10,IF(AND(ISNUMBER(#REF!),#REF!&lt;35),#REF!,35),"")</f>
        <v>#REF!</v>
      </c>
      <c r="T12" s="23" t="e">
        <f>IF(SUM(#REF!)&gt;10,IF(AND(ISNUMBER(#REF!),#REF!&lt;35),#REF!,35),"")</f>
        <v>#REF!</v>
      </c>
      <c r="U12" s="23" t="e">
        <f>IF(SUM(#REF!)&gt;10,IF(AND(ISNUMBER(#REF!),#REF!&lt;35),#REF!,35),"")</f>
        <v>#REF!</v>
      </c>
      <c r="V12" s="24" t="e">
        <f>IF(SUM(#REF!)&gt;10,IF(AND(ISNUMBER(#REF!),#REF!&lt;35),#REF!,35),"")</f>
        <v>#REF!</v>
      </c>
      <c r="W12" s="38" t="e">
        <f>IF(AND(SUM(#REF!)&gt;5,SUM(#REF!)&gt;5),IF(AND(ISNUMBER(#REF!),#REF!&lt;35),#REF!,35),"")</f>
        <v>#REF!</v>
      </c>
      <c r="X12" s="28" t="e">
        <f>IF(AND(SUM(#REF!)&gt;5,SUM(#REF!)&gt;5),IF(AND(ISNUMBER(#REF!),#REF!&lt;35),#REF!,35),"")</f>
        <v>#REF!</v>
      </c>
      <c r="Y12" s="28" t="e">
        <f>IF(AND(SUM(#REF!)&gt;5,SUM(#REF!)&gt;5),IF(AND(ISNUMBER(#REF!),#REF!&lt;35),#REF!,35),"")</f>
        <v>#REF!</v>
      </c>
      <c r="Z12" s="28" t="e">
        <f>IF(AND(SUM(#REF!)&gt;5,SUM(#REF!)&gt;5),IF(AND(ISNUMBER(#REF!),#REF!&lt;35),#REF!,35),"")</f>
        <v>#REF!</v>
      </c>
      <c r="AA12" s="28" t="e">
        <f>IF(AND(SUM(#REF!)&gt;5,SUM(#REF!)&gt;5),IF(AND(ISNUMBER(#REF!),#REF!&lt;35),#REF!,35),"")</f>
        <v>#REF!</v>
      </c>
      <c r="AB12" s="28" t="e">
        <f>IF(AND(SUM(#REF!)&gt;5,SUM(#REF!)&gt;5),IF(AND(ISNUMBER(#REF!),#REF!&lt;35),#REF!,35),"")</f>
        <v>#REF!</v>
      </c>
      <c r="AC12" s="28" t="e">
        <f>IF(AND(SUM(#REF!)&gt;5,SUM(#REF!)&gt;5),IF(AND(ISNUMBER(#REF!),#REF!&lt;35),#REF!,35),"")</f>
        <v>#REF!</v>
      </c>
      <c r="AD12" s="28" t="e">
        <f>IF(AND(SUM(#REF!)&gt;5,SUM(#REF!)&gt;5),IF(AND(ISNUMBER(#REF!),#REF!&lt;35),#REF!,35),"")</f>
        <v>#REF!</v>
      </c>
      <c r="AE12" s="28" t="e">
        <f>IF(AND(SUM(#REF!)&gt;5,SUM(#REF!)&gt;5),IF(AND(ISNUMBER(#REF!),#REF!&lt;35),#REF!,35),"")</f>
        <v>#REF!</v>
      </c>
      <c r="AF12" s="39" t="e">
        <f>IF(AND(SUM(#REF!)&gt;5,SUM(#REF!)&gt;5),IF(AND(ISNUMBER(#REF!),#REF!&lt;35),#REF!,35),"")</f>
        <v>#REF!</v>
      </c>
      <c r="AG12" s="38" t="e">
        <f>IF(AND(SUM('Sample2-ControlGene'!C$3:C$98)&gt;5,SUM('Sample2-ControlGene'!C11:L11)&gt;5),IF(AND(ISNUMBER('Sample2-ControlGene'!C11),'Sample2-ControlGene'!C11&lt;35),'Sample2-ControlGene'!C11,35),"")</f>
        <v>#REF!</v>
      </c>
      <c r="AH12" s="28" t="e">
        <f>IF(AND(SUM('Sample2-ControlGene'!D$3:D$98)&gt;5,SUM('Sample2-ControlGene'!D11:M11)&gt;5),IF(AND(ISNUMBER('Sample2-ControlGene'!D11),'Sample2-ControlGene'!D11&lt;35),'Sample2-ControlGene'!D11,35),"")</f>
        <v>#REF!</v>
      </c>
      <c r="AI12" s="28" t="e">
        <f>IF(AND(SUM('Sample2-ControlGene'!E$3:E$98)&gt;5,SUM('Sample2-ControlGene'!E11:N11)&gt;5),IF(AND(ISNUMBER('Sample2-ControlGene'!E11),'Sample2-ControlGene'!E11&lt;35),'Sample2-ControlGene'!E11,35),"")</f>
        <v>#REF!</v>
      </c>
      <c r="AJ12" s="28" t="e">
        <f>IF(AND(SUM('Sample2-ControlGene'!F$3:F$98)&gt;5,SUM('Sample2-ControlGene'!F11:O11)&gt;5),IF(AND(ISNUMBER('Sample2-ControlGene'!F11),'Sample2-ControlGene'!F11&lt;35),'Sample2-ControlGene'!F11,35),"")</f>
        <v>#REF!</v>
      </c>
      <c r="AK12" s="28" t="e">
        <f>IF(AND(SUM('Sample2-ControlGene'!G$3:G$98)&gt;5,SUM('Sample2-ControlGene'!G11:P11)&gt;5),IF(AND(ISNUMBER('Sample2-ControlGene'!G11),'Sample2-ControlGene'!G11&lt;35),'Sample2-ControlGene'!G11,35),"")</f>
        <v>#REF!</v>
      </c>
      <c r="AL12" s="28" t="e">
        <f>IF(AND(SUM('Sample2-ControlGene'!H$3:H$98)&gt;5,SUM('Sample2-ControlGene'!H11:Q11)&gt;5),IF(AND(ISNUMBER('Sample2-ControlGene'!H11),'Sample2-ControlGene'!H11&lt;35),'Sample2-ControlGene'!H11,35),"")</f>
        <v>#REF!</v>
      </c>
      <c r="AM12" s="28" t="e">
        <f>IF(AND(SUM('Sample2-ControlGene'!I$3:I$98)&gt;5,SUM('Sample2-ControlGene'!I11:R11)&gt;5),IF(AND(ISNUMBER('Sample2-ControlGene'!I11),'Sample2-ControlGene'!I11&lt;35),'Sample2-ControlGene'!I11,35),"")</f>
        <v>#REF!</v>
      </c>
      <c r="AN12" s="28" t="e">
        <f>IF(AND(SUM('Sample2-ControlGene'!J$3:J$98)&gt;5,SUM('Sample2-ControlGene'!J11:S11)&gt;5),IF(AND(ISNUMBER('Sample2-ControlGene'!J11),'Sample2-ControlGene'!J11&lt;35),'Sample2-ControlGene'!J11,35),"")</f>
        <v>#REF!</v>
      </c>
      <c r="AO12" s="28" t="e">
        <f>IF(AND(SUM('Sample2-ControlGene'!K$3:K$98)&gt;5,SUM('Sample2-ControlGene'!K11:T11)&gt;5),IF(AND(ISNUMBER('Sample2-ControlGene'!K11),'Sample2-ControlGene'!K11&lt;35),'Sample2-ControlGene'!K11,35),"")</f>
        <v>#REF!</v>
      </c>
      <c r="AP12" s="39" t="e">
        <f>IF(AND(SUM('Sample2-ControlGene'!L$3:L$98)&gt;5,SUM('Sample2-ControlGene'!L11:U11)&gt;5),IF(AND(ISNUMBER('Sample2-ControlGene'!L11),'Sample2-ControlGene'!L11&lt;35),'Sample2-ControlGene'!L11,35),"")</f>
        <v>#REF!</v>
      </c>
      <c r="AS12" s="18" t="e">
        <f t="shared" si="1"/>
        <v>#REF!</v>
      </c>
      <c r="AT12" s="18" t="e">
        <f t="shared" si="2"/>
        <v>#REF!</v>
      </c>
      <c r="AU12" s="38" t="str">
        <f t="shared" si="4"/>
        <v/>
      </c>
      <c r="AV12" s="39" t="str">
        <f t="shared" si="3"/>
        <v/>
      </c>
    </row>
    <row r="13" spans="1:51" x14ac:dyDescent="0.25">
      <c r="A13" s="16" t="e">
        <f>#REF!</f>
        <v>#REF!</v>
      </c>
      <c r="B13" s="15" t="s">
        <v>11</v>
      </c>
      <c r="C13" s="22" t="e">
        <f>IF(SUM(Results!#REF!)&gt;10,IF(AND(ISNUMBER(Results!#REF!),Results!#REF!&lt;35),Results!#REF!,35),"")</f>
        <v>#REF!</v>
      </c>
      <c r="D13" s="23" t="e">
        <f>IF(SUM(Results!#REF!)&gt;10,IF(AND(ISNUMBER(Results!#REF!),Results!#REF!&lt;35),Results!#REF!,35),"")</f>
        <v>#REF!</v>
      </c>
      <c r="E13" s="23" t="e">
        <f>IF(SUM(Results!#REF!)&gt;10,IF(AND(ISNUMBER(Results!#REF!),Results!#REF!&lt;35),Results!#REF!,35),"")</f>
        <v>#REF!</v>
      </c>
      <c r="F13" s="23" t="e">
        <f>IF(SUM(Results!#REF!)&gt;10,IF(AND(ISNUMBER(Results!#REF!),Results!#REF!&lt;35),Results!#REF!,35),"")</f>
        <v>#REF!</v>
      </c>
      <c r="G13" s="23" t="e">
        <f>IF(SUM(Results!#REF!)&gt;10,IF(AND(ISNUMBER(Results!#REF!),Results!#REF!&lt;35),Results!#REF!,35),"")</f>
        <v>#REF!</v>
      </c>
      <c r="H13" s="23" t="e">
        <f>IF(SUM(Results!#REF!)&gt;10,IF(AND(ISNUMBER(Results!#REF!),Results!#REF!&lt;35),Results!#REF!,35),"")</f>
        <v>#REF!</v>
      </c>
      <c r="I13" s="23" t="e">
        <f>IF(SUM(Results!#REF!)&gt;10,IF(AND(ISNUMBER(Results!#REF!),Results!#REF!&lt;35),Results!#REF!,35),"")</f>
        <v>#REF!</v>
      </c>
      <c r="J13" s="23" t="e">
        <f>IF(SUM(Results!#REF!)&gt;10,IF(AND(ISNUMBER(Results!#REF!),Results!#REF!&lt;35),Results!#REF!,35),"")</f>
        <v>#REF!</v>
      </c>
      <c r="K13" s="23" t="e">
        <f>IF(SUM(Results!#REF!)&gt;10,IF(AND(ISNUMBER(Results!#REF!),Results!#REF!&lt;35),Results!#REF!,35),"")</f>
        <v>#REF!</v>
      </c>
      <c r="L13" s="24" t="e">
        <f>IF(SUM(Results!#REF!)&gt;10,IF(AND(ISNUMBER(Results!#REF!),Results!#REF!&lt;35),Results!#REF!,35),"")</f>
        <v>#REF!</v>
      </c>
      <c r="M13" s="22" t="e">
        <f>IF(SUM(#REF!)&gt;10,IF(AND(ISNUMBER(#REF!),#REF!&lt;35),#REF!,35),"")</f>
        <v>#REF!</v>
      </c>
      <c r="N13" s="23" t="e">
        <f>IF(SUM(#REF!)&gt;10,IF(AND(ISNUMBER(#REF!),#REF!&lt;35),#REF!,35),"")</f>
        <v>#REF!</v>
      </c>
      <c r="O13" s="23" t="e">
        <f>IF(SUM(#REF!)&gt;10,IF(AND(ISNUMBER(#REF!),#REF!&lt;35),#REF!,35),"")</f>
        <v>#REF!</v>
      </c>
      <c r="P13" s="23" t="e">
        <f>IF(SUM(#REF!)&gt;10,IF(AND(ISNUMBER(#REF!),#REF!&lt;35),#REF!,35),"")</f>
        <v>#REF!</v>
      </c>
      <c r="Q13" s="23" t="e">
        <f>IF(SUM(#REF!)&gt;10,IF(AND(ISNUMBER(#REF!),#REF!&lt;35),#REF!,35),"")</f>
        <v>#REF!</v>
      </c>
      <c r="R13" s="23" t="e">
        <f>IF(SUM(#REF!)&gt;10,IF(AND(ISNUMBER(#REF!),#REF!&lt;35),#REF!,35),"")</f>
        <v>#REF!</v>
      </c>
      <c r="S13" s="23" t="e">
        <f>IF(SUM(#REF!)&gt;10,IF(AND(ISNUMBER(#REF!),#REF!&lt;35),#REF!,35),"")</f>
        <v>#REF!</v>
      </c>
      <c r="T13" s="23" t="e">
        <f>IF(SUM(#REF!)&gt;10,IF(AND(ISNUMBER(#REF!),#REF!&lt;35),#REF!,35),"")</f>
        <v>#REF!</v>
      </c>
      <c r="U13" s="23" t="e">
        <f>IF(SUM(#REF!)&gt;10,IF(AND(ISNUMBER(#REF!),#REF!&lt;35),#REF!,35),"")</f>
        <v>#REF!</v>
      </c>
      <c r="V13" s="24" t="e">
        <f>IF(SUM(#REF!)&gt;10,IF(AND(ISNUMBER(#REF!),#REF!&lt;35),#REF!,35),"")</f>
        <v>#REF!</v>
      </c>
      <c r="W13" s="38" t="e">
        <f>IF(AND(SUM(#REF!)&gt;5,SUM(#REF!)&gt;5),IF(AND(ISNUMBER(#REF!),#REF!&lt;35),#REF!,35),"")</f>
        <v>#REF!</v>
      </c>
      <c r="X13" s="28" t="e">
        <f>IF(AND(SUM(#REF!)&gt;5,SUM(#REF!)&gt;5),IF(AND(ISNUMBER(#REF!),#REF!&lt;35),#REF!,35),"")</f>
        <v>#REF!</v>
      </c>
      <c r="Y13" s="28" t="e">
        <f>IF(AND(SUM(#REF!)&gt;5,SUM(#REF!)&gt;5),IF(AND(ISNUMBER(#REF!),#REF!&lt;35),#REF!,35),"")</f>
        <v>#REF!</v>
      </c>
      <c r="Z13" s="28" t="e">
        <f>IF(AND(SUM(#REF!)&gt;5,SUM(#REF!)&gt;5),IF(AND(ISNUMBER(#REF!),#REF!&lt;35),#REF!,35),"")</f>
        <v>#REF!</v>
      </c>
      <c r="AA13" s="28" t="e">
        <f>IF(AND(SUM(#REF!)&gt;5,SUM(#REF!)&gt;5),IF(AND(ISNUMBER(#REF!),#REF!&lt;35),#REF!,35),"")</f>
        <v>#REF!</v>
      </c>
      <c r="AB13" s="28" t="e">
        <f>IF(AND(SUM(#REF!)&gt;5,SUM(#REF!)&gt;5),IF(AND(ISNUMBER(#REF!),#REF!&lt;35),#REF!,35),"")</f>
        <v>#REF!</v>
      </c>
      <c r="AC13" s="28" t="e">
        <f>IF(AND(SUM(#REF!)&gt;5,SUM(#REF!)&gt;5),IF(AND(ISNUMBER(#REF!),#REF!&lt;35),#REF!,35),"")</f>
        <v>#REF!</v>
      </c>
      <c r="AD13" s="28" t="e">
        <f>IF(AND(SUM(#REF!)&gt;5,SUM(#REF!)&gt;5),IF(AND(ISNUMBER(#REF!),#REF!&lt;35),#REF!,35),"")</f>
        <v>#REF!</v>
      </c>
      <c r="AE13" s="28" t="e">
        <f>IF(AND(SUM(#REF!)&gt;5,SUM(#REF!)&gt;5),IF(AND(ISNUMBER(#REF!),#REF!&lt;35),#REF!,35),"")</f>
        <v>#REF!</v>
      </c>
      <c r="AF13" s="39" t="e">
        <f>IF(AND(SUM(#REF!)&gt;5,SUM(#REF!)&gt;5),IF(AND(ISNUMBER(#REF!),#REF!&lt;35),#REF!,35),"")</f>
        <v>#REF!</v>
      </c>
      <c r="AG13" s="38" t="e">
        <f>IF(AND(SUM('Sample2-ControlGene'!C$3:C$98)&gt;5,SUM('Sample2-ControlGene'!C12:L12)&gt;5),IF(AND(ISNUMBER('Sample2-ControlGene'!C12),'Sample2-ControlGene'!C12&lt;35),'Sample2-ControlGene'!C12,35),"")</f>
        <v>#REF!</v>
      </c>
      <c r="AH13" s="28" t="e">
        <f>IF(AND(SUM('Sample2-ControlGene'!D$3:D$98)&gt;5,SUM('Sample2-ControlGene'!D12:M12)&gt;5),IF(AND(ISNUMBER('Sample2-ControlGene'!D12),'Sample2-ControlGene'!D12&lt;35),'Sample2-ControlGene'!D12,35),"")</f>
        <v>#REF!</v>
      </c>
      <c r="AI13" s="28" t="e">
        <f>IF(AND(SUM('Sample2-ControlGene'!E$3:E$98)&gt;5,SUM('Sample2-ControlGene'!E12:N12)&gt;5),IF(AND(ISNUMBER('Sample2-ControlGene'!E12),'Sample2-ControlGene'!E12&lt;35),'Sample2-ControlGene'!E12,35),"")</f>
        <v>#REF!</v>
      </c>
      <c r="AJ13" s="28" t="e">
        <f>IF(AND(SUM('Sample2-ControlGene'!F$3:F$98)&gt;5,SUM('Sample2-ControlGene'!F12:O12)&gt;5),IF(AND(ISNUMBER('Sample2-ControlGene'!F12),'Sample2-ControlGene'!F12&lt;35),'Sample2-ControlGene'!F12,35),"")</f>
        <v>#REF!</v>
      </c>
      <c r="AK13" s="28" t="e">
        <f>IF(AND(SUM('Sample2-ControlGene'!G$3:G$98)&gt;5,SUM('Sample2-ControlGene'!G12:P12)&gt;5),IF(AND(ISNUMBER('Sample2-ControlGene'!G12),'Sample2-ControlGene'!G12&lt;35),'Sample2-ControlGene'!G12,35),"")</f>
        <v>#REF!</v>
      </c>
      <c r="AL13" s="28" t="e">
        <f>IF(AND(SUM('Sample2-ControlGene'!H$3:H$98)&gt;5,SUM('Sample2-ControlGene'!H12:Q12)&gt;5),IF(AND(ISNUMBER('Sample2-ControlGene'!H12),'Sample2-ControlGene'!H12&lt;35),'Sample2-ControlGene'!H12,35),"")</f>
        <v>#REF!</v>
      </c>
      <c r="AM13" s="28" t="e">
        <f>IF(AND(SUM('Sample2-ControlGene'!I$3:I$98)&gt;5,SUM('Sample2-ControlGene'!I12:R12)&gt;5),IF(AND(ISNUMBER('Sample2-ControlGene'!I12),'Sample2-ControlGene'!I12&lt;35),'Sample2-ControlGene'!I12,35),"")</f>
        <v>#REF!</v>
      </c>
      <c r="AN13" s="28" t="e">
        <f>IF(AND(SUM('Sample2-ControlGene'!J$3:J$98)&gt;5,SUM('Sample2-ControlGene'!J12:S12)&gt;5),IF(AND(ISNUMBER('Sample2-ControlGene'!J12),'Sample2-ControlGene'!J12&lt;35),'Sample2-ControlGene'!J12,35),"")</f>
        <v>#REF!</v>
      </c>
      <c r="AO13" s="28" t="e">
        <f>IF(AND(SUM('Sample2-ControlGene'!K$3:K$98)&gt;5,SUM('Sample2-ControlGene'!K12:T12)&gt;5),IF(AND(ISNUMBER('Sample2-ControlGene'!K12),'Sample2-ControlGene'!K12&lt;35),'Sample2-ControlGene'!K12,35),"")</f>
        <v>#REF!</v>
      </c>
      <c r="AP13" s="39" t="e">
        <f>IF(AND(SUM('Sample2-ControlGene'!L$3:L$98)&gt;5,SUM('Sample2-ControlGene'!L12:U12)&gt;5),IF(AND(ISNUMBER('Sample2-ControlGene'!L12),'Sample2-ControlGene'!L12&lt;35),'Sample2-ControlGene'!L12,35),"")</f>
        <v>#REF!</v>
      </c>
      <c r="AS13" s="18" t="e">
        <f t="shared" si="1"/>
        <v>#REF!</v>
      </c>
      <c r="AT13" s="18" t="e">
        <f t="shared" si="2"/>
        <v>#REF!</v>
      </c>
      <c r="AU13" s="38" t="str">
        <f t="shared" si="4"/>
        <v/>
      </c>
      <c r="AV13" s="39" t="str">
        <f t="shared" si="3"/>
        <v/>
      </c>
    </row>
    <row r="14" spans="1:51" x14ac:dyDescent="0.25">
      <c r="A14" s="16" t="e">
        <f>#REF!</f>
        <v>#REF!</v>
      </c>
      <c r="B14" s="15" t="s">
        <v>12</v>
      </c>
      <c r="C14" s="22" t="e">
        <f>IF(SUM(Results!#REF!)&gt;10,IF(AND(ISNUMBER(Results!#REF!),Results!#REF!&lt;35),Results!#REF!,35),"")</f>
        <v>#REF!</v>
      </c>
      <c r="D14" s="23" t="e">
        <f>IF(SUM(Results!#REF!)&gt;10,IF(AND(ISNUMBER(Results!#REF!),Results!#REF!&lt;35),Results!#REF!,35),"")</f>
        <v>#REF!</v>
      </c>
      <c r="E14" s="23" t="e">
        <f>IF(SUM(Results!#REF!)&gt;10,IF(AND(ISNUMBER(Results!#REF!),Results!#REF!&lt;35),Results!#REF!,35),"")</f>
        <v>#REF!</v>
      </c>
      <c r="F14" s="23" t="e">
        <f>IF(SUM(Results!#REF!)&gt;10,IF(AND(ISNUMBER(Results!#REF!),Results!#REF!&lt;35),Results!#REF!,35),"")</f>
        <v>#REF!</v>
      </c>
      <c r="G14" s="23" t="e">
        <f>IF(SUM(Results!#REF!)&gt;10,IF(AND(ISNUMBER(Results!#REF!),Results!#REF!&lt;35),Results!#REF!,35),"")</f>
        <v>#REF!</v>
      </c>
      <c r="H14" s="23" t="e">
        <f>IF(SUM(Results!#REF!)&gt;10,IF(AND(ISNUMBER(Results!#REF!),Results!#REF!&lt;35),Results!#REF!,35),"")</f>
        <v>#REF!</v>
      </c>
      <c r="I14" s="23" t="e">
        <f>IF(SUM(Results!#REF!)&gt;10,IF(AND(ISNUMBER(Results!#REF!),Results!#REF!&lt;35),Results!#REF!,35),"")</f>
        <v>#REF!</v>
      </c>
      <c r="J14" s="23" t="e">
        <f>IF(SUM(Results!#REF!)&gt;10,IF(AND(ISNUMBER(Results!#REF!),Results!#REF!&lt;35),Results!#REF!,35),"")</f>
        <v>#REF!</v>
      </c>
      <c r="K14" s="23" t="e">
        <f>IF(SUM(Results!#REF!)&gt;10,IF(AND(ISNUMBER(Results!#REF!),Results!#REF!&lt;35),Results!#REF!,35),"")</f>
        <v>#REF!</v>
      </c>
      <c r="L14" s="24" t="e">
        <f>IF(SUM(Results!#REF!)&gt;10,IF(AND(ISNUMBER(Results!#REF!),Results!#REF!&lt;35),Results!#REF!,35),"")</f>
        <v>#REF!</v>
      </c>
      <c r="M14" s="22" t="e">
        <f>IF(SUM(#REF!)&gt;10,IF(AND(ISNUMBER(#REF!),#REF!&lt;35),#REF!,35),"")</f>
        <v>#REF!</v>
      </c>
      <c r="N14" s="23" t="e">
        <f>IF(SUM(#REF!)&gt;10,IF(AND(ISNUMBER(#REF!),#REF!&lt;35),#REF!,35),"")</f>
        <v>#REF!</v>
      </c>
      <c r="O14" s="23" t="e">
        <f>IF(SUM(#REF!)&gt;10,IF(AND(ISNUMBER(#REF!),#REF!&lt;35),#REF!,35),"")</f>
        <v>#REF!</v>
      </c>
      <c r="P14" s="23" t="e">
        <f>IF(SUM(#REF!)&gt;10,IF(AND(ISNUMBER(#REF!),#REF!&lt;35),#REF!,35),"")</f>
        <v>#REF!</v>
      </c>
      <c r="Q14" s="23" t="e">
        <f>IF(SUM(#REF!)&gt;10,IF(AND(ISNUMBER(#REF!),#REF!&lt;35),#REF!,35),"")</f>
        <v>#REF!</v>
      </c>
      <c r="R14" s="23" t="e">
        <f>IF(SUM(#REF!)&gt;10,IF(AND(ISNUMBER(#REF!),#REF!&lt;35),#REF!,35),"")</f>
        <v>#REF!</v>
      </c>
      <c r="S14" s="23" t="e">
        <f>IF(SUM(#REF!)&gt;10,IF(AND(ISNUMBER(#REF!),#REF!&lt;35),#REF!,35),"")</f>
        <v>#REF!</v>
      </c>
      <c r="T14" s="23" t="e">
        <f>IF(SUM(#REF!)&gt;10,IF(AND(ISNUMBER(#REF!),#REF!&lt;35),#REF!,35),"")</f>
        <v>#REF!</v>
      </c>
      <c r="U14" s="23" t="e">
        <f>IF(SUM(#REF!)&gt;10,IF(AND(ISNUMBER(#REF!),#REF!&lt;35),#REF!,35),"")</f>
        <v>#REF!</v>
      </c>
      <c r="V14" s="24" t="e">
        <f>IF(SUM(#REF!)&gt;10,IF(AND(ISNUMBER(#REF!),#REF!&lt;35),#REF!,35),"")</f>
        <v>#REF!</v>
      </c>
      <c r="W14" s="38" t="e">
        <f>IF(AND(SUM(#REF!)&gt;5,SUM(#REF!)&gt;5),IF(AND(ISNUMBER(#REF!),#REF!&lt;35),#REF!,35),"")</f>
        <v>#REF!</v>
      </c>
      <c r="X14" s="28" t="e">
        <f>IF(AND(SUM(#REF!)&gt;5,SUM(#REF!)&gt;5),IF(AND(ISNUMBER(#REF!),#REF!&lt;35),#REF!,35),"")</f>
        <v>#REF!</v>
      </c>
      <c r="Y14" s="28" t="e">
        <f>IF(AND(SUM(#REF!)&gt;5,SUM(#REF!)&gt;5),IF(AND(ISNUMBER(#REF!),#REF!&lt;35),#REF!,35),"")</f>
        <v>#REF!</v>
      </c>
      <c r="Z14" s="28" t="e">
        <f>IF(AND(SUM(#REF!)&gt;5,SUM(#REF!)&gt;5),IF(AND(ISNUMBER(#REF!),#REF!&lt;35),#REF!,35),"")</f>
        <v>#REF!</v>
      </c>
      <c r="AA14" s="28" t="e">
        <f>IF(AND(SUM(#REF!)&gt;5,SUM(#REF!)&gt;5),IF(AND(ISNUMBER(#REF!),#REF!&lt;35),#REF!,35),"")</f>
        <v>#REF!</v>
      </c>
      <c r="AB14" s="28" t="e">
        <f>IF(AND(SUM(#REF!)&gt;5,SUM(#REF!)&gt;5),IF(AND(ISNUMBER(#REF!),#REF!&lt;35),#REF!,35),"")</f>
        <v>#REF!</v>
      </c>
      <c r="AC14" s="28" t="e">
        <f>IF(AND(SUM(#REF!)&gt;5,SUM(#REF!)&gt;5),IF(AND(ISNUMBER(#REF!),#REF!&lt;35),#REF!,35),"")</f>
        <v>#REF!</v>
      </c>
      <c r="AD14" s="28" t="e">
        <f>IF(AND(SUM(#REF!)&gt;5,SUM(#REF!)&gt;5),IF(AND(ISNUMBER(#REF!),#REF!&lt;35),#REF!,35),"")</f>
        <v>#REF!</v>
      </c>
      <c r="AE14" s="28" t="e">
        <f>IF(AND(SUM(#REF!)&gt;5,SUM(#REF!)&gt;5),IF(AND(ISNUMBER(#REF!),#REF!&lt;35),#REF!,35),"")</f>
        <v>#REF!</v>
      </c>
      <c r="AF14" s="39" t="e">
        <f>IF(AND(SUM(#REF!)&gt;5,SUM(#REF!)&gt;5),IF(AND(ISNUMBER(#REF!),#REF!&lt;35),#REF!,35),"")</f>
        <v>#REF!</v>
      </c>
      <c r="AG14" s="38" t="e">
        <f>IF(AND(SUM('Sample2-ControlGene'!C$3:C$98)&gt;5,SUM('Sample2-ControlGene'!C13:L13)&gt;5),IF(AND(ISNUMBER('Sample2-ControlGene'!C13),'Sample2-ControlGene'!C13&lt;35),'Sample2-ControlGene'!C13,35),"")</f>
        <v>#REF!</v>
      </c>
      <c r="AH14" s="28" t="e">
        <f>IF(AND(SUM('Sample2-ControlGene'!D$3:D$98)&gt;5,SUM('Sample2-ControlGene'!D13:M13)&gt;5),IF(AND(ISNUMBER('Sample2-ControlGene'!D13),'Sample2-ControlGene'!D13&lt;35),'Sample2-ControlGene'!D13,35),"")</f>
        <v>#REF!</v>
      </c>
      <c r="AI14" s="28" t="e">
        <f>IF(AND(SUM('Sample2-ControlGene'!E$3:E$98)&gt;5,SUM('Sample2-ControlGene'!E13:N13)&gt;5),IF(AND(ISNUMBER('Sample2-ControlGene'!E13),'Sample2-ControlGene'!E13&lt;35),'Sample2-ControlGene'!E13,35),"")</f>
        <v>#REF!</v>
      </c>
      <c r="AJ14" s="28" t="e">
        <f>IF(AND(SUM('Sample2-ControlGene'!F$3:F$98)&gt;5,SUM('Sample2-ControlGene'!F13:O13)&gt;5),IF(AND(ISNUMBER('Sample2-ControlGene'!F13),'Sample2-ControlGene'!F13&lt;35),'Sample2-ControlGene'!F13,35),"")</f>
        <v>#REF!</v>
      </c>
      <c r="AK14" s="28" t="e">
        <f>IF(AND(SUM('Sample2-ControlGene'!G$3:G$98)&gt;5,SUM('Sample2-ControlGene'!G13:P13)&gt;5),IF(AND(ISNUMBER('Sample2-ControlGene'!G13),'Sample2-ControlGene'!G13&lt;35),'Sample2-ControlGene'!G13,35),"")</f>
        <v>#REF!</v>
      </c>
      <c r="AL14" s="28" t="e">
        <f>IF(AND(SUM('Sample2-ControlGene'!H$3:H$98)&gt;5,SUM('Sample2-ControlGene'!H13:Q13)&gt;5),IF(AND(ISNUMBER('Sample2-ControlGene'!H13),'Sample2-ControlGene'!H13&lt;35),'Sample2-ControlGene'!H13,35),"")</f>
        <v>#REF!</v>
      </c>
      <c r="AM14" s="28" t="e">
        <f>IF(AND(SUM('Sample2-ControlGene'!I$3:I$98)&gt;5,SUM('Sample2-ControlGene'!I13:R13)&gt;5),IF(AND(ISNUMBER('Sample2-ControlGene'!I13),'Sample2-ControlGene'!I13&lt;35),'Sample2-ControlGene'!I13,35),"")</f>
        <v>#REF!</v>
      </c>
      <c r="AN14" s="28" t="e">
        <f>IF(AND(SUM('Sample2-ControlGene'!J$3:J$98)&gt;5,SUM('Sample2-ControlGene'!J13:S13)&gt;5),IF(AND(ISNUMBER('Sample2-ControlGene'!J13),'Sample2-ControlGene'!J13&lt;35),'Sample2-ControlGene'!J13,35),"")</f>
        <v>#REF!</v>
      </c>
      <c r="AO14" s="28" t="e">
        <f>IF(AND(SUM('Sample2-ControlGene'!K$3:K$98)&gt;5,SUM('Sample2-ControlGene'!K13:T13)&gt;5),IF(AND(ISNUMBER('Sample2-ControlGene'!K13),'Sample2-ControlGene'!K13&lt;35),'Sample2-ControlGene'!K13,35),"")</f>
        <v>#REF!</v>
      </c>
      <c r="AP14" s="39" t="e">
        <f>IF(AND(SUM('Sample2-ControlGene'!L$3:L$98)&gt;5,SUM('Sample2-ControlGene'!L13:U13)&gt;5),IF(AND(ISNUMBER('Sample2-ControlGene'!L13),'Sample2-ControlGene'!L13&lt;35),'Sample2-ControlGene'!L13,35),"")</f>
        <v>#REF!</v>
      </c>
      <c r="AS14" s="18" t="e">
        <f t="shared" si="1"/>
        <v>#REF!</v>
      </c>
      <c r="AT14" s="18" t="e">
        <f t="shared" si="2"/>
        <v>#REF!</v>
      </c>
      <c r="AU14" s="38" t="str">
        <f t="shared" si="4"/>
        <v/>
      </c>
      <c r="AV14" s="39" t="str">
        <f t="shared" si="3"/>
        <v/>
      </c>
    </row>
    <row r="15" spans="1:51" x14ac:dyDescent="0.25">
      <c r="A15" s="16" t="e">
        <f>#REF!</f>
        <v>#REF!</v>
      </c>
      <c r="B15" s="15" t="s">
        <v>13</v>
      </c>
      <c r="C15" s="22" t="e">
        <f>IF(SUM(Results!#REF!)&gt;10,IF(AND(ISNUMBER(Results!#REF!),Results!#REF!&lt;35),Results!#REF!,35),"")</f>
        <v>#REF!</v>
      </c>
      <c r="D15" s="23" t="e">
        <f>IF(SUM(Results!#REF!)&gt;10,IF(AND(ISNUMBER(Results!#REF!),Results!#REF!&lt;35),Results!#REF!,35),"")</f>
        <v>#REF!</v>
      </c>
      <c r="E15" s="23" t="e">
        <f>IF(SUM(Results!#REF!)&gt;10,IF(AND(ISNUMBER(Results!#REF!),Results!#REF!&lt;35),Results!#REF!,35),"")</f>
        <v>#REF!</v>
      </c>
      <c r="F15" s="23" t="e">
        <f>IF(SUM(Results!#REF!)&gt;10,IF(AND(ISNUMBER(Results!#REF!),Results!#REF!&lt;35),Results!#REF!,35),"")</f>
        <v>#REF!</v>
      </c>
      <c r="G15" s="23" t="e">
        <f>IF(SUM(Results!#REF!)&gt;10,IF(AND(ISNUMBER(Results!#REF!),Results!#REF!&lt;35),Results!#REF!,35),"")</f>
        <v>#REF!</v>
      </c>
      <c r="H15" s="23" t="e">
        <f>IF(SUM(Results!#REF!)&gt;10,IF(AND(ISNUMBER(Results!#REF!),Results!#REF!&lt;35),Results!#REF!,35),"")</f>
        <v>#REF!</v>
      </c>
      <c r="I15" s="23" t="e">
        <f>IF(SUM(Results!#REF!)&gt;10,IF(AND(ISNUMBER(Results!#REF!),Results!#REF!&lt;35),Results!#REF!,35),"")</f>
        <v>#REF!</v>
      </c>
      <c r="J15" s="23" t="e">
        <f>IF(SUM(Results!#REF!)&gt;10,IF(AND(ISNUMBER(Results!#REF!),Results!#REF!&lt;35),Results!#REF!,35),"")</f>
        <v>#REF!</v>
      </c>
      <c r="K15" s="23" t="e">
        <f>IF(SUM(Results!#REF!)&gt;10,IF(AND(ISNUMBER(Results!#REF!),Results!#REF!&lt;35),Results!#REF!,35),"")</f>
        <v>#REF!</v>
      </c>
      <c r="L15" s="24" t="e">
        <f>IF(SUM(Results!#REF!)&gt;10,IF(AND(ISNUMBER(Results!#REF!),Results!#REF!&lt;35),Results!#REF!,35),"")</f>
        <v>#REF!</v>
      </c>
      <c r="M15" s="22" t="e">
        <f>IF(SUM(#REF!)&gt;10,IF(AND(ISNUMBER(#REF!),#REF!&lt;35),#REF!,35),"")</f>
        <v>#REF!</v>
      </c>
      <c r="N15" s="23" t="e">
        <f>IF(SUM(#REF!)&gt;10,IF(AND(ISNUMBER(#REF!),#REF!&lt;35),#REF!,35),"")</f>
        <v>#REF!</v>
      </c>
      <c r="O15" s="23" t="e">
        <f>IF(SUM(#REF!)&gt;10,IF(AND(ISNUMBER(#REF!),#REF!&lt;35),#REF!,35),"")</f>
        <v>#REF!</v>
      </c>
      <c r="P15" s="23" t="e">
        <f>IF(SUM(#REF!)&gt;10,IF(AND(ISNUMBER(#REF!),#REF!&lt;35),#REF!,35),"")</f>
        <v>#REF!</v>
      </c>
      <c r="Q15" s="23" t="e">
        <f>IF(SUM(#REF!)&gt;10,IF(AND(ISNUMBER(#REF!),#REF!&lt;35),#REF!,35),"")</f>
        <v>#REF!</v>
      </c>
      <c r="R15" s="23" t="e">
        <f>IF(SUM(#REF!)&gt;10,IF(AND(ISNUMBER(#REF!),#REF!&lt;35),#REF!,35),"")</f>
        <v>#REF!</v>
      </c>
      <c r="S15" s="23" t="e">
        <f>IF(SUM(#REF!)&gt;10,IF(AND(ISNUMBER(#REF!),#REF!&lt;35),#REF!,35),"")</f>
        <v>#REF!</v>
      </c>
      <c r="T15" s="23" t="e">
        <f>IF(SUM(#REF!)&gt;10,IF(AND(ISNUMBER(#REF!),#REF!&lt;35),#REF!,35),"")</f>
        <v>#REF!</v>
      </c>
      <c r="U15" s="23" t="e">
        <f>IF(SUM(#REF!)&gt;10,IF(AND(ISNUMBER(#REF!),#REF!&lt;35),#REF!,35),"")</f>
        <v>#REF!</v>
      </c>
      <c r="V15" s="24" t="e">
        <f>IF(SUM(#REF!)&gt;10,IF(AND(ISNUMBER(#REF!),#REF!&lt;35),#REF!,35),"")</f>
        <v>#REF!</v>
      </c>
      <c r="W15" s="38" t="e">
        <f>IF(AND(SUM(#REF!)&gt;5,SUM(#REF!)&gt;5),IF(AND(ISNUMBER(#REF!),#REF!&lt;35),#REF!,35),"")</f>
        <v>#REF!</v>
      </c>
      <c r="X15" s="28" t="e">
        <f>IF(AND(SUM(#REF!)&gt;5,SUM(#REF!)&gt;5),IF(AND(ISNUMBER(#REF!),#REF!&lt;35),#REF!,35),"")</f>
        <v>#REF!</v>
      </c>
      <c r="Y15" s="28" t="e">
        <f>IF(AND(SUM(#REF!)&gt;5,SUM(#REF!)&gt;5),IF(AND(ISNUMBER(#REF!),#REF!&lt;35),#REF!,35),"")</f>
        <v>#REF!</v>
      </c>
      <c r="Z15" s="28" t="e">
        <f>IF(AND(SUM(#REF!)&gt;5,SUM(#REF!)&gt;5),IF(AND(ISNUMBER(#REF!),#REF!&lt;35),#REF!,35),"")</f>
        <v>#REF!</v>
      </c>
      <c r="AA15" s="28" t="e">
        <f>IF(AND(SUM(#REF!)&gt;5,SUM(#REF!)&gt;5),IF(AND(ISNUMBER(#REF!),#REF!&lt;35),#REF!,35),"")</f>
        <v>#REF!</v>
      </c>
      <c r="AB15" s="28" t="e">
        <f>IF(AND(SUM(#REF!)&gt;5,SUM(#REF!)&gt;5),IF(AND(ISNUMBER(#REF!),#REF!&lt;35),#REF!,35),"")</f>
        <v>#REF!</v>
      </c>
      <c r="AC15" s="28" t="e">
        <f>IF(AND(SUM(#REF!)&gt;5,SUM(#REF!)&gt;5),IF(AND(ISNUMBER(#REF!),#REF!&lt;35),#REF!,35),"")</f>
        <v>#REF!</v>
      </c>
      <c r="AD15" s="28" t="e">
        <f>IF(AND(SUM(#REF!)&gt;5,SUM(#REF!)&gt;5),IF(AND(ISNUMBER(#REF!),#REF!&lt;35),#REF!,35),"")</f>
        <v>#REF!</v>
      </c>
      <c r="AE15" s="28" t="e">
        <f>IF(AND(SUM(#REF!)&gt;5,SUM(#REF!)&gt;5),IF(AND(ISNUMBER(#REF!),#REF!&lt;35),#REF!,35),"")</f>
        <v>#REF!</v>
      </c>
      <c r="AF15" s="39" t="e">
        <f>IF(AND(SUM(#REF!)&gt;5,SUM(#REF!)&gt;5),IF(AND(ISNUMBER(#REF!),#REF!&lt;35),#REF!,35),"")</f>
        <v>#REF!</v>
      </c>
      <c r="AG15" s="38" t="e">
        <f>IF(AND(SUM('Sample2-ControlGene'!C$3:C$98)&gt;5,SUM('Sample2-ControlGene'!C14:L14)&gt;5),IF(AND(ISNUMBER('Sample2-ControlGene'!C14),'Sample2-ControlGene'!C14&lt;35),'Sample2-ControlGene'!C14,35),"")</f>
        <v>#REF!</v>
      </c>
      <c r="AH15" s="28" t="e">
        <f>IF(AND(SUM('Sample2-ControlGene'!D$3:D$98)&gt;5,SUM('Sample2-ControlGene'!D14:M14)&gt;5),IF(AND(ISNUMBER('Sample2-ControlGene'!D14),'Sample2-ControlGene'!D14&lt;35),'Sample2-ControlGene'!D14,35),"")</f>
        <v>#REF!</v>
      </c>
      <c r="AI15" s="28" t="e">
        <f>IF(AND(SUM('Sample2-ControlGene'!E$3:E$98)&gt;5,SUM('Sample2-ControlGene'!E14:N14)&gt;5),IF(AND(ISNUMBER('Sample2-ControlGene'!E14),'Sample2-ControlGene'!E14&lt;35),'Sample2-ControlGene'!E14,35),"")</f>
        <v>#REF!</v>
      </c>
      <c r="AJ15" s="28" t="e">
        <f>IF(AND(SUM('Sample2-ControlGene'!F$3:F$98)&gt;5,SUM('Sample2-ControlGene'!F14:O14)&gt;5),IF(AND(ISNUMBER('Sample2-ControlGene'!F14),'Sample2-ControlGene'!F14&lt;35),'Sample2-ControlGene'!F14,35),"")</f>
        <v>#REF!</v>
      </c>
      <c r="AK15" s="28" t="e">
        <f>IF(AND(SUM('Sample2-ControlGene'!G$3:G$98)&gt;5,SUM('Sample2-ControlGene'!G14:P14)&gt;5),IF(AND(ISNUMBER('Sample2-ControlGene'!G14),'Sample2-ControlGene'!G14&lt;35),'Sample2-ControlGene'!G14,35),"")</f>
        <v>#REF!</v>
      </c>
      <c r="AL15" s="28" t="e">
        <f>IF(AND(SUM('Sample2-ControlGene'!H$3:H$98)&gt;5,SUM('Sample2-ControlGene'!H14:Q14)&gt;5),IF(AND(ISNUMBER('Sample2-ControlGene'!H14),'Sample2-ControlGene'!H14&lt;35),'Sample2-ControlGene'!H14,35),"")</f>
        <v>#REF!</v>
      </c>
      <c r="AM15" s="28" t="e">
        <f>IF(AND(SUM('Sample2-ControlGene'!I$3:I$98)&gt;5,SUM('Sample2-ControlGene'!I14:R14)&gt;5),IF(AND(ISNUMBER('Sample2-ControlGene'!I14),'Sample2-ControlGene'!I14&lt;35),'Sample2-ControlGene'!I14,35),"")</f>
        <v>#REF!</v>
      </c>
      <c r="AN15" s="28" t="e">
        <f>IF(AND(SUM('Sample2-ControlGene'!J$3:J$98)&gt;5,SUM('Sample2-ControlGene'!J14:S14)&gt;5),IF(AND(ISNUMBER('Sample2-ControlGene'!J14),'Sample2-ControlGene'!J14&lt;35),'Sample2-ControlGene'!J14,35),"")</f>
        <v>#REF!</v>
      </c>
      <c r="AO15" s="28" t="e">
        <f>IF(AND(SUM('Sample2-ControlGene'!K$3:K$98)&gt;5,SUM('Sample2-ControlGene'!K14:T14)&gt;5),IF(AND(ISNUMBER('Sample2-ControlGene'!K14),'Sample2-ControlGene'!K14&lt;35),'Sample2-ControlGene'!K14,35),"")</f>
        <v>#REF!</v>
      </c>
      <c r="AP15" s="39" t="e">
        <f>IF(AND(SUM('Sample2-ControlGene'!L$3:L$98)&gt;5,SUM('Sample2-ControlGene'!L14:U14)&gt;5),IF(AND(ISNUMBER('Sample2-ControlGene'!L14),'Sample2-ControlGene'!L14&lt;35),'Sample2-ControlGene'!L14,35),"")</f>
        <v>#REF!</v>
      </c>
      <c r="AS15" s="18" t="e">
        <f t="shared" si="1"/>
        <v>#REF!</v>
      </c>
      <c r="AT15" s="18" t="e">
        <f t="shared" si="2"/>
        <v>#REF!</v>
      </c>
      <c r="AU15" s="38" t="str">
        <f t="shared" si="4"/>
        <v/>
      </c>
      <c r="AV15" s="39" t="str">
        <f t="shared" si="3"/>
        <v/>
      </c>
    </row>
    <row r="16" spans="1:51" x14ac:dyDescent="0.25">
      <c r="A16" s="16" t="e">
        <f>#REF!</f>
        <v>#REF!</v>
      </c>
      <c r="B16" s="15" t="s">
        <v>14</v>
      </c>
      <c r="C16" s="22" t="e">
        <f>IF(SUM(Results!#REF!)&gt;10,IF(AND(ISNUMBER(Results!#REF!),Results!#REF!&lt;35),Results!#REF!,35),"")</f>
        <v>#REF!</v>
      </c>
      <c r="D16" s="23" t="e">
        <f>IF(SUM(Results!#REF!)&gt;10,IF(AND(ISNUMBER(Results!#REF!),Results!#REF!&lt;35),Results!#REF!,35),"")</f>
        <v>#REF!</v>
      </c>
      <c r="E16" s="23" t="e">
        <f>IF(SUM(Results!#REF!)&gt;10,IF(AND(ISNUMBER(Results!#REF!),Results!#REF!&lt;35),Results!#REF!,35),"")</f>
        <v>#REF!</v>
      </c>
      <c r="F16" s="23" t="e">
        <f>IF(SUM(Results!#REF!)&gt;10,IF(AND(ISNUMBER(Results!#REF!),Results!#REF!&lt;35),Results!#REF!,35),"")</f>
        <v>#REF!</v>
      </c>
      <c r="G16" s="23" t="e">
        <f>IF(SUM(Results!#REF!)&gt;10,IF(AND(ISNUMBER(Results!#REF!),Results!#REF!&lt;35),Results!#REF!,35),"")</f>
        <v>#REF!</v>
      </c>
      <c r="H16" s="23" t="e">
        <f>IF(SUM(Results!#REF!)&gt;10,IF(AND(ISNUMBER(Results!#REF!),Results!#REF!&lt;35),Results!#REF!,35),"")</f>
        <v>#REF!</v>
      </c>
      <c r="I16" s="23" t="e">
        <f>IF(SUM(Results!#REF!)&gt;10,IF(AND(ISNUMBER(Results!#REF!),Results!#REF!&lt;35),Results!#REF!,35),"")</f>
        <v>#REF!</v>
      </c>
      <c r="J16" s="23" t="e">
        <f>IF(SUM(Results!#REF!)&gt;10,IF(AND(ISNUMBER(Results!#REF!),Results!#REF!&lt;35),Results!#REF!,35),"")</f>
        <v>#REF!</v>
      </c>
      <c r="K16" s="23" t="e">
        <f>IF(SUM(Results!#REF!)&gt;10,IF(AND(ISNUMBER(Results!#REF!),Results!#REF!&lt;35),Results!#REF!,35),"")</f>
        <v>#REF!</v>
      </c>
      <c r="L16" s="24" t="e">
        <f>IF(SUM(Results!#REF!)&gt;10,IF(AND(ISNUMBER(Results!#REF!),Results!#REF!&lt;35),Results!#REF!,35),"")</f>
        <v>#REF!</v>
      </c>
      <c r="M16" s="22" t="e">
        <f>IF(SUM(#REF!)&gt;10,IF(AND(ISNUMBER(#REF!),#REF!&lt;35),#REF!,35),"")</f>
        <v>#REF!</v>
      </c>
      <c r="N16" s="23" t="e">
        <f>IF(SUM(#REF!)&gt;10,IF(AND(ISNUMBER(#REF!),#REF!&lt;35),#REF!,35),"")</f>
        <v>#REF!</v>
      </c>
      <c r="O16" s="23" t="e">
        <f>IF(SUM(#REF!)&gt;10,IF(AND(ISNUMBER(#REF!),#REF!&lt;35),#REF!,35),"")</f>
        <v>#REF!</v>
      </c>
      <c r="P16" s="23" t="e">
        <f>IF(SUM(#REF!)&gt;10,IF(AND(ISNUMBER(#REF!),#REF!&lt;35),#REF!,35),"")</f>
        <v>#REF!</v>
      </c>
      <c r="Q16" s="23" t="e">
        <f>IF(SUM(#REF!)&gt;10,IF(AND(ISNUMBER(#REF!),#REF!&lt;35),#REF!,35),"")</f>
        <v>#REF!</v>
      </c>
      <c r="R16" s="23" t="e">
        <f>IF(SUM(#REF!)&gt;10,IF(AND(ISNUMBER(#REF!),#REF!&lt;35),#REF!,35),"")</f>
        <v>#REF!</v>
      </c>
      <c r="S16" s="23" t="e">
        <f>IF(SUM(#REF!)&gt;10,IF(AND(ISNUMBER(#REF!),#REF!&lt;35),#REF!,35),"")</f>
        <v>#REF!</v>
      </c>
      <c r="T16" s="23" t="e">
        <f>IF(SUM(#REF!)&gt;10,IF(AND(ISNUMBER(#REF!),#REF!&lt;35),#REF!,35),"")</f>
        <v>#REF!</v>
      </c>
      <c r="U16" s="23" t="e">
        <f>IF(SUM(#REF!)&gt;10,IF(AND(ISNUMBER(#REF!),#REF!&lt;35),#REF!,35),"")</f>
        <v>#REF!</v>
      </c>
      <c r="V16" s="24" t="e">
        <f>IF(SUM(#REF!)&gt;10,IF(AND(ISNUMBER(#REF!),#REF!&lt;35),#REF!,35),"")</f>
        <v>#REF!</v>
      </c>
      <c r="W16" s="38" t="e">
        <f>IF(AND(SUM(#REF!)&gt;5,SUM(#REF!)&gt;5),IF(AND(ISNUMBER(#REF!),#REF!&lt;35),#REF!,35),"")</f>
        <v>#REF!</v>
      </c>
      <c r="X16" s="28" t="e">
        <f>IF(AND(SUM(#REF!)&gt;5,SUM(#REF!)&gt;5),IF(AND(ISNUMBER(#REF!),#REF!&lt;35),#REF!,35),"")</f>
        <v>#REF!</v>
      </c>
      <c r="Y16" s="28" t="e">
        <f>IF(AND(SUM(#REF!)&gt;5,SUM(#REF!)&gt;5),IF(AND(ISNUMBER(#REF!),#REF!&lt;35),#REF!,35),"")</f>
        <v>#REF!</v>
      </c>
      <c r="Z16" s="28" t="e">
        <f>IF(AND(SUM(#REF!)&gt;5,SUM(#REF!)&gt;5),IF(AND(ISNUMBER(#REF!),#REF!&lt;35),#REF!,35),"")</f>
        <v>#REF!</v>
      </c>
      <c r="AA16" s="28" t="e">
        <f>IF(AND(SUM(#REF!)&gt;5,SUM(#REF!)&gt;5),IF(AND(ISNUMBER(#REF!),#REF!&lt;35),#REF!,35),"")</f>
        <v>#REF!</v>
      </c>
      <c r="AB16" s="28" t="e">
        <f>IF(AND(SUM(#REF!)&gt;5,SUM(#REF!)&gt;5),IF(AND(ISNUMBER(#REF!),#REF!&lt;35),#REF!,35),"")</f>
        <v>#REF!</v>
      </c>
      <c r="AC16" s="28" t="e">
        <f>IF(AND(SUM(#REF!)&gt;5,SUM(#REF!)&gt;5),IF(AND(ISNUMBER(#REF!),#REF!&lt;35),#REF!,35),"")</f>
        <v>#REF!</v>
      </c>
      <c r="AD16" s="28" t="e">
        <f>IF(AND(SUM(#REF!)&gt;5,SUM(#REF!)&gt;5),IF(AND(ISNUMBER(#REF!),#REF!&lt;35),#REF!,35),"")</f>
        <v>#REF!</v>
      </c>
      <c r="AE16" s="28" t="e">
        <f>IF(AND(SUM(#REF!)&gt;5,SUM(#REF!)&gt;5),IF(AND(ISNUMBER(#REF!),#REF!&lt;35),#REF!,35),"")</f>
        <v>#REF!</v>
      </c>
      <c r="AF16" s="39" t="e">
        <f>IF(AND(SUM(#REF!)&gt;5,SUM(#REF!)&gt;5),IF(AND(ISNUMBER(#REF!),#REF!&lt;35),#REF!,35),"")</f>
        <v>#REF!</v>
      </c>
      <c r="AG16" s="38" t="e">
        <f>IF(AND(SUM('Sample2-ControlGene'!C$3:C$98)&gt;5,SUM('Sample2-ControlGene'!C15:L15)&gt;5),IF(AND(ISNUMBER('Sample2-ControlGene'!C15),'Sample2-ControlGene'!C15&lt;35),'Sample2-ControlGene'!C15,35),"")</f>
        <v>#REF!</v>
      </c>
      <c r="AH16" s="28" t="e">
        <f>IF(AND(SUM('Sample2-ControlGene'!D$3:D$98)&gt;5,SUM('Sample2-ControlGene'!D15:M15)&gt;5),IF(AND(ISNUMBER('Sample2-ControlGene'!D15),'Sample2-ControlGene'!D15&lt;35),'Sample2-ControlGene'!D15,35),"")</f>
        <v>#REF!</v>
      </c>
      <c r="AI16" s="28" t="e">
        <f>IF(AND(SUM('Sample2-ControlGene'!E$3:E$98)&gt;5,SUM('Sample2-ControlGene'!E15:N15)&gt;5),IF(AND(ISNUMBER('Sample2-ControlGene'!E15),'Sample2-ControlGene'!E15&lt;35),'Sample2-ControlGene'!E15,35),"")</f>
        <v>#REF!</v>
      </c>
      <c r="AJ16" s="28" t="e">
        <f>IF(AND(SUM('Sample2-ControlGene'!F$3:F$98)&gt;5,SUM('Sample2-ControlGene'!F15:O15)&gt;5),IF(AND(ISNUMBER('Sample2-ControlGene'!F15),'Sample2-ControlGene'!F15&lt;35),'Sample2-ControlGene'!F15,35),"")</f>
        <v>#REF!</v>
      </c>
      <c r="AK16" s="28" t="e">
        <f>IF(AND(SUM('Sample2-ControlGene'!G$3:G$98)&gt;5,SUM('Sample2-ControlGene'!G15:P15)&gt;5),IF(AND(ISNUMBER('Sample2-ControlGene'!G15),'Sample2-ControlGene'!G15&lt;35),'Sample2-ControlGene'!G15,35),"")</f>
        <v>#REF!</v>
      </c>
      <c r="AL16" s="28" t="e">
        <f>IF(AND(SUM('Sample2-ControlGene'!H$3:H$98)&gt;5,SUM('Sample2-ControlGene'!H15:Q15)&gt;5),IF(AND(ISNUMBER('Sample2-ControlGene'!H15),'Sample2-ControlGene'!H15&lt;35),'Sample2-ControlGene'!H15,35),"")</f>
        <v>#REF!</v>
      </c>
      <c r="AM16" s="28" t="e">
        <f>IF(AND(SUM('Sample2-ControlGene'!I$3:I$98)&gt;5,SUM('Sample2-ControlGene'!I15:R15)&gt;5),IF(AND(ISNUMBER('Sample2-ControlGene'!I15),'Sample2-ControlGene'!I15&lt;35),'Sample2-ControlGene'!I15,35),"")</f>
        <v>#REF!</v>
      </c>
      <c r="AN16" s="28" t="e">
        <f>IF(AND(SUM('Sample2-ControlGene'!J$3:J$98)&gt;5,SUM('Sample2-ControlGene'!J15:S15)&gt;5),IF(AND(ISNUMBER('Sample2-ControlGene'!J15),'Sample2-ControlGene'!J15&lt;35),'Sample2-ControlGene'!J15,35),"")</f>
        <v>#REF!</v>
      </c>
      <c r="AO16" s="28" t="e">
        <f>IF(AND(SUM('Sample2-ControlGene'!K$3:K$98)&gt;5,SUM('Sample2-ControlGene'!K15:T15)&gt;5),IF(AND(ISNUMBER('Sample2-ControlGene'!K15),'Sample2-ControlGene'!K15&lt;35),'Sample2-ControlGene'!K15,35),"")</f>
        <v>#REF!</v>
      </c>
      <c r="AP16" s="39" t="e">
        <f>IF(AND(SUM('Sample2-ControlGene'!L$3:L$98)&gt;5,SUM('Sample2-ControlGene'!L15:U15)&gt;5),IF(AND(ISNUMBER('Sample2-ControlGene'!L15),'Sample2-ControlGene'!L15&lt;35),'Sample2-ControlGene'!L15,35),"")</f>
        <v>#REF!</v>
      </c>
      <c r="AS16" s="18" t="e">
        <f t="shared" si="1"/>
        <v>#REF!</v>
      </c>
      <c r="AT16" s="18" t="e">
        <f t="shared" si="2"/>
        <v>#REF!</v>
      </c>
      <c r="AU16" s="38" t="str">
        <f t="shared" si="4"/>
        <v/>
      </c>
      <c r="AV16" s="39" t="str">
        <f t="shared" si="3"/>
        <v/>
      </c>
    </row>
    <row r="17" spans="1:48" x14ac:dyDescent="0.25">
      <c r="A17" s="16" t="e">
        <f>#REF!</f>
        <v>#REF!</v>
      </c>
      <c r="B17" s="15" t="s">
        <v>15</v>
      </c>
      <c r="C17" s="22" t="e">
        <f>IF(SUM(Results!#REF!)&gt;10,IF(AND(ISNUMBER(Results!#REF!),Results!#REF!&lt;35),Results!#REF!,35),"")</f>
        <v>#REF!</v>
      </c>
      <c r="D17" s="23" t="e">
        <f>IF(SUM(Results!#REF!)&gt;10,IF(AND(ISNUMBER(Results!#REF!),Results!#REF!&lt;35),Results!#REF!,35),"")</f>
        <v>#REF!</v>
      </c>
      <c r="E17" s="23" t="e">
        <f>IF(SUM(Results!#REF!)&gt;10,IF(AND(ISNUMBER(Results!#REF!),Results!#REF!&lt;35),Results!#REF!,35),"")</f>
        <v>#REF!</v>
      </c>
      <c r="F17" s="23" t="e">
        <f>IF(SUM(Results!#REF!)&gt;10,IF(AND(ISNUMBER(Results!#REF!),Results!#REF!&lt;35),Results!#REF!,35),"")</f>
        <v>#REF!</v>
      </c>
      <c r="G17" s="23" t="e">
        <f>IF(SUM(Results!#REF!)&gt;10,IF(AND(ISNUMBER(Results!#REF!),Results!#REF!&lt;35),Results!#REF!,35),"")</f>
        <v>#REF!</v>
      </c>
      <c r="H17" s="23" t="e">
        <f>IF(SUM(Results!#REF!)&gt;10,IF(AND(ISNUMBER(Results!#REF!),Results!#REF!&lt;35),Results!#REF!,35),"")</f>
        <v>#REF!</v>
      </c>
      <c r="I17" s="23" t="e">
        <f>IF(SUM(Results!#REF!)&gt;10,IF(AND(ISNUMBER(Results!#REF!),Results!#REF!&lt;35),Results!#REF!,35),"")</f>
        <v>#REF!</v>
      </c>
      <c r="J17" s="23" t="e">
        <f>IF(SUM(Results!#REF!)&gt;10,IF(AND(ISNUMBER(Results!#REF!),Results!#REF!&lt;35),Results!#REF!,35),"")</f>
        <v>#REF!</v>
      </c>
      <c r="K17" s="23" t="e">
        <f>IF(SUM(Results!#REF!)&gt;10,IF(AND(ISNUMBER(Results!#REF!),Results!#REF!&lt;35),Results!#REF!,35),"")</f>
        <v>#REF!</v>
      </c>
      <c r="L17" s="24" t="e">
        <f>IF(SUM(Results!#REF!)&gt;10,IF(AND(ISNUMBER(Results!#REF!),Results!#REF!&lt;35),Results!#REF!,35),"")</f>
        <v>#REF!</v>
      </c>
      <c r="M17" s="22" t="e">
        <f>IF(SUM(#REF!)&gt;10,IF(AND(ISNUMBER(#REF!),#REF!&lt;35),#REF!,35),"")</f>
        <v>#REF!</v>
      </c>
      <c r="N17" s="23" t="e">
        <f>IF(SUM(#REF!)&gt;10,IF(AND(ISNUMBER(#REF!),#REF!&lt;35),#REF!,35),"")</f>
        <v>#REF!</v>
      </c>
      <c r="O17" s="23" t="e">
        <f>IF(SUM(#REF!)&gt;10,IF(AND(ISNUMBER(#REF!),#REF!&lt;35),#REF!,35),"")</f>
        <v>#REF!</v>
      </c>
      <c r="P17" s="23" t="e">
        <f>IF(SUM(#REF!)&gt;10,IF(AND(ISNUMBER(#REF!),#REF!&lt;35),#REF!,35),"")</f>
        <v>#REF!</v>
      </c>
      <c r="Q17" s="23" t="e">
        <f>IF(SUM(#REF!)&gt;10,IF(AND(ISNUMBER(#REF!),#REF!&lt;35),#REF!,35),"")</f>
        <v>#REF!</v>
      </c>
      <c r="R17" s="23" t="e">
        <f>IF(SUM(#REF!)&gt;10,IF(AND(ISNUMBER(#REF!),#REF!&lt;35),#REF!,35),"")</f>
        <v>#REF!</v>
      </c>
      <c r="S17" s="23" t="e">
        <f>IF(SUM(#REF!)&gt;10,IF(AND(ISNUMBER(#REF!),#REF!&lt;35),#REF!,35),"")</f>
        <v>#REF!</v>
      </c>
      <c r="T17" s="23" t="e">
        <f>IF(SUM(#REF!)&gt;10,IF(AND(ISNUMBER(#REF!),#REF!&lt;35),#REF!,35),"")</f>
        <v>#REF!</v>
      </c>
      <c r="U17" s="23" t="e">
        <f>IF(SUM(#REF!)&gt;10,IF(AND(ISNUMBER(#REF!),#REF!&lt;35),#REF!,35),"")</f>
        <v>#REF!</v>
      </c>
      <c r="V17" s="24" t="e">
        <f>IF(SUM(#REF!)&gt;10,IF(AND(ISNUMBER(#REF!),#REF!&lt;35),#REF!,35),"")</f>
        <v>#REF!</v>
      </c>
      <c r="W17" s="38" t="e">
        <f>IF(AND(SUM(#REF!)&gt;5,SUM(#REF!)&gt;5),IF(AND(ISNUMBER(#REF!),#REF!&lt;35),#REF!,35),"")</f>
        <v>#REF!</v>
      </c>
      <c r="X17" s="28" t="e">
        <f>IF(AND(SUM(#REF!)&gt;5,SUM(#REF!)&gt;5),IF(AND(ISNUMBER(#REF!),#REF!&lt;35),#REF!,35),"")</f>
        <v>#REF!</v>
      </c>
      <c r="Y17" s="28" t="e">
        <f>IF(AND(SUM(#REF!)&gt;5,SUM(#REF!)&gt;5),IF(AND(ISNUMBER(#REF!),#REF!&lt;35),#REF!,35),"")</f>
        <v>#REF!</v>
      </c>
      <c r="Z17" s="28" t="e">
        <f>IF(AND(SUM(#REF!)&gt;5,SUM(#REF!)&gt;5),IF(AND(ISNUMBER(#REF!),#REF!&lt;35),#REF!,35),"")</f>
        <v>#REF!</v>
      </c>
      <c r="AA17" s="28" t="e">
        <f>IF(AND(SUM(#REF!)&gt;5,SUM(#REF!)&gt;5),IF(AND(ISNUMBER(#REF!),#REF!&lt;35),#REF!,35),"")</f>
        <v>#REF!</v>
      </c>
      <c r="AB17" s="28" t="e">
        <f>IF(AND(SUM(#REF!)&gt;5,SUM(#REF!)&gt;5),IF(AND(ISNUMBER(#REF!),#REF!&lt;35),#REF!,35),"")</f>
        <v>#REF!</v>
      </c>
      <c r="AC17" s="28" t="e">
        <f>IF(AND(SUM(#REF!)&gt;5,SUM(#REF!)&gt;5),IF(AND(ISNUMBER(#REF!),#REF!&lt;35),#REF!,35),"")</f>
        <v>#REF!</v>
      </c>
      <c r="AD17" s="28" t="e">
        <f>IF(AND(SUM(#REF!)&gt;5,SUM(#REF!)&gt;5),IF(AND(ISNUMBER(#REF!),#REF!&lt;35),#REF!,35),"")</f>
        <v>#REF!</v>
      </c>
      <c r="AE17" s="28" t="e">
        <f>IF(AND(SUM(#REF!)&gt;5,SUM(#REF!)&gt;5),IF(AND(ISNUMBER(#REF!),#REF!&lt;35),#REF!,35),"")</f>
        <v>#REF!</v>
      </c>
      <c r="AF17" s="39" t="e">
        <f>IF(AND(SUM(#REF!)&gt;5,SUM(#REF!)&gt;5),IF(AND(ISNUMBER(#REF!),#REF!&lt;35),#REF!,35),"")</f>
        <v>#REF!</v>
      </c>
      <c r="AG17" s="38" t="e">
        <f>IF(AND(SUM('Sample2-ControlGene'!C$3:C$98)&gt;5,SUM('Sample2-ControlGene'!C16:L16)&gt;5),IF(AND(ISNUMBER('Sample2-ControlGene'!C16),'Sample2-ControlGene'!C16&lt;35),'Sample2-ControlGene'!C16,35),"")</f>
        <v>#REF!</v>
      </c>
      <c r="AH17" s="28" t="e">
        <f>IF(AND(SUM('Sample2-ControlGene'!D$3:D$98)&gt;5,SUM('Sample2-ControlGene'!D16:M16)&gt;5),IF(AND(ISNUMBER('Sample2-ControlGene'!D16),'Sample2-ControlGene'!D16&lt;35),'Sample2-ControlGene'!D16,35),"")</f>
        <v>#REF!</v>
      </c>
      <c r="AI17" s="28" t="e">
        <f>IF(AND(SUM('Sample2-ControlGene'!E$3:E$98)&gt;5,SUM('Sample2-ControlGene'!E16:N16)&gt;5),IF(AND(ISNUMBER('Sample2-ControlGene'!E16),'Sample2-ControlGene'!E16&lt;35),'Sample2-ControlGene'!E16,35),"")</f>
        <v>#REF!</v>
      </c>
      <c r="AJ17" s="28" t="e">
        <f>IF(AND(SUM('Sample2-ControlGene'!F$3:F$98)&gt;5,SUM('Sample2-ControlGene'!F16:O16)&gt;5),IF(AND(ISNUMBER('Sample2-ControlGene'!F16),'Sample2-ControlGene'!F16&lt;35),'Sample2-ControlGene'!F16,35),"")</f>
        <v>#REF!</v>
      </c>
      <c r="AK17" s="28" t="e">
        <f>IF(AND(SUM('Sample2-ControlGene'!G$3:G$98)&gt;5,SUM('Sample2-ControlGene'!G16:P16)&gt;5),IF(AND(ISNUMBER('Sample2-ControlGene'!G16),'Sample2-ControlGene'!G16&lt;35),'Sample2-ControlGene'!G16,35),"")</f>
        <v>#REF!</v>
      </c>
      <c r="AL17" s="28" t="e">
        <f>IF(AND(SUM('Sample2-ControlGene'!H$3:H$98)&gt;5,SUM('Sample2-ControlGene'!H16:Q16)&gt;5),IF(AND(ISNUMBER('Sample2-ControlGene'!H16),'Sample2-ControlGene'!H16&lt;35),'Sample2-ControlGene'!H16,35),"")</f>
        <v>#REF!</v>
      </c>
      <c r="AM17" s="28" t="e">
        <f>IF(AND(SUM('Sample2-ControlGene'!I$3:I$98)&gt;5,SUM('Sample2-ControlGene'!I16:R16)&gt;5),IF(AND(ISNUMBER('Sample2-ControlGene'!I16),'Sample2-ControlGene'!I16&lt;35),'Sample2-ControlGene'!I16,35),"")</f>
        <v>#REF!</v>
      </c>
      <c r="AN17" s="28" t="e">
        <f>IF(AND(SUM('Sample2-ControlGene'!J$3:J$98)&gt;5,SUM('Sample2-ControlGene'!J16:S16)&gt;5),IF(AND(ISNUMBER('Sample2-ControlGene'!J16),'Sample2-ControlGene'!J16&lt;35),'Sample2-ControlGene'!J16,35),"")</f>
        <v>#REF!</v>
      </c>
      <c r="AO17" s="28" t="e">
        <f>IF(AND(SUM('Sample2-ControlGene'!K$3:K$98)&gt;5,SUM('Sample2-ControlGene'!K16:T16)&gt;5),IF(AND(ISNUMBER('Sample2-ControlGene'!K16),'Sample2-ControlGene'!K16&lt;35),'Sample2-ControlGene'!K16,35),"")</f>
        <v>#REF!</v>
      </c>
      <c r="AP17" s="39" t="e">
        <f>IF(AND(SUM('Sample2-ControlGene'!L$3:L$98)&gt;5,SUM('Sample2-ControlGene'!L16:U16)&gt;5),IF(AND(ISNUMBER('Sample2-ControlGene'!L16),'Sample2-ControlGene'!L16&lt;35),'Sample2-ControlGene'!L16,35),"")</f>
        <v>#REF!</v>
      </c>
      <c r="AS17" s="18" t="e">
        <f t="shared" si="1"/>
        <v>#REF!</v>
      </c>
      <c r="AT17" s="18" t="e">
        <f t="shared" si="2"/>
        <v>#REF!</v>
      </c>
      <c r="AU17" s="38" t="str">
        <f t="shared" si="4"/>
        <v/>
      </c>
      <c r="AV17" s="39" t="str">
        <f t="shared" si="3"/>
        <v/>
      </c>
    </row>
    <row r="18" spans="1:48" x14ac:dyDescent="0.25">
      <c r="A18" s="16" t="e">
        <f>#REF!</f>
        <v>#REF!</v>
      </c>
      <c r="B18" s="15" t="s">
        <v>16</v>
      </c>
      <c r="C18" s="22" t="e">
        <f>IF(SUM(Results!#REF!)&gt;10,IF(AND(ISNUMBER(Results!#REF!),Results!#REF!&lt;35),Results!#REF!,35),"")</f>
        <v>#REF!</v>
      </c>
      <c r="D18" s="23" t="e">
        <f>IF(SUM(Results!#REF!)&gt;10,IF(AND(ISNUMBER(Results!#REF!),Results!#REF!&lt;35),Results!#REF!,35),"")</f>
        <v>#REF!</v>
      </c>
      <c r="E18" s="23" t="e">
        <f>IF(SUM(Results!#REF!)&gt;10,IF(AND(ISNUMBER(Results!#REF!),Results!#REF!&lt;35),Results!#REF!,35),"")</f>
        <v>#REF!</v>
      </c>
      <c r="F18" s="23" t="e">
        <f>IF(SUM(Results!#REF!)&gt;10,IF(AND(ISNUMBER(Results!#REF!),Results!#REF!&lt;35),Results!#REF!,35),"")</f>
        <v>#REF!</v>
      </c>
      <c r="G18" s="23" t="e">
        <f>IF(SUM(Results!#REF!)&gt;10,IF(AND(ISNUMBER(Results!#REF!),Results!#REF!&lt;35),Results!#REF!,35),"")</f>
        <v>#REF!</v>
      </c>
      <c r="H18" s="23" t="e">
        <f>IF(SUM(Results!#REF!)&gt;10,IF(AND(ISNUMBER(Results!#REF!),Results!#REF!&lt;35),Results!#REF!,35),"")</f>
        <v>#REF!</v>
      </c>
      <c r="I18" s="23" t="e">
        <f>IF(SUM(Results!#REF!)&gt;10,IF(AND(ISNUMBER(Results!#REF!),Results!#REF!&lt;35),Results!#REF!,35),"")</f>
        <v>#REF!</v>
      </c>
      <c r="J18" s="23" t="e">
        <f>IF(SUM(Results!#REF!)&gt;10,IF(AND(ISNUMBER(Results!#REF!),Results!#REF!&lt;35),Results!#REF!,35),"")</f>
        <v>#REF!</v>
      </c>
      <c r="K18" s="23" t="e">
        <f>IF(SUM(Results!#REF!)&gt;10,IF(AND(ISNUMBER(Results!#REF!),Results!#REF!&lt;35),Results!#REF!,35),"")</f>
        <v>#REF!</v>
      </c>
      <c r="L18" s="24" t="e">
        <f>IF(SUM(Results!#REF!)&gt;10,IF(AND(ISNUMBER(Results!#REF!),Results!#REF!&lt;35),Results!#REF!,35),"")</f>
        <v>#REF!</v>
      </c>
      <c r="M18" s="22" t="e">
        <f>IF(SUM(#REF!)&gt;10,IF(AND(ISNUMBER(#REF!),#REF!&lt;35),#REF!,35),"")</f>
        <v>#REF!</v>
      </c>
      <c r="N18" s="23" t="e">
        <f>IF(SUM(#REF!)&gt;10,IF(AND(ISNUMBER(#REF!),#REF!&lt;35),#REF!,35),"")</f>
        <v>#REF!</v>
      </c>
      <c r="O18" s="23" t="e">
        <f>IF(SUM(#REF!)&gt;10,IF(AND(ISNUMBER(#REF!),#REF!&lt;35),#REF!,35),"")</f>
        <v>#REF!</v>
      </c>
      <c r="P18" s="23" t="e">
        <f>IF(SUM(#REF!)&gt;10,IF(AND(ISNUMBER(#REF!),#REF!&lt;35),#REF!,35),"")</f>
        <v>#REF!</v>
      </c>
      <c r="Q18" s="23" t="e">
        <f>IF(SUM(#REF!)&gt;10,IF(AND(ISNUMBER(#REF!),#REF!&lt;35),#REF!,35),"")</f>
        <v>#REF!</v>
      </c>
      <c r="R18" s="23" t="e">
        <f>IF(SUM(#REF!)&gt;10,IF(AND(ISNUMBER(#REF!),#REF!&lt;35),#REF!,35),"")</f>
        <v>#REF!</v>
      </c>
      <c r="S18" s="23" t="e">
        <f>IF(SUM(#REF!)&gt;10,IF(AND(ISNUMBER(#REF!),#REF!&lt;35),#REF!,35),"")</f>
        <v>#REF!</v>
      </c>
      <c r="T18" s="23" t="e">
        <f>IF(SUM(#REF!)&gt;10,IF(AND(ISNUMBER(#REF!),#REF!&lt;35),#REF!,35),"")</f>
        <v>#REF!</v>
      </c>
      <c r="U18" s="23" t="e">
        <f>IF(SUM(#REF!)&gt;10,IF(AND(ISNUMBER(#REF!),#REF!&lt;35),#REF!,35),"")</f>
        <v>#REF!</v>
      </c>
      <c r="V18" s="24" t="e">
        <f>IF(SUM(#REF!)&gt;10,IF(AND(ISNUMBER(#REF!),#REF!&lt;35),#REF!,35),"")</f>
        <v>#REF!</v>
      </c>
      <c r="W18" s="38" t="e">
        <f>IF(AND(SUM(#REF!)&gt;5,SUM(#REF!)&gt;5),IF(AND(ISNUMBER(#REF!),#REF!&lt;35),#REF!,35),"")</f>
        <v>#REF!</v>
      </c>
      <c r="X18" s="28" t="e">
        <f>IF(AND(SUM(#REF!)&gt;5,SUM(#REF!)&gt;5),IF(AND(ISNUMBER(#REF!),#REF!&lt;35),#REF!,35),"")</f>
        <v>#REF!</v>
      </c>
      <c r="Y18" s="28" t="e">
        <f>IF(AND(SUM(#REF!)&gt;5,SUM(#REF!)&gt;5),IF(AND(ISNUMBER(#REF!),#REF!&lt;35),#REF!,35),"")</f>
        <v>#REF!</v>
      </c>
      <c r="Z18" s="28" t="e">
        <f>IF(AND(SUM(#REF!)&gt;5,SUM(#REF!)&gt;5),IF(AND(ISNUMBER(#REF!),#REF!&lt;35),#REF!,35),"")</f>
        <v>#REF!</v>
      </c>
      <c r="AA18" s="28" t="e">
        <f>IF(AND(SUM(#REF!)&gt;5,SUM(#REF!)&gt;5),IF(AND(ISNUMBER(#REF!),#REF!&lt;35),#REF!,35),"")</f>
        <v>#REF!</v>
      </c>
      <c r="AB18" s="28" t="e">
        <f>IF(AND(SUM(#REF!)&gt;5,SUM(#REF!)&gt;5),IF(AND(ISNUMBER(#REF!),#REF!&lt;35),#REF!,35),"")</f>
        <v>#REF!</v>
      </c>
      <c r="AC18" s="28" t="e">
        <f>IF(AND(SUM(#REF!)&gt;5,SUM(#REF!)&gt;5),IF(AND(ISNUMBER(#REF!),#REF!&lt;35),#REF!,35),"")</f>
        <v>#REF!</v>
      </c>
      <c r="AD18" s="28" t="e">
        <f>IF(AND(SUM(#REF!)&gt;5,SUM(#REF!)&gt;5),IF(AND(ISNUMBER(#REF!),#REF!&lt;35),#REF!,35),"")</f>
        <v>#REF!</v>
      </c>
      <c r="AE18" s="28" t="e">
        <f>IF(AND(SUM(#REF!)&gt;5,SUM(#REF!)&gt;5),IF(AND(ISNUMBER(#REF!),#REF!&lt;35),#REF!,35),"")</f>
        <v>#REF!</v>
      </c>
      <c r="AF18" s="39" t="e">
        <f>IF(AND(SUM(#REF!)&gt;5,SUM(#REF!)&gt;5),IF(AND(ISNUMBER(#REF!),#REF!&lt;35),#REF!,35),"")</f>
        <v>#REF!</v>
      </c>
      <c r="AG18" s="38" t="e">
        <f>IF(AND(SUM('Sample2-ControlGene'!C$3:C$98)&gt;5,SUM('Sample2-ControlGene'!C17:L17)&gt;5),IF(AND(ISNUMBER('Sample2-ControlGene'!C17),'Sample2-ControlGene'!C17&lt;35),'Sample2-ControlGene'!C17,35),"")</f>
        <v>#REF!</v>
      </c>
      <c r="AH18" s="28" t="e">
        <f>IF(AND(SUM('Sample2-ControlGene'!D$3:D$98)&gt;5,SUM('Sample2-ControlGene'!D17:M17)&gt;5),IF(AND(ISNUMBER('Sample2-ControlGene'!D17),'Sample2-ControlGene'!D17&lt;35),'Sample2-ControlGene'!D17,35),"")</f>
        <v>#REF!</v>
      </c>
      <c r="AI18" s="28" t="e">
        <f>IF(AND(SUM('Sample2-ControlGene'!E$3:E$98)&gt;5,SUM('Sample2-ControlGene'!E17:N17)&gt;5),IF(AND(ISNUMBER('Sample2-ControlGene'!E17),'Sample2-ControlGene'!E17&lt;35),'Sample2-ControlGene'!E17,35),"")</f>
        <v>#REF!</v>
      </c>
      <c r="AJ18" s="28" t="e">
        <f>IF(AND(SUM('Sample2-ControlGene'!F$3:F$98)&gt;5,SUM('Sample2-ControlGene'!F17:O17)&gt;5),IF(AND(ISNUMBER('Sample2-ControlGene'!F17),'Sample2-ControlGene'!F17&lt;35),'Sample2-ControlGene'!F17,35),"")</f>
        <v>#REF!</v>
      </c>
      <c r="AK18" s="28" t="e">
        <f>IF(AND(SUM('Sample2-ControlGene'!G$3:G$98)&gt;5,SUM('Sample2-ControlGene'!G17:P17)&gt;5),IF(AND(ISNUMBER('Sample2-ControlGene'!G17),'Sample2-ControlGene'!G17&lt;35),'Sample2-ControlGene'!G17,35),"")</f>
        <v>#REF!</v>
      </c>
      <c r="AL18" s="28" t="e">
        <f>IF(AND(SUM('Sample2-ControlGene'!H$3:H$98)&gt;5,SUM('Sample2-ControlGene'!H17:Q17)&gt;5),IF(AND(ISNUMBER('Sample2-ControlGene'!H17),'Sample2-ControlGene'!H17&lt;35),'Sample2-ControlGene'!H17,35),"")</f>
        <v>#REF!</v>
      </c>
      <c r="AM18" s="28" t="e">
        <f>IF(AND(SUM('Sample2-ControlGene'!I$3:I$98)&gt;5,SUM('Sample2-ControlGene'!I17:R17)&gt;5),IF(AND(ISNUMBER('Sample2-ControlGene'!I17),'Sample2-ControlGene'!I17&lt;35),'Sample2-ControlGene'!I17,35),"")</f>
        <v>#REF!</v>
      </c>
      <c r="AN18" s="28" t="e">
        <f>IF(AND(SUM('Sample2-ControlGene'!J$3:J$98)&gt;5,SUM('Sample2-ControlGene'!J17:S17)&gt;5),IF(AND(ISNUMBER('Sample2-ControlGene'!J17),'Sample2-ControlGene'!J17&lt;35),'Sample2-ControlGene'!J17,35),"")</f>
        <v>#REF!</v>
      </c>
      <c r="AO18" s="28" t="e">
        <f>IF(AND(SUM('Sample2-ControlGene'!K$3:K$98)&gt;5,SUM('Sample2-ControlGene'!K17:T17)&gt;5),IF(AND(ISNUMBER('Sample2-ControlGene'!K17),'Sample2-ControlGene'!K17&lt;35),'Sample2-ControlGene'!K17,35),"")</f>
        <v>#REF!</v>
      </c>
      <c r="AP18" s="39" t="e">
        <f>IF(AND(SUM('Sample2-ControlGene'!L$3:L$98)&gt;5,SUM('Sample2-ControlGene'!L17:U17)&gt;5),IF(AND(ISNUMBER('Sample2-ControlGene'!L17),'Sample2-ControlGene'!L17&lt;35),'Sample2-ControlGene'!L17,35),"")</f>
        <v>#REF!</v>
      </c>
      <c r="AS18" s="18" t="e">
        <f t="shared" si="1"/>
        <v>#REF!</v>
      </c>
      <c r="AT18" s="18" t="e">
        <f t="shared" si="2"/>
        <v>#REF!</v>
      </c>
      <c r="AU18" s="38" t="str">
        <f t="shared" si="4"/>
        <v/>
      </c>
      <c r="AV18" s="39" t="str">
        <f t="shared" si="3"/>
        <v/>
      </c>
    </row>
    <row r="19" spans="1:48" x14ac:dyDescent="0.25">
      <c r="A19" s="16" t="e">
        <f>#REF!</f>
        <v>#REF!</v>
      </c>
      <c r="B19" s="15" t="s">
        <v>17</v>
      </c>
      <c r="C19" s="22" t="e">
        <f>IF(SUM(Results!#REF!)&gt;10,IF(AND(ISNUMBER(Results!#REF!),Results!#REF!&lt;35),Results!#REF!,35),"")</f>
        <v>#REF!</v>
      </c>
      <c r="D19" s="23" t="e">
        <f>IF(SUM(Results!#REF!)&gt;10,IF(AND(ISNUMBER(Results!#REF!),Results!#REF!&lt;35),Results!#REF!,35),"")</f>
        <v>#REF!</v>
      </c>
      <c r="E19" s="23" t="e">
        <f>IF(SUM(Results!#REF!)&gt;10,IF(AND(ISNUMBER(Results!#REF!),Results!#REF!&lt;35),Results!#REF!,35),"")</f>
        <v>#REF!</v>
      </c>
      <c r="F19" s="23" t="e">
        <f>IF(SUM(Results!#REF!)&gt;10,IF(AND(ISNUMBER(Results!#REF!),Results!#REF!&lt;35),Results!#REF!,35),"")</f>
        <v>#REF!</v>
      </c>
      <c r="G19" s="23" t="e">
        <f>IF(SUM(Results!#REF!)&gt;10,IF(AND(ISNUMBER(Results!#REF!),Results!#REF!&lt;35),Results!#REF!,35),"")</f>
        <v>#REF!</v>
      </c>
      <c r="H19" s="23" t="e">
        <f>IF(SUM(Results!#REF!)&gt;10,IF(AND(ISNUMBER(Results!#REF!),Results!#REF!&lt;35),Results!#REF!,35),"")</f>
        <v>#REF!</v>
      </c>
      <c r="I19" s="23" t="e">
        <f>IF(SUM(Results!#REF!)&gt;10,IF(AND(ISNUMBER(Results!#REF!),Results!#REF!&lt;35),Results!#REF!,35),"")</f>
        <v>#REF!</v>
      </c>
      <c r="J19" s="23" t="e">
        <f>IF(SUM(Results!#REF!)&gt;10,IF(AND(ISNUMBER(Results!#REF!),Results!#REF!&lt;35),Results!#REF!,35),"")</f>
        <v>#REF!</v>
      </c>
      <c r="K19" s="23" t="e">
        <f>IF(SUM(Results!#REF!)&gt;10,IF(AND(ISNUMBER(Results!#REF!),Results!#REF!&lt;35),Results!#REF!,35),"")</f>
        <v>#REF!</v>
      </c>
      <c r="L19" s="24" t="e">
        <f>IF(SUM(Results!#REF!)&gt;10,IF(AND(ISNUMBER(Results!#REF!),Results!#REF!&lt;35),Results!#REF!,35),"")</f>
        <v>#REF!</v>
      </c>
      <c r="M19" s="22" t="e">
        <f>IF(SUM(#REF!)&gt;10,IF(AND(ISNUMBER(#REF!),#REF!&lt;35),#REF!,35),"")</f>
        <v>#REF!</v>
      </c>
      <c r="N19" s="23" t="e">
        <f>IF(SUM(#REF!)&gt;10,IF(AND(ISNUMBER(#REF!),#REF!&lt;35),#REF!,35),"")</f>
        <v>#REF!</v>
      </c>
      <c r="O19" s="23" t="e">
        <f>IF(SUM(#REF!)&gt;10,IF(AND(ISNUMBER(#REF!),#REF!&lt;35),#REF!,35),"")</f>
        <v>#REF!</v>
      </c>
      <c r="P19" s="23" t="e">
        <f>IF(SUM(#REF!)&gt;10,IF(AND(ISNUMBER(#REF!),#REF!&lt;35),#REF!,35),"")</f>
        <v>#REF!</v>
      </c>
      <c r="Q19" s="23" t="e">
        <f>IF(SUM(#REF!)&gt;10,IF(AND(ISNUMBER(#REF!),#REF!&lt;35),#REF!,35),"")</f>
        <v>#REF!</v>
      </c>
      <c r="R19" s="23" t="e">
        <f>IF(SUM(#REF!)&gt;10,IF(AND(ISNUMBER(#REF!),#REF!&lt;35),#REF!,35),"")</f>
        <v>#REF!</v>
      </c>
      <c r="S19" s="23" t="e">
        <f>IF(SUM(#REF!)&gt;10,IF(AND(ISNUMBER(#REF!),#REF!&lt;35),#REF!,35),"")</f>
        <v>#REF!</v>
      </c>
      <c r="T19" s="23" t="e">
        <f>IF(SUM(#REF!)&gt;10,IF(AND(ISNUMBER(#REF!),#REF!&lt;35),#REF!,35),"")</f>
        <v>#REF!</v>
      </c>
      <c r="U19" s="23" t="e">
        <f>IF(SUM(#REF!)&gt;10,IF(AND(ISNUMBER(#REF!),#REF!&lt;35),#REF!,35),"")</f>
        <v>#REF!</v>
      </c>
      <c r="V19" s="24" t="e">
        <f>IF(SUM(#REF!)&gt;10,IF(AND(ISNUMBER(#REF!),#REF!&lt;35),#REF!,35),"")</f>
        <v>#REF!</v>
      </c>
      <c r="W19" s="38" t="e">
        <f>IF(AND(SUM(#REF!)&gt;5,SUM(#REF!)&gt;5),IF(AND(ISNUMBER(#REF!),#REF!&lt;35),#REF!,35),"")</f>
        <v>#REF!</v>
      </c>
      <c r="X19" s="28" t="e">
        <f>IF(AND(SUM(#REF!)&gt;5,SUM(#REF!)&gt;5),IF(AND(ISNUMBER(#REF!),#REF!&lt;35),#REF!,35),"")</f>
        <v>#REF!</v>
      </c>
      <c r="Y19" s="28" t="e">
        <f>IF(AND(SUM(#REF!)&gt;5,SUM(#REF!)&gt;5),IF(AND(ISNUMBER(#REF!),#REF!&lt;35),#REF!,35),"")</f>
        <v>#REF!</v>
      </c>
      <c r="Z19" s="28" t="e">
        <f>IF(AND(SUM(#REF!)&gt;5,SUM(#REF!)&gt;5),IF(AND(ISNUMBER(#REF!),#REF!&lt;35),#REF!,35),"")</f>
        <v>#REF!</v>
      </c>
      <c r="AA19" s="28" t="e">
        <f>IF(AND(SUM(#REF!)&gt;5,SUM(#REF!)&gt;5),IF(AND(ISNUMBER(#REF!),#REF!&lt;35),#REF!,35),"")</f>
        <v>#REF!</v>
      </c>
      <c r="AB19" s="28" t="e">
        <f>IF(AND(SUM(#REF!)&gt;5,SUM(#REF!)&gt;5),IF(AND(ISNUMBER(#REF!),#REF!&lt;35),#REF!,35),"")</f>
        <v>#REF!</v>
      </c>
      <c r="AC19" s="28" t="e">
        <f>IF(AND(SUM(#REF!)&gt;5,SUM(#REF!)&gt;5),IF(AND(ISNUMBER(#REF!),#REF!&lt;35),#REF!,35),"")</f>
        <v>#REF!</v>
      </c>
      <c r="AD19" s="28" t="e">
        <f>IF(AND(SUM(#REF!)&gt;5,SUM(#REF!)&gt;5),IF(AND(ISNUMBER(#REF!),#REF!&lt;35),#REF!,35),"")</f>
        <v>#REF!</v>
      </c>
      <c r="AE19" s="28" t="e">
        <f>IF(AND(SUM(#REF!)&gt;5,SUM(#REF!)&gt;5),IF(AND(ISNUMBER(#REF!),#REF!&lt;35),#REF!,35),"")</f>
        <v>#REF!</v>
      </c>
      <c r="AF19" s="39" t="e">
        <f>IF(AND(SUM(#REF!)&gt;5,SUM(#REF!)&gt;5),IF(AND(ISNUMBER(#REF!),#REF!&lt;35),#REF!,35),"")</f>
        <v>#REF!</v>
      </c>
      <c r="AG19" s="38" t="e">
        <f>IF(AND(SUM('Sample2-ControlGene'!C$3:C$98)&gt;5,SUM('Sample2-ControlGene'!C18:L18)&gt;5),IF(AND(ISNUMBER('Sample2-ControlGene'!C18),'Sample2-ControlGene'!C18&lt;35),'Sample2-ControlGene'!C18,35),"")</f>
        <v>#REF!</v>
      </c>
      <c r="AH19" s="28" t="e">
        <f>IF(AND(SUM('Sample2-ControlGene'!D$3:D$98)&gt;5,SUM('Sample2-ControlGene'!D18:M18)&gt;5),IF(AND(ISNUMBER('Sample2-ControlGene'!D18),'Sample2-ControlGene'!D18&lt;35),'Sample2-ControlGene'!D18,35),"")</f>
        <v>#REF!</v>
      </c>
      <c r="AI19" s="28" t="e">
        <f>IF(AND(SUM('Sample2-ControlGene'!E$3:E$98)&gt;5,SUM('Sample2-ControlGene'!E18:N18)&gt;5),IF(AND(ISNUMBER('Sample2-ControlGene'!E18),'Sample2-ControlGene'!E18&lt;35),'Sample2-ControlGene'!E18,35),"")</f>
        <v>#REF!</v>
      </c>
      <c r="AJ19" s="28" t="e">
        <f>IF(AND(SUM('Sample2-ControlGene'!F$3:F$98)&gt;5,SUM('Sample2-ControlGene'!F18:O18)&gt;5),IF(AND(ISNUMBER('Sample2-ControlGene'!F18),'Sample2-ControlGene'!F18&lt;35),'Sample2-ControlGene'!F18,35),"")</f>
        <v>#REF!</v>
      </c>
      <c r="AK19" s="28" t="e">
        <f>IF(AND(SUM('Sample2-ControlGene'!G$3:G$98)&gt;5,SUM('Sample2-ControlGene'!G18:P18)&gt;5),IF(AND(ISNUMBER('Sample2-ControlGene'!G18),'Sample2-ControlGene'!G18&lt;35),'Sample2-ControlGene'!G18,35),"")</f>
        <v>#REF!</v>
      </c>
      <c r="AL19" s="28" t="e">
        <f>IF(AND(SUM('Sample2-ControlGene'!H$3:H$98)&gt;5,SUM('Sample2-ControlGene'!H18:Q18)&gt;5),IF(AND(ISNUMBER('Sample2-ControlGene'!H18),'Sample2-ControlGene'!H18&lt;35),'Sample2-ControlGene'!H18,35),"")</f>
        <v>#REF!</v>
      </c>
      <c r="AM19" s="28" t="e">
        <f>IF(AND(SUM('Sample2-ControlGene'!I$3:I$98)&gt;5,SUM('Sample2-ControlGene'!I18:R18)&gt;5),IF(AND(ISNUMBER('Sample2-ControlGene'!I18),'Sample2-ControlGene'!I18&lt;35),'Sample2-ControlGene'!I18,35),"")</f>
        <v>#REF!</v>
      </c>
      <c r="AN19" s="28" t="e">
        <f>IF(AND(SUM('Sample2-ControlGene'!J$3:J$98)&gt;5,SUM('Sample2-ControlGene'!J18:S18)&gt;5),IF(AND(ISNUMBER('Sample2-ControlGene'!J18),'Sample2-ControlGene'!J18&lt;35),'Sample2-ControlGene'!J18,35),"")</f>
        <v>#REF!</v>
      </c>
      <c r="AO19" s="28" t="e">
        <f>IF(AND(SUM('Sample2-ControlGene'!K$3:K$98)&gt;5,SUM('Sample2-ControlGene'!K18:T18)&gt;5),IF(AND(ISNUMBER('Sample2-ControlGene'!K18),'Sample2-ControlGene'!K18&lt;35),'Sample2-ControlGene'!K18,35),"")</f>
        <v>#REF!</v>
      </c>
      <c r="AP19" s="39" t="e">
        <f>IF(AND(SUM('Sample2-ControlGene'!L$3:L$98)&gt;5,SUM('Sample2-ControlGene'!L18:U18)&gt;5),IF(AND(ISNUMBER('Sample2-ControlGene'!L18),'Sample2-ControlGene'!L18&lt;35),'Sample2-ControlGene'!L18,35),"")</f>
        <v>#REF!</v>
      </c>
      <c r="AS19" s="18" t="e">
        <f t="shared" si="1"/>
        <v>#REF!</v>
      </c>
      <c r="AT19" s="18" t="e">
        <f t="shared" si="2"/>
        <v>#REF!</v>
      </c>
      <c r="AU19" s="38" t="str">
        <f t="shared" si="4"/>
        <v/>
      </c>
      <c r="AV19" s="39" t="str">
        <f t="shared" si="3"/>
        <v/>
      </c>
    </row>
    <row r="20" spans="1:48" x14ac:dyDescent="0.25">
      <c r="A20" s="16" t="e">
        <f>#REF!</f>
        <v>#REF!</v>
      </c>
      <c r="B20" s="15" t="s">
        <v>18</v>
      </c>
      <c r="C20" s="22" t="e">
        <f>IF(SUM(Results!#REF!)&gt;10,IF(AND(ISNUMBER(Results!#REF!),Results!#REF!&lt;35),Results!#REF!,35),"")</f>
        <v>#REF!</v>
      </c>
      <c r="D20" s="23" t="e">
        <f>IF(SUM(Results!#REF!)&gt;10,IF(AND(ISNUMBER(Results!#REF!),Results!#REF!&lt;35),Results!#REF!,35),"")</f>
        <v>#REF!</v>
      </c>
      <c r="E20" s="23" t="e">
        <f>IF(SUM(Results!#REF!)&gt;10,IF(AND(ISNUMBER(Results!#REF!),Results!#REF!&lt;35),Results!#REF!,35),"")</f>
        <v>#REF!</v>
      </c>
      <c r="F20" s="23" t="e">
        <f>IF(SUM(Results!#REF!)&gt;10,IF(AND(ISNUMBER(Results!#REF!),Results!#REF!&lt;35),Results!#REF!,35),"")</f>
        <v>#REF!</v>
      </c>
      <c r="G20" s="23" t="e">
        <f>IF(SUM(Results!#REF!)&gt;10,IF(AND(ISNUMBER(Results!#REF!),Results!#REF!&lt;35),Results!#REF!,35),"")</f>
        <v>#REF!</v>
      </c>
      <c r="H20" s="23" t="e">
        <f>IF(SUM(Results!#REF!)&gt;10,IF(AND(ISNUMBER(Results!#REF!),Results!#REF!&lt;35),Results!#REF!,35),"")</f>
        <v>#REF!</v>
      </c>
      <c r="I20" s="23" t="e">
        <f>IF(SUM(Results!#REF!)&gt;10,IF(AND(ISNUMBER(Results!#REF!),Results!#REF!&lt;35),Results!#REF!,35),"")</f>
        <v>#REF!</v>
      </c>
      <c r="J20" s="23" t="e">
        <f>IF(SUM(Results!#REF!)&gt;10,IF(AND(ISNUMBER(Results!#REF!),Results!#REF!&lt;35),Results!#REF!,35),"")</f>
        <v>#REF!</v>
      </c>
      <c r="K20" s="23" t="e">
        <f>IF(SUM(Results!#REF!)&gt;10,IF(AND(ISNUMBER(Results!#REF!),Results!#REF!&lt;35),Results!#REF!,35),"")</f>
        <v>#REF!</v>
      </c>
      <c r="L20" s="24" t="e">
        <f>IF(SUM(Results!#REF!)&gt;10,IF(AND(ISNUMBER(Results!#REF!),Results!#REF!&lt;35),Results!#REF!,35),"")</f>
        <v>#REF!</v>
      </c>
      <c r="M20" s="22" t="e">
        <f>IF(SUM(#REF!)&gt;10,IF(AND(ISNUMBER(#REF!),#REF!&lt;35),#REF!,35),"")</f>
        <v>#REF!</v>
      </c>
      <c r="N20" s="23" t="e">
        <f>IF(SUM(#REF!)&gt;10,IF(AND(ISNUMBER(#REF!),#REF!&lt;35),#REF!,35),"")</f>
        <v>#REF!</v>
      </c>
      <c r="O20" s="23" t="e">
        <f>IF(SUM(#REF!)&gt;10,IF(AND(ISNUMBER(#REF!),#REF!&lt;35),#REF!,35),"")</f>
        <v>#REF!</v>
      </c>
      <c r="P20" s="23" t="e">
        <f>IF(SUM(#REF!)&gt;10,IF(AND(ISNUMBER(#REF!),#REF!&lt;35),#REF!,35),"")</f>
        <v>#REF!</v>
      </c>
      <c r="Q20" s="23" t="e">
        <f>IF(SUM(#REF!)&gt;10,IF(AND(ISNUMBER(#REF!),#REF!&lt;35),#REF!,35),"")</f>
        <v>#REF!</v>
      </c>
      <c r="R20" s="23" t="e">
        <f>IF(SUM(#REF!)&gt;10,IF(AND(ISNUMBER(#REF!),#REF!&lt;35),#REF!,35),"")</f>
        <v>#REF!</v>
      </c>
      <c r="S20" s="23" t="e">
        <f>IF(SUM(#REF!)&gt;10,IF(AND(ISNUMBER(#REF!),#REF!&lt;35),#REF!,35),"")</f>
        <v>#REF!</v>
      </c>
      <c r="T20" s="23" t="e">
        <f>IF(SUM(#REF!)&gt;10,IF(AND(ISNUMBER(#REF!),#REF!&lt;35),#REF!,35),"")</f>
        <v>#REF!</v>
      </c>
      <c r="U20" s="23" t="e">
        <f>IF(SUM(#REF!)&gt;10,IF(AND(ISNUMBER(#REF!),#REF!&lt;35),#REF!,35),"")</f>
        <v>#REF!</v>
      </c>
      <c r="V20" s="24" t="e">
        <f>IF(SUM(#REF!)&gt;10,IF(AND(ISNUMBER(#REF!),#REF!&lt;35),#REF!,35),"")</f>
        <v>#REF!</v>
      </c>
      <c r="W20" s="38" t="e">
        <f>IF(AND(SUM(#REF!)&gt;5,SUM(#REF!)&gt;5),IF(AND(ISNUMBER(#REF!),#REF!&lt;35),#REF!,35),"")</f>
        <v>#REF!</v>
      </c>
      <c r="X20" s="28" t="e">
        <f>IF(AND(SUM(#REF!)&gt;5,SUM(#REF!)&gt;5),IF(AND(ISNUMBER(#REF!),#REF!&lt;35),#REF!,35),"")</f>
        <v>#REF!</v>
      </c>
      <c r="Y20" s="28" t="e">
        <f>IF(AND(SUM(#REF!)&gt;5,SUM(#REF!)&gt;5),IF(AND(ISNUMBER(#REF!),#REF!&lt;35),#REF!,35),"")</f>
        <v>#REF!</v>
      </c>
      <c r="Z20" s="28" t="e">
        <f>IF(AND(SUM(#REF!)&gt;5,SUM(#REF!)&gt;5),IF(AND(ISNUMBER(#REF!),#REF!&lt;35),#REF!,35),"")</f>
        <v>#REF!</v>
      </c>
      <c r="AA20" s="28" t="e">
        <f>IF(AND(SUM(#REF!)&gt;5,SUM(#REF!)&gt;5),IF(AND(ISNUMBER(#REF!),#REF!&lt;35),#REF!,35),"")</f>
        <v>#REF!</v>
      </c>
      <c r="AB20" s="28" t="e">
        <f>IF(AND(SUM(#REF!)&gt;5,SUM(#REF!)&gt;5),IF(AND(ISNUMBER(#REF!),#REF!&lt;35),#REF!,35),"")</f>
        <v>#REF!</v>
      </c>
      <c r="AC20" s="28" t="e">
        <f>IF(AND(SUM(#REF!)&gt;5,SUM(#REF!)&gt;5),IF(AND(ISNUMBER(#REF!),#REF!&lt;35),#REF!,35),"")</f>
        <v>#REF!</v>
      </c>
      <c r="AD20" s="28" t="e">
        <f>IF(AND(SUM(#REF!)&gt;5,SUM(#REF!)&gt;5),IF(AND(ISNUMBER(#REF!),#REF!&lt;35),#REF!,35),"")</f>
        <v>#REF!</v>
      </c>
      <c r="AE20" s="28" t="e">
        <f>IF(AND(SUM(#REF!)&gt;5,SUM(#REF!)&gt;5),IF(AND(ISNUMBER(#REF!),#REF!&lt;35),#REF!,35),"")</f>
        <v>#REF!</v>
      </c>
      <c r="AF20" s="39" t="e">
        <f>IF(AND(SUM(#REF!)&gt;5,SUM(#REF!)&gt;5),IF(AND(ISNUMBER(#REF!),#REF!&lt;35),#REF!,35),"")</f>
        <v>#REF!</v>
      </c>
      <c r="AG20" s="38" t="e">
        <f>IF(AND(SUM('Sample2-ControlGene'!C$3:C$98)&gt;5,SUM('Sample2-ControlGene'!C19:L19)&gt;5),IF(AND(ISNUMBER('Sample2-ControlGene'!C19),'Sample2-ControlGene'!C19&lt;35),'Sample2-ControlGene'!C19,35),"")</f>
        <v>#REF!</v>
      </c>
      <c r="AH20" s="28" t="e">
        <f>IF(AND(SUM('Sample2-ControlGene'!D$3:D$98)&gt;5,SUM('Sample2-ControlGene'!D19:M19)&gt;5),IF(AND(ISNUMBER('Sample2-ControlGene'!D19),'Sample2-ControlGene'!D19&lt;35),'Sample2-ControlGene'!D19,35),"")</f>
        <v>#REF!</v>
      </c>
      <c r="AI20" s="28" t="e">
        <f>IF(AND(SUM('Sample2-ControlGene'!E$3:E$98)&gt;5,SUM('Sample2-ControlGene'!E19:N19)&gt;5),IF(AND(ISNUMBER('Sample2-ControlGene'!E19),'Sample2-ControlGene'!E19&lt;35),'Sample2-ControlGene'!E19,35),"")</f>
        <v>#REF!</v>
      </c>
      <c r="AJ20" s="28" t="e">
        <f>IF(AND(SUM('Sample2-ControlGene'!F$3:F$98)&gt;5,SUM('Sample2-ControlGene'!F19:O19)&gt;5),IF(AND(ISNUMBER('Sample2-ControlGene'!F19),'Sample2-ControlGene'!F19&lt;35),'Sample2-ControlGene'!F19,35),"")</f>
        <v>#REF!</v>
      </c>
      <c r="AK20" s="28" t="e">
        <f>IF(AND(SUM('Sample2-ControlGene'!G$3:G$98)&gt;5,SUM('Sample2-ControlGene'!G19:P19)&gt;5),IF(AND(ISNUMBER('Sample2-ControlGene'!G19),'Sample2-ControlGene'!G19&lt;35),'Sample2-ControlGene'!G19,35),"")</f>
        <v>#REF!</v>
      </c>
      <c r="AL20" s="28" t="e">
        <f>IF(AND(SUM('Sample2-ControlGene'!H$3:H$98)&gt;5,SUM('Sample2-ControlGene'!H19:Q19)&gt;5),IF(AND(ISNUMBER('Sample2-ControlGene'!H19),'Sample2-ControlGene'!H19&lt;35),'Sample2-ControlGene'!H19,35),"")</f>
        <v>#REF!</v>
      </c>
      <c r="AM20" s="28" t="e">
        <f>IF(AND(SUM('Sample2-ControlGene'!I$3:I$98)&gt;5,SUM('Sample2-ControlGene'!I19:R19)&gt;5),IF(AND(ISNUMBER('Sample2-ControlGene'!I19),'Sample2-ControlGene'!I19&lt;35),'Sample2-ControlGene'!I19,35),"")</f>
        <v>#REF!</v>
      </c>
      <c r="AN20" s="28" t="e">
        <f>IF(AND(SUM('Sample2-ControlGene'!J$3:J$98)&gt;5,SUM('Sample2-ControlGene'!J19:S19)&gt;5),IF(AND(ISNUMBER('Sample2-ControlGene'!J19),'Sample2-ControlGene'!J19&lt;35),'Sample2-ControlGene'!J19,35),"")</f>
        <v>#REF!</v>
      </c>
      <c r="AO20" s="28" t="e">
        <f>IF(AND(SUM('Sample2-ControlGene'!K$3:K$98)&gt;5,SUM('Sample2-ControlGene'!K19:T19)&gt;5),IF(AND(ISNUMBER('Sample2-ControlGene'!K19),'Sample2-ControlGene'!K19&lt;35),'Sample2-ControlGene'!K19,35),"")</f>
        <v>#REF!</v>
      </c>
      <c r="AP20" s="39" t="e">
        <f>IF(AND(SUM('Sample2-ControlGene'!L$3:L$98)&gt;5,SUM('Sample2-ControlGene'!L19:U19)&gt;5),IF(AND(ISNUMBER('Sample2-ControlGene'!L19),'Sample2-ControlGene'!L19&lt;35),'Sample2-ControlGene'!L19,35),"")</f>
        <v>#REF!</v>
      </c>
      <c r="AS20" s="18" t="e">
        <f t="shared" si="1"/>
        <v>#REF!</v>
      </c>
      <c r="AT20" s="18" t="e">
        <f t="shared" si="2"/>
        <v>#REF!</v>
      </c>
      <c r="AU20" s="38" t="str">
        <f t="shared" si="4"/>
        <v/>
      </c>
      <c r="AV20" s="39" t="str">
        <f t="shared" si="3"/>
        <v/>
      </c>
    </row>
    <row r="21" spans="1:48" x14ac:dyDescent="0.25">
      <c r="A21" s="16" t="e">
        <f>#REF!</f>
        <v>#REF!</v>
      </c>
      <c r="B21" s="15" t="s">
        <v>19</v>
      </c>
      <c r="C21" s="22" t="e">
        <f>IF(SUM(Results!#REF!)&gt;10,IF(AND(ISNUMBER(Results!#REF!),Results!#REF!&lt;35),Results!#REF!,35),"")</f>
        <v>#REF!</v>
      </c>
      <c r="D21" s="23" t="e">
        <f>IF(SUM(Results!#REF!)&gt;10,IF(AND(ISNUMBER(Results!#REF!),Results!#REF!&lt;35),Results!#REF!,35),"")</f>
        <v>#REF!</v>
      </c>
      <c r="E21" s="23" t="e">
        <f>IF(SUM(Results!#REF!)&gt;10,IF(AND(ISNUMBER(Results!#REF!),Results!#REF!&lt;35),Results!#REF!,35),"")</f>
        <v>#REF!</v>
      </c>
      <c r="F21" s="23" t="e">
        <f>IF(SUM(Results!#REF!)&gt;10,IF(AND(ISNUMBER(Results!#REF!),Results!#REF!&lt;35),Results!#REF!,35),"")</f>
        <v>#REF!</v>
      </c>
      <c r="G21" s="23" t="e">
        <f>IF(SUM(Results!#REF!)&gt;10,IF(AND(ISNUMBER(Results!#REF!),Results!#REF!&lt;35),Results!#REF!,35),"")</f>
        <v>#REF!</v>
      </c>
      <c r="H21" s="23" t="e">
        <f>IF(SUM(Results!#REF!)&gt;10,IF(AND(ISNUMBER(Results!#REF!),Results!#REF!&lt;35),Results!#REF!,35),"")</f>
        <v>#REF!</v>
      </c>
      <c r="I21" s="23" t="e">
        <f>IF(SUM(Results!#REF!)&gt;10,IF(AND(ISNUMBER(Results!#REF!),Results!#REF!&lt;35),Results!#REF!,35),"")</f>
        <v>#REF!</v>
      </c>
      <c r="J21" s="23" t="e">
        <f>IF(SUM(Results!#REF!)&gt;10,IF(AND(ISNUMBER(Results!#REF!),Results!#REF!&lt;35),Results!#REF!,35),"")</f>
        <v>#REF!</v>
      </c>
      <c r="K21" s="23" t="e">
        <f>IF(SUM(Results!#REF!)&gt;10,IF(AND(ISNUMBER(Results!#REF!),Results!#REF!&lt;35),Results!#REF!,35),"")</f>
        <v>#REF!</v>
      </c>
      <c r="L21" s="24" t="e">
        <f>IF(SUM(Results!#REF!)&gt;10,IF(AND(ISNUMBER(Results!#REF!),Results!#REF!&lt;35),Results!#REF!,35),"")</f>
        <v>#REF!</v>
      </c>
      <c r="M21" s="22" t="e">
        <f>IF(SUM(#REF!)&gt;10,IF(AND(ISNUMBER(#REF!),#REF!&lt;35),#REF!,35),"")</f>
        <v>#REF!</v>
      </c>
      <c r="N21" s="23" t="e">
        <f>IF(SUM(#REF!)&gt;10,IF(AND(ISNUMBER(#REF!),#REF!&lt;35),#REF!,35),"")</f>
        <v>#REF!</v>
      </c>
      <c r="O21" s="23" t="e">
        <f>IF(SUM(#REF!)&gt;10,IF(AND(ISNUMBER(#REF!),#REF!&lt;35),#REF!,35),"")</f>
        <v>#REF!</v>
      </c>
      <c r="P21" s="23" t="e">
        <f>IF(SUM(#REF!)&gt;10,IF(AND(ISNUMBER(#REF!),#REF!&lt;35),#REF!,35),"")</f>
        <v>#REF!</v>
      </c>
      <c r="Q21" s="23" t="e">
        <f>IF(SUM(#REF!)&gt;10,IF(AND(ISNUMBER(#REF!),#REF!&lt;35),#REF!,35),"")</f>
        <v>#REF!</v>
      </c>
      <c r="R21" s="23" t="e">
        <f>IF(SUM(#REF!)&gt;10,IF(AND(ISNUMBER(#REF!),#REF!&lt;35),#REF!,35),"")</f>
        <v>#REF!</v>
      </c>
      <c r="S21" s="23" t="e">
        <f>IF(SUM(#REF!)&gt;10,IF(AND(ISNUMBER(#REF!),#REF!&lt;35),#REF!,35),"")</f>
        <v>#REF!</v>
      </c>
      <c r="T21" s="23" t="e">
        <f>IF(SUM(#REF!)&gt;10,IF(AND(ISNUMBER(#REF!),#REF!&lt;35),#REF!,35),"")</f>
        <v>#REF!</v>
      </c>
      <c r="U21" s="23" t="e">
        <f>IF(SUM(#REF!)&gt;10,IF(AND(ISNUMBER(#REF!),#REF!&lt;35),#REF!,35),"")</f>
        <v>#REF!</v>
      </c>
      <c r="V21" s="24" t="e">
        <f>IF(SUM(#REF!)&gt;10,IF(AND(ISNUMBER(#REF!),#REF!&lt;35),#REF!,35),"")</f>
        <v>#REF!</v>
      </c>
      <c r="W21" s="38" t="e">
        <f>IF(AND(SUM(#REF!)&gt;5,SUM(#REF!)&gt;5),IF(AND(ISNUMBER(#REF!),#REF!&lt;35),#REF!,35),"")</f>
        <v>#REF!</v>
      </c>
      <c r="X21" s="28" t="e">
        <f>IF(AND(SUM(#REF!)&gt;5,SUM(#REF!)&gt;5),IF(AND(ISNUMBER(#REF!),#REF!&lt;35),#REF!,35),"")</f>
        <v>#REF!</v>
      </c>
      <c r="Y21" s="28" t="e">
        <f>IF(AND(SUM(#REF!)&gt;5,SUM(#REF!)&gt;5),IF(AND(ISNUMBER(#REF!),#REF!&lt;35),#REF!,35),"")</f>
        <v>#REF!</v>
      </c>
      <c r="Z21" s="28" t="e">
        <f>IF(AND(SUM(#REF!)&gt;5,SUM(#REF!)&gt;5),IF(AND(ISNUMBER(#REF!),#REF!&lt;35),#REF!,35),"")</f>
        <v>#REF!</v>
      </c>
      <c r="AA21" s="28" t="e">
        <f>IF(AND(SUM(#REF!)&gt;5,SUM(#REF!)&gt;5),IF(AND(ISNUMBER(#REF!),#REF!&lt;35),#REF!,35),"")</f>
        <v>#REF!</v>
      </c>
      <c r="AB21" s="28" t="e">
        <f>IF(AND(SUM(#REF!)&gt;5,SUM(#REF!)&gt;5),IF(AND(ISNUMBER(#REF!),#REF!&lt;35),#REF!,35),"")</f>
        <v>#REF!</v>
      </c>
      <c r="AC21" s="28" t="e">
        <f>IF(AND(SUM(#REF!)&gt;5,SUM(#REF!)&gt;5),IF(AND(ISNUMBER(#REF!),#REF!&lt;35),#REF!,35),"")</f>
        <v>#REF!</v>
      </c>
      <c r="AD21" s="28" t="e">
        <f>IF(AND(SUM(#REF!)&gt;5,SUM(#REF!)&gt;5),IF(AND(ISNUMBER(#REF!),#REF!&lt;35),#REF!,35),"")</f>
        <v>#REF!</v>
      </c>
      <c r="AE21" s="28" t="e">
        <f>IF(AND(SUM(#REF!)&gt;5,SUM(#REF!)&gt;5),IF(AND(ISNUMBER(#REF!),#REF!&lt;35),#REF!,35),"")</f>
        <v>#REF!</v>
      </c>
      <c r="AF21" s="39" t="e">
        <f>IF(AND(SUM(#REF!)&gt;5,SUM(#REF!)&gt;5),IF(AND(ISNUMBER(#REF!),#REF!&lt;35),#REF!,35),"")</f>
        <v>#REF!</v>
      </c>
      <c r="AG21" s="38" t="e">
        <f>IF(AND(SUM('Sample2-ControlGene'!C$3:C$98)&gt;5,SUM('Sample2-ControlGene'!C20:L20)&gt;5),IF(AND(ISNUMBER('Sample2-ControlGene'!C20),'Sample2-ControlGene'!C20&lt;35),'Sample2-ControlGene'!C20,35),"")</f>
        <v>#REF!</v>
      </c>
      <c r="AH21" s="28" t="e">
        <f>IF(AND(SUM('Sample2-ControlGene'!D$3:D$98)&gt;5,SUM('Sample2-ControlGene'!D20:M20)&gt;5),IF(AND(ISNUMBER('Sample2-ControlGene'!D20),'Sample2-ControlGene'!D20&lt;35),'Sample2-ControlGene'!D20,35),"")</f>
        <v>#REF!</v>
      </c>
      <c r="AI21" s="28" t="e">
        <f>IF(AND(SUM('Sample2-ControlGene'!E$3:E$98)&gt;5,SUM('Sample2-ControlGene'!E20:N20)&gt;5),IF(AND(ISNUMBER('Sample2-ControlGene'!E20),'Sample2-ControlGene'!E20&lt;35),'Sample2-ControlGene'!E20,35),"")</f>
        <v>#REF!</v>
      </c>
      <c r="AJ21" s="28" t="e">
        <f>IF(AND(SUM('Sample2-ControlGene'!F$3:F$98)&gt;5,SUM('Sample2-ControlGene'!F20:O20)&gt;5),IF(AND(ISNUMBER('Sample2-ControlGene'!F20),'Sample2-ControlGene'!F20&lt;35),'Sample2-ControlGene'!F20,35),"")</f>
        <v>#REF!</v>
      </c>
      <c r="AK21" s="28" t="e">
        <f>IF(AND(SUM('Sample2-ControlGene'!G$3:G$98)&gt;5,SUM('Sample2-ControlGene'!G20:P20)&gt;5),IF(AND(ISNUMBER('Sample2-ControlGene'!G20),'Sample2-ControlGene'!G20&lt;35),'Sample2-ControlGene'!G20,35),"")</f>
        <v>#REF!</v>
      </c>
      <c r="AL21" s="28" t="e">
        <f>IF(AND(SUM('Sample2-ControlGene'!H$3:H$98)&gt;5,SUM('Sample2-ControlGene'!H20:Q20)&gt;5),IF(AND(ISNUMBER('Sample2-ControlGene'!H20),'Sample2-ControlGene'!H20&lt;35),'Sample2-ControlGene'!H20,35),"")</f>
        <v>#REF!</v>
      </c>
      <c r="AM21" s="28" t="e">
        <f>IF(AND(SUM('Sample2-ControlGene'!I$3:I$98)&gt;5,SUM('Sample2-ControlGene'!I20:R20)&gt;5),IF(AND(ISNUMBER('Sample2-ControlGene'!I20),'Sample2-ControlGene'!I20&lt;35),'Sample2-ControlGene'!I20,35),"")</f>
        <v>#REF!</v>
      </c>
      <c r="AN21" s="28" t="e">
        <f>IF(AND(SUM('Sample2-ControlGene'!J$3:J$98)&gt;5,SUM('Sample2-ControlGene'!J20:S20)&gt;5),IF(AND(ISNUMBER('Sample2-ControlGene'!J20),'Sample2-ControlGene'!J20&lt;35),'Sample2-ControlGene'!J20,35),"")</f>
        <v>#REF!</v>
      </c>
      <c r="AO21" s="28" t="e">
        <f>IF(AND(SUM('Sample2-ControlGene'!K$3:K$98)&gt;5,SUM('Sample2-ControlGene'!K20:T20)&gt;5),IF(AND(ISNUMBER('Sample2-ControlGene'!K20),'Sample2-ControlGene'!K20&lt;35),'Sample2-ControlGene'!K20,35),"")</f>
        <v>#REF!</v>
      </c>
      <c r="AP21" s="39" t="e">
        <f>IF(AND(SUM('Sample2-ControlGene'!L$3:L$98)&gt;5,SUM('Sample2-ControlGene'!L20:U20)&gt;5),IF(AND(ISNUMBER('Sample2-ControlGene'!L20),'Sample2-ControlGene'!L20&lt;35),'Sample2-ControlGene'!L20,35),"")</f>
        <v>#REF!</v>
      </c>
      <c r="AS21" s="18" t="e">
        <f t="shared" si="1"/>
        <v>#REF!</v>
      </c>
      <c r="AT21" s="18" t="e">
        <f t="shared" si="2"/>
        <v>#REF!</v>
      </c>
      <c r="AU21" s="38" t="str">
        <f t="shared" si="4"/>
        <v/>
      </c>
      <c r="AV21" s="39" t="str">
        <f t="shared" si="3"/>
        <v/>
      </c>
    </row>
    <row r="22" spans="1:48" x14ac:dyDescent="0.25">
      <c r="A22" s="16" t="e">
        <f>#REF!</f>
        <v>#REF!</v>
      </c>
      <c r="B22" s="15" t="s">
        <v>20</v>
      </c>
      <c r="C22" s="22" t="e">
        <f>IF(SUM(Results!#REF!)&gt;10,IF(AND(ISNUMBER(Results!#REF!),Results!#REF!&lt;35),Results!#REF!,35),"")</f>
        <v>#REF!</v>
      </c>
      <c r="D22" s="23" t="e">
        <f>IF(SUM(Results!#REF!)&gt;10,IF(AND(ISNUMBER(Results!#REF!),Results!#REF!&lt;35),Results!#REF!,35),"")</f>
        <v>#REF!</v>
      </c>
      <c r="E22" s="23" t="e">
        <f>IF(SUM(Results!#REF!)&gt;10,IF(AND(ISNUMBER(Results!#REF!),Results!#REF!&lt;35),Results!#REF!,35),"")</f>
        <v>#REF!</v>
      </c>
      <c r="F22" s="23" t="e">
        <f>IF(SUM(Results!#REF!)&gt;10,IF(AND(ISNUMBER(Results!#REF!),Results!#REF!&lt;35),Results!#REF!,35),"")</f>
        <v>#REF!</v>
      </c>
      <c r="G22" s="23" t="e">
        <f>IF(SUM(Results!#REF!)&gt;10,IF(AND(ISNUMBER(Results!#REF!),Results!#REF!&lt;35),Results!#REF!,35),"")</f>
        <v>#REF!</v>
      </c>
      <c r="H22" s="23" t="e">
        <f>IF(SUM(Results!#REF!)&gt;10,IF(AND(ISNUMBER(Results!#REF!),Results!#REF!&lt;35),Results!#REF!,35),"")</f>
        <v>#REF!</v>
      </c>
      <c r="I22" s="23" t="e">
        <f>IF(SUM(Results!#REF!)&gt;10,IF(AND(ISNUMBER(Results!#REF!),Results!#REF!&lt;35),Results!#REF!,35),"")</f>
        <v>#REF!</v>
      </c>
      <c r="J22" s="23" t="e">
        <f>IF(SUM(Results!#REF!)&gt;10,IF(AND(ISNUMBER(Results!#REF!),Results!#REF!&lt;35),Results!#REF!,35),"")</f>
        <v>#REF!</v>
      </c>
      <c r="K22" s="23" t="e">
        <f>IF(SUM(Results!#REF!)&gt;10,IF(AND(ISNUMBER(Results!#REF!),Results!#REF!&lt;35),Results!#REF!,35),"")</f>
        <v>#REF!</v>
      </c>
      <c r="L22" s="24" t="e">
        <f>IF(SUM(Results!#REF!)&gt;10,IF(AND(ISNUMBER(Results!#REF!),Results!#REF!&lt;35),Results!#REF!,35),"")</f>
        <v>#REF!</v>
      </c>
      <c r="M22" s="22" t="e">
        <f>IF(SUM(#REF!)&gt;10,IF(AND(ISNUMBER(#REF!),#REF!&lt;35),#REF!,35),"")</f>
        <v>#REF!</v>
      </c>
      <c r="N22" s="23" t="e">
        <f>IF(SUM(#REF!)&gt;10,IF(AND(ISNUMBER(#REF!),#REF!&lt;35),#REF!,35),"")</f>
        <v>#REF!</v>
      </c>
      <c r="O22" s="23" t="e">
        <f>IF(SUM(#REF!)&gt;10,IF(AND(ISNUMBER(#REF!),#REF!&lt;35),#REF!,35),"")</f>
        <v>#REF!</v>
      </c>
      <c r="P22" s="23" t="e">
        <f>IF(SUM(#REF!)&gt;10,IF(AND(ISNUMBER(#REF!),#REF!&lt;35),#REF!,35),"")</f>
        <v>#REF!</v>
      </c>
      <c r="Q22" s="23" t="e">
        <f>IF(SUM(#REF!)&gt;10,IF(AND(ISNUMBER(#REF!),#REF!&lt;35),#REF!,35),"")</f>
        <v>#REF!</v>
      </c>
      <c r="R22" s="23" t="e">
        <f>IF(SUM(#REF!)&gt;10,IF(AND(ISNUMBER(#REF!),#REF!&lt;35),#REF!,35),"")</f>
        <v>#REF!</v>
      </c>
      <c r="S22" s="23" t="e">
        <f>IF(SUM(#REF!)&gt;10,IF(AND(ISNUMBER(#REF!),#REF!&lt;35),#REF!,35),"")</f>
        <v>#REF!</v>
      </c>
      <c r="T22" s="23" t="e">
        <f>IF(SUM(#REF!)&gt;10,IF(AND(ISNUMBER(#REF!),#REF!&lt;35),#REF!,35),"")</f>
        <v>#REF!</v>
      </c>
      <c r="U22" s="23" t="e">
        <f>IF(SUM(#REF!)&gt;10,IF(AND(ISNUMBER(#REF!),#REF!&lt;35),#REF!,35),"")</f>
        <v>#REF!</v>
      </c>
      <c r="V22" s="24" t="e">
        <f>IF(SUM(#REF!)&gt;10,IF(AND(ISNUMBER(#REF!),#REF!&lt;35),#REF!,35),"")</f>
        <v>#REF!</v>
      </c>
      <c r="W22" s="38" t="e">
        <f>IF(AND(SUM(#REF!)&gt;5,SUM(#REF!)&gt;5),IF(AND(ISNUMBER(#REF!),#REF!&lt;35),#REF!,35),"")</f>
        <v>#REF!</v>
      </c>
      <c r="X22" s="28" t="e">
        <f>IF(AND(SUM(#REF!)&gt;5,SUM(#REF!)&gt;5),IF(AND(ISNUMBER(#REF!),#REF!&lt;35),#REF!,35),"")</f>
        <v>#REF!</v>
      </c>
      <c r="Y22" s="28" t="e">
        <f>IF(AND(SUM(#REF!)&gt;5,SUM(#REF!)&gt;5),IF(AND(ISNUMBER(#REF!),#REF!&lt;35),#REF!,35),"")</f>
        <v>#REF!</v>
      </c>
      <c r="Z22" s="28" t="e">
        <f>IF(AND(SUM(#REF!)&gt;5,SUM(#REF!)&gt;5),IF(AND(ISNUMBER(#REF!),#REF!&lt;35),#REF!,35),"")</f>
        <v>#REF!</v>
      </c>
      <c r="AA22" s="28" t="e">
        <f>IF(AND(SUM(#REF!)&gt;5,SUM(#REF!)&gt;5),IF(AND(ISNUMBER(#REF!),#REF!&lt;35),#REF!,35),"")</f>
        <v>#REF!</v>
      </c>
      <c r="AB22" s="28" t="e">
        <f>IF(AND(SUM(#REF!)&gt;5,SUM(#REF!)&gt;5),IF(AND(ISNUMBER(#REF!),#REF!&lt;35),#REF!,35),"")</f>
        <v>#REF!</v>
      </c>
      <c r="AC22" s="28" t="e">
        <f>IF(AND(SUM(#REF!)&gt;5,SUM(#REF!)&gt;5),IF(AND(ISNUMBER(#REF!),#REF!&lt;35),#REF!,35),"")</f>
        <v>#REF!</v>
      </c>
      <c r="AD22" s="28" t="e">
        <f>IF(AND(SUM(#REF!)&gt;5,SUM(#REF!)&gt;5),IF(AND(ISNUMBER(#REF!),#REF!&lt;35),#REF!,35),"")</f>
        <v>#REF!</v>
      </c>
      <c r="AE22" s="28" t="e">
        <f>IF(AND(SUM(#REF!)&gt;5,SUM(#REF!)&gt;5),IF(AND(ISNUMBER(#REF!),#REF!&lt;35),#REF!,35),"")</f>
        <v>#REF!</v>
      </c>
      <c r="AF22" s="39" t="e">
        <f>IF(AND(SUM(#REF!)&gt;5,SUM(#REF!)&gt;5),IF(AND(ISNUMBER(#REF!),#REF!&lt;35),#REF!,35),"")</f>
        <v>#REF!</v>
      </c>
      <c r="AG22" s="38" t="e">
        <f>IF(AND(SUM('Sample2-ControlGene'!C$3:C$98)&gt;5,SUM('Sample2-ControlGene'!C21:L21)&gt;5),IF(AND(ISNUMBER('Sample2-ControlGene'!C21),'Sample2-ControlGene'!C21&lt;35),'Sample2-ControlGene'!C21,35),"")</f>
        <v>#REF!</v>
      </c>
      <c r="AH22" s="28" t="e">
        <f>IF(AND(SUM('Sample2-ControlGene'!D$3:D$98)&gt;5,SUM('Sample2-ControlGene'!D21:M21)&gt;5),IF(AND(ISNUMBER('Sample2-ControlGene'!D21),'Sample2-ControlGene'!D21&lt;35),'Sample2-ControlGene'!D21,35),"")</f>
        <v>#REF!</v>
      </c>
      <c r="AI22" s="28" t="e">
        <f>IF(AND(SUM('Sample2-ControlGene'!E$3:E$98)&gt;5,SUM('Sample2-ControlGene'!E21:N21)&gt;5),IF(AND(ISNUMBER('Sample2-ControlGene'!E21),'Sample2-ControlGene'!E21&lt;35),'Sample2-ControlGene'!E21,35),"")</f>
        <v>#REF!</v>
      </c>
      <c r="AJ22" s="28" t="e">
        <f>IF(AND(SUM('Sample2-ControlGene'!F$3:F$98)&gt;5,SUM('Sample2-ControlGene'!F21:O21)&gt;5),IF(AND(ISNUMBER('Sample2-ControlGene'!F21),'Sample2-ControlGene'!F21&lt;35),'Sample2-ControlGene'!F21,35),"")</f>
        <v>#REF!</v>
      </c>
      <c r="AK22" s="28" t="e">
        <f>IF(AND(SUM('Sample2-ControlGene'!G$3:G$98)&gt;5,SUM('Sample2-ControlGene'!G21:P21)&gt;5),IF(AND(ISNUMBER('Sample2-ControlGene'!G21),'Sample2-ControlGene'!G21&lt;35),'Sample2-ControlGene'!G21,35),"")</f>
        <v>#REF!</v>
      </c>
      <c r="AL22" s="28" t="e">
        <f>IF(AND(SUM('Sample2-ControlGene'!H$3:H$98)&gt;5,SUM('Sample2-ControlGene'!H21:Q21)&gt;5),IF(AND(ISNUMBER('Sample2-ControlGene'!H21),'Sample2-ControlGene'!H21&lt;35),'Sample2-ControlGene'!H21,35),"")</f>
        <v>#REF!</v>
      </c>
      <c r="AM22" s="28" t="e">
        <f>IF(AND(SUM('Sample2-ControlGene'!I$3:I$98)&gt;5,SUM('Sample2-ControlGene'!I21:R21)&gt;5),IF(AND(ISNUMBER('Sample2-ControlGene'!I21),'Sample2-ControlGene'!I21&lt;35),'Sample2-ControlGene'!I21,35),"")</f>
        <v>#REF!</v>
      </c>
      <c r="AN22" s="28" t="e">
        <f>IF(AND(SUM('Sample2-ControlGene'!J$3:J$98)&gt;5,SUM('Sample2-ControlGene'!J21:S21)&gt;5),IF(AND(ISNUMBER('Sample2-ControlGene'!J21),'Sample2-ControlGene'!J21&lt;35),'Sample2-ControlGene'!J21,35),"")</f>
        <v>#REF!</v>
      </c>
      <c r="AO22" s="28" t="e">
        <f>IF(AND(SUM('Sample2-ControlGene'!K$3:K$98)&gt;5,SUM('Sample2-ControlGene'!K21:T21)&gt;5),IF(AND(ISNUMBER('Sample2-ControlGene'!K21),'Sample2-ControlGene'!K21&lt;35),'Sample2-ControlGene'!K21,35),"")</f>
        <v>#REF!</v>
      </c>
      <c r="AP22" s="39" t="e">
        <f>IF(AND(SUM('Sample2-ControlGene'!L$3:L$98)&gt;5,SUM('Sample2-ControlGene'!L21:U21)&gt;5),IF(AND(ISNUMBER('Sample2-ControlGene'!L21),'Sample2-ControlGene'!L21&lt;35),'Sample2-ControlGene'!L21,35),"")</f>
        <v>#REF!</v>
      </c>
      <c r="AS22" s="18" t="e">
        <f t="shared" si="1"/>
        <v>#REF!</v>
      </c>
      <c r="AT22" s="18" t="e">
        <f t="shared" si="2"/>
        <v>#REF!</v>
      </c>
      <c r="AU22" s="38" t="str">
        <f t="shared" si="4"/>
        <v/>
      </c>
      <c r="AV22" s="39" t="str">
        <f t="shared" si="3"/>
        <v/>
      </c>
    </row>
    <row r="23" spans="1:48" x14ac:dyDescent="0.25">
      <c r="A23" s="16" t="e">
        <f>#REF!</f>
        <v>#REF!</v>
      </c>
      <c r="B23" s="15" t="s">
        <v>21</v>
      </c>
      <c r="C23" s="22" t="e">
        <f>IF(SUM(Results!#REF!)&gt;10,IF(AND(ISNUMBER(Results!#REF!),Results!#REF!&lt;35),Results!#REF!,35),"")</f>
        <v>#REF!</v>
      </c>
      <c r="D23" s="23" t="e">
        <f>IF(SUM(Results!#REF!)&gt;10,IF(AND(ISNUMBER(Results!#REF!),Results!#REF!&lt;35),Results!#REF!,35),"")</f>
        <v>#REF!</v>
      </c>
      <c r="E23" s="23" t="e">
        <f>IF(SUM(Results!#REF!)&gt;10,IF(AND(ISNUMBER(Results!#REF!),Results!#REF!&lt;35),Results!#REF!,35),"")</f>
        <v>#REF!</v>
      </c>
      <c r="F23" s="23" t="e">
        <f>IF(SUM(Results!#REF!)&gt;10,IF(AND(ISNUMBER(Results!#REF!),Results!#REF!&lt;35),Results!#REF!,35),"")</f>
        <v>#REF!</v>
      </c>
      <c r="G23" s="23" t="e">
        <f>IF(SUM(Results!#REF!)&gt;10,IF(AND(ISNUMBER(Results!#REF!),Results!#REF!&lt;35),Results!#REF!,35),"")</f>
        <v>#REF!</v>
      </c>
      <c r="H23" s="23" t="e">
        <f>IF(SUM(Results!#REF!)&gt;10,IF(AND(ISNUMBER(Results!#REF!),Results!#REF!&lt;35),Results!#REF!,35),"")</f>
        <v>#REF!</v>
      </c>
      <c r="I23" s="23" t="e">
        <f>IF(SUM(Results!#REF!)&gt;10,IF(AND(ISNUMBER(Results!#REF!),Results!#REF!&lt;35),Results!#REF!,35),"")</f>
        <v>#REF!</v>
      </c>
      <c r="J23" s="23" t="e">
        <f>IF(SUM(Results!#REF!)&gt;10,IF(AND(ISNUMBER(Results!#REF!),Results!#REF!&lt;35),Results!#REF!,35),"")</f>
        <v>#REF!</v>
      </c>
      <c r="K23" s="23" t="e">
        <f>IF(SUM(Results!#REF!)&gt;10,IF(AND(ISNUMBER(Results!#REF!),Results!#REF!&lt;35),Results!#REF!,35),"")</f>
        <v>#REF!</v>
      </c>
      <c r="L23" s="24" t="e">
        <f>IF(SUM(Results!#REF!)&gt;10,IF(AND(ISNUMBER(Results!#REF!),Results!#REF!&lt;35),Results!#REF!,35),"")</f>
        <v>#REF!</v>
      </c>
      <c r="M23" s="22" t="e">
        <f>IF(SUM(#REF!)&gt;10,IF(AND(ISNUMBER(#REF!),#REF!&lt;35),#REF!,35),"")</f>
        <v>#REF!</v>
      </c>
      <c r="N23" s="23" t="e">
        <f>IF(SUM(#REF!)&gt;10,IF(AND(ISNUMBER(#REF!),#REF!&lt;35),#REF!,35),"")</f>
        <v>#REF!</v>
      </c>
      <c r="O23" s="23" t="e">
        <f>IF(SUM(#REF!)&gt;10,IF(AND(ISNUMBER(#REF!),#REF!&lt;35),#REF!,35),"")</f>
        <v>#REF!</v>
      </c>
      <c r="P23" s="23" t="e">
        <f>IF(SUM(#REF!)&gt;10,IF(AND(ISNUMBER(#REF!),#REF!&lt;35),#REF!,35),"")</f>
        <v>#REF!</v>
      </c>
      <c r="Q23" s="23" t="e">
        <f>IF(SUM(#REF!)&gt;10,IF(AND(ISNUMBER(#REF!),#REF!&lt;35),#REF!,35),"")</f>
        <v>#REF!</v>
      </c>
      <c r="R23" s="23" t="e">
        <f>IF(SUM(#REF!)&gt;10,IF(AND(ISNUMBER(#REF!),#REF!&lt;35),#REF!,35),"")</f>
        <v>#REF!</v>
      </c>
      <c r="S23" s="23" t="e">
        <f>IF(SUM(#REF!)&gt;10,IF(AND(ISNUMBER(#REF!),#REF!&lt;35),#REF!,35),"")</f>
        <v>#REF!</v>
      </c>
      <c r="T23" s="23" t="e">
        <f>IF(SUM(#REF!)&gt;10,IF(AND(ISNUMBER(#REF!),#REF!&lt;35),#REF!,35),"")</f>
        <v>#REF!</v>
      </c>
      <c r="U23" s="23" t="e">
        <f>IF(SUM(#REF!)&gt;10,IF(AND(ISNUMBER(#REF!),#REF!&lt;35),#REF!,35),"")</f>
        <v>#REF!</v>
      </c>
      <c r="V23" s="24" t="e">
        <f>IF(SUM(#REF!)&gt;10,IF(AND(ISNUMBER(#REF!),#REF!&lt;35),#REF!,35),"")</f>
        <v>#REF!</v>
      </c>
      <c r="W23" s="40" t="e">
        <f>IF(AND(SUM(#REF!)&gt;5,SUM(#REF!)&gt;5),IF(AND(ISNUMBER(#REF!),#REF!&lt;35),#REF!,35),"")</f>
        <v>#REF!</v>
      </c>
      <c r="X23" s="41" t="e">
        <f>IF(AND(SUM(#REF!)&gt;5,SUM(#REF!)&gt;5),IF(AND(ISNUMBER(#REF!),#REF!&lt;35),#REF!,35),"")</f>
        <v>#REF!</v>
      </c>
      <c r="Y23" s="41" t="e">
        <f>IF(AND(SUM(#REF!)&gt;5,SUM(#REF!)&gt;5),IF(AND(ISNUMBER(#REF!),#REF!&lt;35),#REF!,35),"")</f>
        <v>#REF!</v>
      </c>
      <c r="Z23" s="41" t="e">
        <f>IF(AND(SUM(#REF!)&gt;5,SUM(#REF!)&gt;5),IF(AND(ISNUMBER(#REF!),#REF!&lt;35),#REF!,35),"")</f>
        <v>#REF!</v>
      </c>
      <c r="AA23" s="41" t="e">
        <f>IF(AND(SUM(#REF!)&gt;5,SUM(#REF!)&gt;5),IF(AND(ISNUMBER(#REF!),#REF!&lt;35),#REF!,35),"")</f>
        <v>#REF!</v>
      </c>
      <c r="AB23" s="41" t="e">
        <f>IF(AND(SUM(#REF!)&gt;5,SUM(#REF!)&gt;5),IF(AND(ISNUMBER(#REF!),#REF!&lt;35),#REF!,35),"")</f>
        <v>#REF!</v>
      </c>
      <c r="AC23" s="41" t="e">
        <f>IF(AND(SUM(#REF!)&gt;5,SUM(#REF!)&gt;5),IF(AND(ISNUMBER(#REF!),#REF!&lt;35),#REF!,35),"")</f>
        <v>#REF!</v>
      </c>
      <c r="AD23" s="41" t="e">
        <f>IF(AND(SUM(#REF!)&gt;5,SUM(#REF!)&gt;5),IF(AND(ISNUMBER(#REF!),#REF!&lt;35),#REF!,35),"")</f>
        <v>#REF!</v>
      </c>
      <c r="AE23" s="41" t="e">
        <f>IF(AND(SUM(#REF!)&gt;5,SUM(#REF!)&gt;5),IF(AND(ISNUMBER(#REF!),#REF!&lt;35),#REF!,35),"")</f>
        <v>#REF!</v>
      </c>
      <c r="AF23" s="42" t="e">
        <f>IF(AND(SUM(#REF!)&gt;5,SUM(#REF!)&gt;5),IF(AND(ISNUMBER(#REF!),#REF!&lt;35),#REF!,35),"")</f>
        <v>#REF!</v>
      </c>
      <c r="AG23" s="40" t="e">
        <f>IF(AND(SUM('Sample2-ControlGene'!C$3:C$98)&gt;5,SUM('Sample2-ControlGene'!C22:L22)&gt;5),IF(AND(ISNUMBER('Sample2-ControlGene'!C22),'Sample2-ControlGene'!C22&lt;35),'Sample2-ControlGene'!C22,35),"")</f>
        <v>#REF!</v>
      </c>
      <c r="AH23" s="41" t="e">
        <f>IF(AND(SUM('Sample2-ControlGene'!D$3:D$98)&gt;5,SUM('Sample2-ControlGene'!D22:M22)&gt;5),IF(AND(ISNUMBER('Sample2-ControlGene'!D22),'Sample2-ControlGene'!D22&lt;35),'Sample2-ControlGene'!D22,35),"")</f>
        <v>#REF!</v>
      </c>
      <c r="AI23" s="41" t="e">
        <f>IF(AND(SUM('Sample2-ControlGene'!E$3:E$98)&gt;5,SUM('Sample2-ControlGene'!E22:N22)&gt;5),IF(AND(ISNUMBER('Sample2-ControlGene'!E22),'Sample2-ControlGene'!E22&lt;35),'Sample2-ControlGene'!E22,35),"")</f>
        <v>#REF!</v>
      </c>
      <c r="AJ23" s="41" t="e">
        <f>IF(AND(SUM('Sample2-ControlGene'!F$3:F$98)&gt;5,SUM('Sample2-ControlGene'!F22:O22)&gt;5),IF(AND(ISNUMBER('Sample2-ControlGene'!F22),'Sample2-ControlGene'!F22&lt;35),'Sample2-ControlGene'!F22,35),"")</f>
        <v>#REF!</v>
      </c>
      <c r="AK23" s="41" t="e">
        <f>IF(AND(SUM('Sample2-ControlGene'!G$3:G$98)&gt;5,SUM('Sample2-ControlGene'!G22:P22)&gt;5),IF(AND(ISNUMBER('Sample2-ControlGene'!G22),'Sample2-ControlGene'!G22&lt;35),'Sample2-ControlGene'!G22,35),"")</f>
        <v>#REF!</v>
      </c>
      <c r="AL23" s="41" t="e">
        <f>IF(AND(SUM('Sample2-ControlGene'!H$3:H$98)&gt;5,SUM('Sample2-ControlGene'!H22:Q22)&gt;5),IF(AND(ISNUMBER('Sample2-ControlGene'!H22),'Sample2-ControlGene'!H22&lt;35),'Sample2-ControlGene'!H22,35),"")</f>
        <v>#REF!</v>
      </c>
      <c r="AM23" s="41" t="e">
        <f>IF(AND(SUM('Sample2-ControlGene'!I$3:I$98)&gt;5,SUM('Sample2-ControlGene'!I22:R22)&gt;5),IF(AND(ISNUMBER('Sample2-ControlGene'!I22),'Sample2-ControlGene'!I22&lt;35),'Sample2-ControlGene'!I22,35),"")</f>
        <v>#REF!</v>
      </c>
      <c r="AN23" s="41" t="e">
        <f>IF(AND(SUM('Sample2-ControlGene'!J$3:J$98)&gt;5,SUM('Sample2-ControlGene'!J22:S22)&gt;5),IF(AND(ISNUMBER('Sample2-ControlGene'!J22),'Sample2-ControlGene'!J22&lt;35),'Sample2-ControlGene'!J22,35),"")</f>
        <v>#REF!</v>
      </c>
      <c r="AO23" s="41" t="e">
        <f>IF(AND(SUM('Sample2-ControlGene'!K$3:K$98)&gt;5,SUM('Sample2-ControlGene'!K22:T22)&gt;5),IF(AND(ISNUMBER('Sample2-ControlGene'!K22),'Sample2-ControlGene'!K22&lt;35),'Sample2-ControlGene'!K22,35),"")</f>
        <v>#REF!</v>
      </c>
      <c r="AP23" s="42" t="e">
        <f>IF(AND(SUM('Sample2-ControlGene'!L$3:L$98)&gt;5,SUM('Sample2-ControlGene'!L22:U22)&gt;5),IF(AND(ISNUMBER('Sample2-ControlGene'!L22),'Sample2-ControlGene'!L22&lt;35),'Sample2-ControlGene'!L22,35),"")</f>
        <v>#REF!</v>
      </c>
      <c r="AS23" s="18" t="e">
        <f t="shared" si="1"/>
        <v>#REF!</v>
      </c>
      <c r="AT23" s="18" t="e">
        <f t="shared" si="2"/>
        <v>#REF!</v>
      </c>
      <c r="AU23" s="40" t="str">
        <f t="shared" si="4"/>
        <v/>
      </c>
      <c r="AV23" s="42" t="str">
        <f t="shared" si="3"/>
        <v/>
      </c>
    </row>
    <row r="24" spans="1:48" x14ac:dyDescent="0.25">
      <c r="A24" s="16" t="e">
        <f>#REF!</f>
        <v>#REF!</v>
      </c>
      <c r="B24" s="15" t="s">
        <v>22</v>
      </c>
      <c r="C24" s="22" t="e">
        <f>IF(SUM(Results!#REF!)&gt;10,IF(AND(ISNUMBER(Results!#REF!),Results!#REF!&lt;35),Results!#REF!,35),"")</f>
        <v>#REF!</v>
      </c>
      <c r="D24" s="23" t="e">
        <f>IF(SUM(Results!#REF!)&gt;10,IF(AND(ISNUMBER(Results!#REF!),Results!#REF!&lt;35),Results!#REF!,35),"")</f>
        <v>#REF!</v>
      </c>
      <c r="E24" s="23" t="e">
        <f>IF(SUM(Results!#REF!)&gt;10,IF(AND(ISNUMBER(Results!#REF!),Results!#REF!&lt;35),Results!#REF!,35),"")</f>
        <v>#REF!</v>
      </c>
      <c r="F24" s="23" t="e">
        <f>IF(SUM(Results!#REF!)&gt;10,IF(AND(ISNUMBER(Results!#REF!),Results!#REF!&lt;35),Results!#REF!,35),"")</f>
        <v>#REF!</v>
      </c>
      <c r="G24" s="23" t="e">
        <f>IF(SUM(Results!#REF!)&gt;10,IF(AND(ISNUMBER(Results!#REF!),Results!#REF!&lt;35),Results!#REF!,35),"")</f>
        <v>#REF!</v>
      </c>
      <c r="H24" s="23" t="e">
        <f>IF(SUM(Results!#REF!)&gt;10,IF(AND(ISNUMBER(Results!#REF!),Results!#REF!&lt;35),Results!#REF!,35),"")</f>
        <v>#REF!</v>
      </c>
      <c r="I24" s="23" t="e">
        <f>IF(SUM(Results!#REF!)&gt;10,IF(AND(ISNUMBER(Results!#REF!),Results!#REF!&lt;35),Results!#REF!,35),"")</f>
        <v>#REF!</v>
      </c>
      <c r="J24" s="23" t="e">
        <f>IF(SUM(Results!#REF!)&gt;10,IF(AND(ISNUMBER(Results!#REF!),Results!#REF!&lt;35),Results!#REF!,35),"")</f>
        <v>#REF!</v>
      </c>
      <c r="K24" s="23" t="e">
        <f>IF(SUM(Results!#REF!)&gt;10,IF(AND(ISNUMBER(Results!#REF!),Results!#REF!&lt;35),Results!#REF!,35),"")</f>
        <v>#REF!</v>
      </c>
      <c r="L24" s="24" t="e">
        <f>IF(SUM(Results!#REF!)&gt;10,IF(AND(ISNUMBER(Results!#REF!),Results!#REF!&lt;35),Results!#REF!,35),"")</f>
        <v>#REF!</v>
      </c>
      <c r="M24" s="22" t="e">
        <f>IF(SUM(#REF!)&gt;10,IF(AND(ISNUMBER(#REF!),#REF!&lt;35),#REF!,35),"")</f>
        <v>#REF!</v>
      </c>
      <c r="N24" s="23" t="e">
        <f>IF(SUM(#REF!)&gt;10,IF(AND(ISNUMBER(#REF!),#REF!&lt;35),#REF!,35),"")</f>
        <v>#REF!</v>
      </c>
      <c r="O24" s="23" t="e">
        <f>IF(SUM(#REF!)&gt;10,IF(AND(ISNUMBER(#REF!),#REF!&lt;35),#REF!,35),"")</f>
        <v>#REF!</v>
      </c>
      <c r="P24" s="23" t="e">
        <f>IF(SUM(#REF!)&gt;10,IF(AND(ISNUMBER(#REF!),#REF!&lt;35),#REF!,35),"")</f>
        <v>#REF!</v>
      </c>
      <c r="Q24" s="23" t="e">
        <f>IF(SUM(#REF!)&gt;10,IF(AND(ISNUMBER(#REF!),#REF!&lt;35),#REF!,35),"")</f>
        <v>#REF!</v>
      </c>
      <c r="R24" s="23" t="e">
        <f>IF(SUM(#REF!)&gt;10,IF(AND(ISNUMBER(#REF!),#REF!&lt;35),#REF!,35),"")</f>
        <v>#REF!</v>
      </c>
      <c r="S24" s="23" t="e">
        <f>IF(SUM(#REF!)&gt;10,IF(AND(ISNUMBER(#REF!),#REF!&lt;35),#REF!,35),"")</f>
        <v>#REF!</v>
      </c>
      <c r="T24" s="23" t="e">
        <f>IF(SUM(#REF!)&gt;10,IF(AND(ISNUMBER(#REF!),#REF!&lt;35),#REF!,35),"")</f>
        <v>#REF!</v>
      </c>
      <c r="U24" s="23" t="e">
        <f>IF(SUM(#REF!)&gt;10,IF(AND(ISNUMBER(#REF!),#REF!&lt;35),#REF!,35),"")</f>
        <v>#REF!</v>
      </c>
      <c r="V24" s="24" t="e">
        <f>IF(SUM(#REF!)&gt;10,IF(AND(ISNUMBER(#REF!),#REF!&lt;35),#REF!,35),"")</f>
        <v>#REF!</v>
      </c>
      <c r="W24" s="8"/>
      <c r="X24" s="8"/>
      <c r="Y24" s="8"/>
      <c r="Z24" s="8"/>
      <c r="AA24" s="8"/>
      <c r="AB24" s="8"/>
      <c r="AC24" s="8"/>
      <c r="AD24" s="8"/>
      <c r="AE24" s="8"/>
      <c r="AF24" s="8"/>
      <c r="AG24" s="29"/>
      <c r="AH24" s="30"/>
      <c r="AI24" s="30"/>
      <c r="AJ24" s="30"/>
      <c r="AK24" s="30"/>
      <c r="AL24" s="30"/>
      <c r="AM24" s="30"/>
      <c r="AN24" s="30"/>
      <c r="AO24" s="30"/>
      <c r="AP24" s="31"/>
      <c r="AS24" s="18" t="e">
        <f t="shared" si="1"/>
        <v>#REF!</v>
      </c>
      <c r="AT24" s="18" t="e">
        <f t="shared" si="2"/>
        <v>#REF!</v>
      </c>
      <c r="AU24" s="5"/>
      <c r="AV24" s="5"/>
    </row>
    <row r="25" spans="1:48" x14ac:dyDescent="0.25">
      <c r="A25" s="16" t="e">
        <f>#REF!</f>
        <v>#REF!</v>
      </c>
      <c r="B25" s="15" t="s">
        <v>23</v>
      </c>
      <c r="C25" s="22" t="e">
        <f>IF(SUM(Results!#REF!)&gt;10,IF(AND(ISNUMBER(Results!#REF!),Results!#REF!&lt;35),Results!#REF!,35),"")</f>
        <v>#REF!</v>
      </c>
      <c r="D25" s="23" t="e">
        <f>IF(SUM(Results!#REF!)&gt;10,IF(AND(ISNUMBER(Results!#REF!),Results!#REF!&lt;35),Results!#REF!,35),"")</f>
        <v>#REF!</v>
      </c>
      <c r="E25" s="23" t="e">
        <f>IF(SUM(Results!#REF!)&gt;10,IF(AND(ISNUMBER(Results!#REF!),Results!#REF!&lt;35),Results!#REF!,35),"")</f>
        <v>#REF!</v>
      </c>
      <c r="F25" s="23" t="e">
        <f>IF(SUM(Results!#REF!)&gt;10,IF(AND(ISNUMBER(Results!#REF!),Results!#REF!&lt;35),Results!#REF!,35),"")</f>
        <v>#REF!</v>
      </c>
      <c r="G25" s="23" t="e">
        <f>IF(SUM(Results!#REF!)&gt;10,IF(AND(ISNUMBER(Results!#REF!),Results!#REF!&lt;35),Results!#REF!,35),"")</f>
        <v>#REF!</v>
      </c>
      <c r="H25" s="23" t="e">
        <f>IF(SUM(Results!#REF!)&gt;10,IF(AND(ISNUMBER(Results!#REF!),Results!#REF!&lt;35),Results!#REF!,35),"")</f>
        <v>#REF!</v>
      </c>
      <c r="I25" s="23" t="e">
        <f>IF(SUM(Results!#REF!)&gt;10,IF(AND(ISNUMBER(Results!#REF!),Results!#REF!&lt;35),Results!#REF!,35),"")</f>
        <v>#REF!</v>
      </c>
      <c r="J25" s="23" t="e">
        <f>IF(SUM(Results!#REF!)&gt;10,IF(AND(ISNUMBER(Results!#REF!),Results!#REF!&lt;35),Results!#REF!,35),"")</f>
        <v>#REF!</v>
      </c>
      <c r="K25" s="23" t="e">
        <f>IF(SUM(Results!#REF!)&gt;10,IF(AND(ISNUMBER(Results!#REF!),Results!#REF!&lt;35),Results!#REF!,35),"")</f>
        <v>#REF!</v>
      </c>
      <c r="L25" s="24" t="e">
        <f>IF(SUM(Results!#REF!)&gt;10,IF(AND(ISNUMBER(Results!#REF!),Results!#REF!&lt;35),Results!#REF!,35),"")</f>
        <v>#REF!</v>
      </c>
      <c r="M25" s="22" t="e">
        <f>IF(SUM(#REF!)&gt;10,IF(AND(ISNUMBER(#REF!),#REF!&lt;35),#REF!,35),"")</f>
        <v>#REF!</v>
      </c>
      <c r="N25" s="23" t="e">
        <f>IF(SUM(#REF!)&gt;10,IF(AND(ISNUMBER(#REF!),#REF!&lt;35),#REF!,35),"")</f>
        <v>#REF!</v>
      </c>
      <c r="O25" s="23" t="e">
        <f>IF(SUM(#REF!)&gt;10,IF(AND(ISNUMBER(#REF!),#REF!&lt;35),#REF!,35),"")</f>
        <v>#REF!</v>
      </c>
      <c r="P25" s="23" t="e">
        <f>IF(SUM(#REF!)&gt;10,IF(AND(ISNUMBER(#REF!),#REF!&lt;35),#REF!,35),"")</f>
        <v>#REF!</v>
      </c>
      <c r="Q25" s="23" t="e">
        <f>IF(SUM(#REF!)&gt;10,IF(AND(ISNUMBER(#REF!),#REF!&lt;35),#REF!,35),"")</f>
        <v>#REF!</v>
      </c>
      <c r="R25" s="23" t="e">
        <f>IF(SUM(#REF!)&gt;10,IF(AND(ISNUMBER(#REF!),#REF!&lt;35),#REF!,35),"")</f>
        <v>#REF!</v>
      </c>
      <c r="S25" s="23" t="e">
        <f>IF(SUM(#REF!)&gt;10,IF(AND(ISNUMBER(#REF!),#REF!&lt;35),#REF!,35),"")</f>
        <v>#REF!</v>
      </c>
      <c r="T25" s="23" t="e">
        <f>IF(SUM(#REF!)&gt;10,IF(AND(ISNUMBER(#REF!),#REF!&lt;35),#REF!,35),"")</f>
        <v>#REF!</v>
      </c>
      <c r="U25" s="23" t="e">
        <f>IF(SUM(#REF!)&gt;10,IF(AND(ISNUMBER(#REF!),#REF!&lt;35),#REF!,35),"")</f>
        <v>#REF!</v>
      </c>
      <c r="V25" s="24" t="e">
        <f>IF(SUM(#REF!)&gt;10,IF(AND(ISNUMBER(#REF!),#REF!&lt;35),#REF!,35),"")</f>
        <v>#REF!</v>
      </c>
      <c r="W25" s="8"/>
      <c r="X25" s="8"/>
      <c r="Y25" s="8"/>
      <c r="Z25" s="8"/>
      <c r="AA25" s="8"/>
      <c r="AB25" s="8"/>
      <c r="AC25" s="8"/>
      <c r="AD25" s="8"/>
      <c r="AE25" s="8"/>
      <c r="AF25" s="8"/>
      <c r="AG25" s="29"/>
      <c r="AH25" s="30"/>
      <c r="AI25" s="30"/>
      <c r="AJ25" s="30"/>
      <c r="AK25" s="30"/>
      <c r="AL25" s="30"/>
      <c r="AM25" s="30"/>
      <c r="AN25" s="30"/>
      <c r="AO25" s="30"/>
      <c r="AP25" s="31"/>
      <c r="AS25" s="18" t="e">
        <f t="shared" si="1"/>
        <v>#REF!</v>
      </c>
      <c r="AT25" s="18" t="e">
        <f t="shared" si="2"/>
        <v>#REF!</v>
      </c>
      <c r="AU25" s="5"/>
      <c r="AV25" s="5"/>
    </row>
    <row r="26" spans="1:48" x14ac:dyDescent="0.25">
      <c r="A26" s="16" t="e">
        <f>#REF!</f>
        <v>#REF!</v>
      </c>
      <c r="B26" s="15" t="s">
        <v>24</v>
      </c>
      <c r="C26" s="22" t="e">
        <f>IF(SUM(Results!#REF!)&gt;10,IF(AND(ISNUMBER(Results!#REF!),Results!#REF!&lt;35),Results!#REF!,35),"")</f>
        <v>#REF!</v>
      </c>
      <c r="D26" s="23" t="e">
        <f>IF(SUM(Results!#REF!)&gt;10,IF(AND(ISNUMBER(Results!#REF!),Results!#REF!&lt;35),Results!#REF!,35),"")</f>
        <v>#REF!</v>
      </c>
      <c r="E26" s="23" t="e">
        <f>IF(SUM(Results!#REF!)&gt;10,IF(AND(ISNUMBER(Results!#REF!),Results!#REF!&lt;35),Results!#REF!,35),"")</f>
        <v>#REF!</v>
      </c>
      <c r="F26" s="23" t="e">
        <f>IF(SUM(Results!#REF!)&gt;10,IF(AND(ISNUMBER(Results!#REF!),Results!#REF!&lt;35),Results!#REF!,35),"")</f>
        <v>#REF!</v>
      </c>
      <c r="G26" s="23" t="e">
        <f>IF(SUM(Results!#REF!)&gt;10,IF(AND(ISNUMBER(Results!#REF!),Results!#REF!&lt;35),Results!#REF!,35),"")</f>
        <v>#REF!</v>
      </c>
      <c r="H26" s="23" t="e">
        <f>IF(SUM(Results!#REF!)&gt;10,IF(AND(ISNUMBER(Results!#REF!),Results!#REF!&lt;35),Results!#REF!,35),"")</f>
        <v>#REF!</v>
      </c>
      <c r="I26" s="23" t="e">
        <f>IF(SUM(Results!#REF!)&gt;10,IF(AND(ISNUMBER(Results!#REF!),Results!#REF!&lt;35),Results!#REF!,35),"")</f>
        <v>#REF!</v>
      </c>
      <c r="J26" s="23" t="e">
        <f>IF(SUM(Results!#REF!)&gt;10,IF(AND(ISNUMBER(Results!#REF!),Results!#REF!&lt;35),Results!#REF!,35),"")</f>
        <v>#REF!</v>
      </c>
      <c r="K26" s="23" t="e">
        <f>IF(SUM(Results!#REF!)&gt;10,IF(AND(ISNUMBER(Results!#REF!),Results!#REF!&lt;35),Results!#REF!,35),"")</f>
        <v>#REF!</v>
      </c>
      <c r="L26" s="24" t="e">
        <f>IF(SUM(Results!#REF!)&gt;10,IF(AND(ISNUMBER(Results!#REF!),Results!#REF!&lt;35),Results!#REF!,35),"")</f>
        <v>#REF!</v>
      </c>
      <c r="M26" s="22" t="e">
        <f>IF(SUM(#REF!)&gt;10,IF(AND(ISNUMBER(#REF!),#REF!&lt;35),#REF!,35),"")</f>
        <v>#REF!</v>
      </c>
      <c r="N26" s="23" t="e">
        <f>IF(SUM(#REF!)&gt;10,IF(AND(ISNUMBER(#REF!),#REF!&lt;35),#REF!,35),"")</f>
        <v>#REF!</v>
      </c>
      <c r="O26" s="23" t="e">
        <f>IF(SUM(#REF!)&gt;10,IF(AND(ISNUMBER(#REF!),#REF!&lt;35),#REF!,35),"")</f>
        <v>#REF!</v>
      </c>
      <c r="P26" s="23" t="e">
        <f>IF(SUM(#REF!)&gt;10,IF(AND(ISNUMBER(#REF!),#REF!&lt;35),#REF!,35),"")</f>
        <v>#REF!</v>
      </c>
      <c r="Q26" s="23" t="e">
        <f>IF(SUM(#REF!)&gt;10,IF(AND(ISNUMBER(#REF!),#REF!&lt;35),#REF!,35),"")</f>
        <v>#REF!</v>
      </c>
      <c r="R26" s="23" t="e">
        <f>IF(SUM(#REF!)&gt;10,IF(AND(ISNUMBER(#REF!),#REF!&lt;35),#REF!,35),"")</f>
        <v>#REF!</v>
      </c>
      <c r="S26" s="23" t="e">
        <f>IF(SUM(#REF!)&gt;10,IF(AND(ISNUMBER(#REF!),#REF!&lt;35),#REF!,35),"")</f>
        <v>#REF!</v>
      </c>
      <c r="T26" s="23" t="e">
        <f>IF(SUM(#REF!)&gt;10,IF(AND(ISNUMBER(#REF!),#REF!&lt;35),#REF!,35),"")</f>
        <v>#REF!</v>
      </c>
      <c r="U26" s="23" t="e">
        <f>IF(SUM(#REF!)&gt;10,IF(AND(ISNUMBER(#REF!),#REF!&lt;35),#REF!,35),"")</f>
        <v>#REF!</v>
      </c>
      <c r="V26" s="24" t="e">
        <f>IF(SUM(#REF!)&gt;10,IF(AND(ISNUMBER(#REF!),#REF!&lt;35),#REF!,35),"")</f>
        <v>#REF!</v>
      </c>
      <c r="W26" s="8"/>
      <c r="X26" s="8"/>
      <c r="Y26" s="8"/>
      <c r="Z26" s="8"/>
      <c r="AA26" s="8"/>
      <c r="AB26" s="8"/>
      <c r="AC26" s="8"/>
      <c r="AD26" s="8"/>
      <c r="AE26" s="8"/>
      <c r="AF26" s="8"/>
      <c r="AG26" s="29"/>
      <c r="AH26" s="30"/>
      <c r="AI26" s="30"/>
      <c r="AJ26" s="30"/>
      <c r="AK26" s="30"/>
      <c r="AL26" s="30"/>
      <c r="AM26" s="30"/>
      <c r="AN26" s="30"/>
      <c r="AO26" s="30"/>
      <c r="AP26" s="31"/>
      <c r="AS26" s="18" t="e">
        <f t="shared" si="1"/>
        <v>#REF!</v>
      </c>
      <c r="AT26" s="18" t="e">
        <f t="shared" si="2"/>
        <v>#REF!</v>
      </c>
      <c r="AU26" s="5"/>
      <c r="AV26" s="5"/>
    </row>
    <row r="27" spans="1:48" x14ac:dyDescent="0.25">
      <c r="A27" s="16" t="e">
        <f>#REF!</f>
        <v>#REF!</v>
      </c>
      <c r="B27" s="15" t="s">
        <v>25</v>
      </c>
      <c r="C27" s="22" t="e">
        <f>IF(SUM(Results!#REF!)&gt;10,IF(AND(ISNUMBER(Results!#REF!),Results!#REF!&lt;35),Results!#REF!,35),"")</f>
        <v>#REF!</v>
      </c>
      <c r="D27" s="23" t="e">
        <f>IF(SUM(Results!#REF!)&gt;10,IF(AND(ISNUMBER(Results!#REF!),Results!#REF!&lt;35),Results!#REF!,35),"")</f>
        <v>#REF!</v>
      </c>
      <c r="E27" s="23" t="e">
        <f>IF(SUM(Results!#REF!)&gt;10,IF(AND(ISNUMBER(Results!#REF!),Results!#REF!&lt;35),Results!#REF!,35),"")</f>
        <v>#REF!</v>
      </c>
      <c r="F27" s="23" t="e">
        <f>IF(SUM(Results!#REF!)&gt;10,IF(AND(ISNUMBER(Results!#REF!),Results!#REF!&lt;35),Results!#REF!,35),"")</f>
        <v>#REF!</v>
      </c>
      <c r="G27" s="23" t="e">
        <f>IF(SUM(Results!#REF!)&gt;10,IF(AND(ISNUMBER(Results!#REF!),Results!#REF!&lt;35),Results!#REF!,35),"")</f>
        <v>#REF!</v>
      </c>
      <c r="H27" s="23" t="e">
        <f>IF(SUM(Results!#REF!)&gt;10,IF(AND(ISNUMBER(Results!#REF!),Results!#REF!&lt;35),Results!#REF!,35),"")</f>
        <v>#REF!</v>
      </c>
      <c r="I27" s="23" t="e">
        <f>IF(SUM(Results!#REF!)&gt;10,IF(AND(ISNUMBER(Results!#REF!),Results!#REF!&lt;35),Results!#REF!,35),"")</f>
        <v>#REF!</v>
      </c>
      <c r="J27" s="23" t="e">
        <f>IF(SUM(Results!#REF!)&gt;10,IF(AND(ISNUMBER(Results!#REF!),Results!#REF!&lt;35),Results!#REF!,35),"")</f>
        <v>#REF!</v>
      </c>
      <c r="K27" s="23" t="e">
        <f>IF(SUM(Results!#REF!)&gt;10,IF(AND(ISNUMBER(Results!#REF!),Results!#REF!&lt;35),Results!#REF!,35),"")</f>
        <v>#REF!</v>
      </c>
      <c r="L27" s="24" t="e">
        <f>IF(SUM(Results!#REF!)&gt;10,IF(AND(ISNUMBER(Results!#REF!),Results!#REF!&lt;35),Results!#REF!,35),"")</f>
        <v>#REF!</v>
      </c>
      <c r="M27" s="22" t="e">
        <f>IF(SUM(#REF!)&gt;10,IF(AND(ISNUMBER(#REF!),#REF!&lt;35),#REF!,35),"")</f>
        <v>#REF!</v>
      </c>
      <c r="N27" s="23" t="e">
        <f>IF(SUM(#REF!)&gt;10,IF(AND(ISNUMBER(#REF!),#REF!&lt;35),#REF!,35),"")</f>
        <v>#REF!</v>
      </c>
      <c r="O27" s="23" t="e">
        <f>IF(SUM(#REF!)&gt;10,IF(AND(ISNUMBER(#REF!),#REF!&lt;35),#REF!,35),"")</f>
        <v>#REF!</v>
      </c>
      <c r="P27" s="23" t="e">
        <f>IF(SUM(#REF!)&gt;10,IF(AND(ISNUMBER(#REF!),#REF!&lt;35),#REF!,35),"")</f>
        <v>#REF!</v>
      </c>
      <c r="Q27" s="23" t="e">
        <f>IF(SUM(#REF!)&gt;10,IF(AND(ISNUMBER(#REF!),#REF!&lt;35),#REF!,35),"")</f>
        <v>#REF!</v>
      </c>
      <c r="R27" s="23" t="e">
        <f>IF(SUM(#REF!)&gt;10,IF(AND(ISNUMBER(#REF!),#REF!&lt;35),#REF!,35),"")</f>
        <v>#REF!</v>
      </c>
      <c r="S27" s="23" t="e">
        <f>IF(SUM(#REF!)&gt;10,IF(AND(ISNUMBER(#REF!),#REF!&lt;35),#REF!,35),"")</f>
        <v>#REF!</v>
      </c>
      <c r="T27" s="23" t="e">
        <f>IF(SUM(#REF!)&gt;10,IF(AND(ISNUMBER(#REF!),#REF!&lt;35),#REF!,35),"")</f>
        <v>#REF!</v>
      </c>
      <c r="U27" s="23" t="e">
        <f>IF(SUM(#REF!)&gt;10,IF(AND(ISNUMBER(#REF!),#REF!&lt;35),#REF!,35),"")</f>
        <v>#REF!</v>
      </c>
      <c r="V27" s="24" t="e">
        <f>IF(SUM(#REF!)&gt;10,IF(AND(ISNUMBER(#REF!),#REF!&lt;35),#REF!,35),"")</f>
        <v>#REF!</v>
      </c>
      <c r="W27" s="8"/>
      <c r="X27" s="8"/>
      <c r="Y27" s="8"/>
      <c r="Z27" s="8"/>
      <c r="AA27" s="8"/>
      <c r="AB27" s="8"/>
      <c r="AC27" s="8"/>
      <c r="AD27" s="8"/>
      <c r="AE27" s="8"/>
      <c r="AF27" s="8"/>
      <c r="AG27" s="29"/>
      <c r="AH27" s="30"/>
      <c r="AI27" s="30"/>
      <c r="AJ27" s="30"/>
      <c r="AK27" s="30"/>
      <c r="AL27" s="30"/>
      <c r="AM27" s="30"/>
      <c r="AN27" s="30"/>
      <c r="AO27" s="30"/>
      <c r="AP27" s="31"/>
      <c r="AS27" s="18" t="e">
        <f t="shared" si="1"/>
        <v>#REF!</v>
      </c>
      <c r="AT27" s="18" t="e">
        <f t="shared" si="2"/>
        <v>#REF!</v>
      </c>
      <c r="AU27" s="5"/>
      <c r="AV27" s="5"/>
    </row>
    <row r="28" spans="1:48" x14ac:dyDescent="0.25">
      <c r="A28" s="16" t="e">
        <f>#REF!</f>
        <v>#REF!</v>
      </c>
      <c r="B28" s="15" t="s">
        <v>26</v>
      </c>
      <c r="C28" s="22" t="e">
        <f>IF(SUM(Results!#REF!)&gt;10,IF(AND(ISNUMBER(Results!#REF!),Results!#REF!&lt;35),Results!#REF!,35),"")</f>
        <v>#REF!</v>
      </c>
      <c r="D28" s="23" t="e">
        <f>IF(SUM(Results!#REF!)&gt;10,IF(AND(ISNUMBER(Results!#REF!),Results!#REF!&lt;35),Results!#REF!,35),"")</f>
        <v>#REF!</v>
      </c>
      <c r="E28" s="23" t="e">
        <f>IF(SUM(Results!#REF!)&gt;10,IF(AND(ISNUMBER(Results!#REF!),Results!#REF!&lt;35),Results!#REF!,35),"")</f>
        <v>#REF!</v>
      </c>
      <c r="F28" s="23" t="e">
        <f>IF(SUM(Results!#REF!)&gt;10,IF(AND(ISNUMBER(Results!#REF!),Results!#REF!&lt;35),Results!#REF!,35),"")</f>
        <v>#REF!</v>
      </c>
      <c r="G28" s="23" t="e">
        <f>IF(SUM(Results!#REF!)&gt;10,IF(AND(ISNUMBER(Results!#REF!),Results!#REF!&lt;35),Results!#REF!,35),"")</f>
        <v>#REF!</v>
      </c>
      <c r="H28" s="23" t="e">
        <f>IF(SUM(Results!#REF!)&gt;10,IF(AND(ISNUMBER(Results!#REF!),Results!#REF!&lt;35),Results!#REF!,35),"")</f>
        <v>#REF!</v>
      </c>
      <c r="I28" s="23" t="e">
        <f>IF(SUM(Results!#REF!)&gt;10,IF(AND(ISNUMBER(Results!#REF!),Results!#REF!&lt;35),Results!#REF!,35),"")</f>
        <v>#REF!</v>
      </c>
      <c r="J28" s="23" t="e">
        <f>IF(SUM(Results!#REF!)&gt;10,IF(AND(ISNUMBER(Results!#REF!),Results!#REF!&lt;35),Results!#REF!,35),"")</f>
        <v>#REF!</v>
      </c>
      <c r="K28" s="23" t="e">
        <f>IF(SUM(Results!#REF!)&gt;10,IF(AND(ISNUMBER(Results!#REF!),Results!#REF!&lt;35),Results!#REF!,35),"")</f>
        <v>#REF!</v>
      </c>
      <c r="L28" s="24" t="e">
        <f>IF(SUM(Results!#REF!)&gt;10,IF(AND(ISNUMBER(Results!#REF!),Results!#REF!&lt;35),Results!#REF!,35),"")</f>
        <v>#REF!</v>
      </c>
      <c r="M28" s="22" t="e">
        <f>IF(SUM(#REF!)&gt;10,IF(AND(ISNUMBER(#REF!),#REF!&lt;35),#REF!,35),"")</f>
        <v>#REF!</v>
      </c>
      <c r="N28" s="23" t="e">
        <f>IF(SUM(#REF!)&gt;10,IF(AND(ISNUMBER(#REF!),#REF!&lt;35),#REF!,35),"")</f>
        <v>#REF!</v>
      </c>
      <c r="O28" s="23" t="e">
        <f>IF(SUM(#REF!)&gt;10,IF(AND(ISNUMBER(#REF!),#REF!&lt;35),#REF!,35),"")</f>
        <v>#REF!</v>
      </c>
      <c r="P28" s="23" t="e">
        <f>IF(SUM(#REF!)&gt;10,IF(AND(ISNUMBER(#REF!),#REF!&lt;35),#REF!,35),"")</f>
        <v>#REF!</v>
      </c>
      <c r="Q28" s="23" t="e">
        <f>IF(SUM(#REF!)&gt;10,IF(AND(ISNUMBER(#REF!),#REF!&lt;35),#REF!,35),"")</f>
        <v>#REF!</v>
      </c>
      <c r="R28" s="23" t="e">
        <f>IF(SUM(#REF!)&gt;10,IF(AND(ISNUMBER(#REF!),#REF!&lt;35),#REF!,35),"")</f>
        <v>#REF!</v>
      </c>
      <c r="S28" s="23" t="e">
        <f>IF(SUM(#REF!)&gt;10,IF(AND(ISNUMBER(#REF!),#REF!&lt;35),#REF!,35),"")</f>
        <v>#REF!</v>
      </c>
      <c r="T28" s="23" t="e">
        <f>IF(SUM(#REF!)&gt;10,IF(AND(ISNUMBER(#REF!),#REF!&lt;35),#REF!,35),"")</f>
        <v>#REF!</v>
      </c>
      <c r="U28" s="23" t="e">
        <f>IF(SUM(#REF!)&gt;10,IF(AND(ISNUMBER(#REF!),#REF!&lt;35),#REF!,35),"")</f>
        <v>#REF!</v>
      </c>
      <c r="V28" s="24" t="e">
        <f>IF(SUM(#REF!)&gt;10,IF(AND(ISNUMBER(#REF!),#REF!&lt;35),#REF!,35),"")</f>
        <v>#REF!</v>
      </c>
      <c r="W28" s="8"/>
      <c r="X28" s="8"/>
      <c r="Y28" s="8"/>
      <c r="Z28" s="8"/>
      <c r="AA28" s="8"/>
      <c r="AB28" s="8"/>
      <c r="AC28" s="8"/>
      <c r="AD28" s="8"/>
      <c r="AE28" s="8"/>
      <c r="AF28" s="8"/>
      <c r="AG28" s="29"/>
      <c r="AH28" s="30"/>
      <c r="AI28" s="30"/>
      <c r="AJ28" s="30"/>
      <c r="AK28" s="30"/>
      <c r="AL28" s="30"/>
      <c r="AM28" s="30"/>
      <c r="AN28" s="30"/>
      <c r="AO28" s="30"/>
      <c r="AP28" s="31"/>
      <c r="AS28" s="18" t="e">
        <f t="shared" si="1"/>
        <v>#REF!</v>
      </c>
      <c r="AT28" s="18" t="e">
        <f t="shared" si="2"/>
        <v>#REF!</v>
      </c>
      <c r="AU28" s="5"/>
      <c r="AV28" s="5"/>
    </row>
    <row r="29" spans="1:48" x14ac:dyDescent="0.25">
      <c r="A29" s="16" t="e">
        <f>#REF!</f>
        <v>#REF!</v>
      </c>
      <c r="B29" s="15" t="s">
        <v>27</v>
      </c>
      <c r="C29" s="22" t="e">
        <f>IF(SUM(Results!#REF!)&gt;10,IF(AND(ISNUMBER(Results!#REF!),Results!#REF!&lt;35),Results!#REF!,35),"")</f>
        <v>#REF!</v>
      </c>
      <c r="D29" s="23" t="e">
        <f>IF(SUM(Results!#REF!)&gt;10,IF(AND(ISNUMBER(Results!#REF!),Results!#REF!&lt;35),Results!#REF!,35),"")</f>
        <v>#REF!</v>
      </c>
      <c r="E29" s="23" t="e">
        <f>IF(SUM(Results!#REF!)&gt;10,IF(AND(ISNUMBER(Results!#REF!),Results!#REF!&lt;35),Results!#REF!,35),"")</f>
        <v>#REF!</v>
      </c>
      <c r="F29" s="23" t="e">
        <f>IF(SUM(Results!#REF!)&gt;10,IF(AND(ISNUMBER(Results!#REF!),Results!#REF!&lt;35),Results!#REF!,35),"")</f>
        <v>#REF!</v>
      </c>
      <c r="G29" s="23" t="e">
        <f>IF(SUM(Results!#REF!)&gt;10,IF(AND(ISNUMBER(Results!#REF!),Results!#REF!&lt;35),Results!#REF!,35),"")</f>
        <v>#REF!</v>
      </c>
      <c r="H29" s="23" t="e">
        <f>IF(SUM(Results!#REF!)&gt;10,IF(AND(ISNUMBER(Results!#REF!),Results!#REF!&lt;35),Results!#REF!,35),"")</f>
        <v>#REF!</v>
      </c>
      <c r="I29" s="23" t="e">
        <f>IF(SUM(Results!#REF!)&gt;10,IF(AND(ISNUMBER(Results!#REF!),Results!#REF!&lt;35),Results!#REF!,35),"")</f>
        <v>#REF!</v>
      </c>
      <c r="J29" s="23" t="e">
        <f>IF(SUM(Results!#REF!)&gt;10,IF(AND(ISNUMBER(Results!#REF!),Results!#REF!&lt;35),Results!#REF!,35),"")</f>
        <v>#REF!</v>
      </c>
      <c r="K29" s="23" t="e">
        <f>IF(SUM(Results!#REF!)&gt;10,IF(AND(ISNUMBER(Results!#REF!),Results!#REF!&lt;35),Results!#REF!,35),"")</f>
        <v>#REF!</v>
      </c>
      <c r="L29" s="24" t="e">
        <f>IF(SUM(Results!#REF!)&gt;10,IF(AND(ISNUMBER(Results!#REF!),Results!#REF!&lt;35),Results!#REF!,35),"")</f>
        <v>#REF!</v>
      </c>
      <c r="M29" s="22" t="e">
        <f>IF(SUM(#REF!)&gt;10,IF(AND(ISNUMBER(#REF!),#REF!&lt;35),#REF!,35),"")</f>
        <v>#REF!</v>
      </c>
      <c r="N29" s="23" t="e">
        <f>IF(SUM(#REF!)&gt;10,IF(AND(ISNUMBER(#REF!),#REF!&lt;35),#REF!,35),"")</f>
        <v>#REF!</v>
      </c>
      <c r="O29" s="23" t="e">
        <f>IF(SUM(#REF!)&gt;10,IF(AND(ISNUMBER(#REF!),#REF!&lt;35),#REF!,35),"")</f>
        <v>#REF!</v>
      </c>
      <c r="P29" s="23" t="e">
        <f>IF(SUM(#REF!)&gt;10,IF(AND(ISNUMBER(#REF!),#REF!&lt;35),#REF!,35),"")</f>
        <v>#REF!</v>
      </c>
      <c r="Q29" s="23" t="e">
        <f>IF(SUM(#REF!)&gt;10,IF(AND(ISNUMBER(#REF!),#REF!&lt;35),#REF!,35),"")</f>
        <v>#REF!</v>
      </c>
      <c r="R29" s="23" t="e">
        <f>IF(SUM(#REF!)&gt;10,IF(AND(ISNUMBER(#REF!),#REF!&lt;35),#REF!,35),"")</f>
        <v>#REF!</v>
      </c>
      <c r="S29" s="23" t="e">
        <f>IF(SUM(#REF!)&gt;10,IF(AND(ISNUMBER(#REF!),#REF!&lt;35),#REF!,35),"")</f>
        <v>#REF!</v>
      </c>
      <c r="T29" s="23" t="e">
        <f>IF(SUM(#REF!)&gt;10,IF(AND(ISNUMBER(#REF!),#REF!&lt;35),#REF!,35),"")</f>
        <v>#REF!</v>
      </c>
      <c r="U29" s="23" t="e">
        <f>IF(SUM(#REF!)&gt;10,IF(AND(ISNUMBER(#REF!),#REF!&lt;35),#REF!,35),"")</f>
        <v>#REF!</v>
      </c>
      <c r="V29" s="24" t="e">
        <f>IF(SUM(#REF!)&gt;10,IF(AND(ISNUMBER(#REF!),#REF!&lt;35),#REF!,35),"")</f>
        <v>#REF!</v>
      </c>
      <c r="W29" s="8"/>
      <c r="X29" s="8"/>
      <c r="Y29" s="8"/>
      <c r="Z29" s="8"/>
      <c r="AA29" s="8"/>
      <c r="AB29" s="8"/>
      <c r="AC29" s="8"/>
      <c r="AD29" s="8"/>
      <c r="AE29" s="8"/>
      <c r="AF29" s="8"/>
      <c r="AG29" s="29"/>
      <c r="AH29" s="30"/>
      <c r="AI29" s="30"/>
      <c r="AJ29" s="30"/>
      <c r="AK29" s="30"/>
      <c r="AL29" s="30"/>
      <c r="AM29" s="30"/>
      <c r="AN29" s="30"/>
      <c r="AO29" s="30"/>
      <c r="AP29" s="31"/>
      <c r="AS29" s="18" t="e">
        <f t="shared" si="1"/>
        <v>#REF!</v>
      </c>
      <c r="AT29" s="18" t="e">
        <f t="shared" si="2"/>
        <v>#REF!</v>
      </c>
      <c r="AU29" s="5"/>
      <c r="AV29" s="5"/>
    </row>
    <row r="30" spans="1:48" x14ac:dyDescent="0.25">
      <c r="A30" s="16" t="e">
        <f>#REF!</f>
        <v>#REF!</v>
      </c>
      <c r="B30" s="15" t="s">
        <v>28</v>
      </c>
      <c r="C30" s="22" t="e">
        <f>IF(SUM(Results!#REF!)&gt;10,IF(AND(ISNUMBER(Results!#REF!),Results!#REF!&lt;35),Results!#REF!,35),"")</f>
        <v>#REF!</v>
      </c>
      <c r="D30" s="23" t="e">
        <f>IF(SUM(Results!#REF!)&gt;10,IF(AND(ISNUMBER(Results!#REF!),Results!#REF!&lt;35),Results!#REF!,35),"")</f>
        <v>#REF!</v>
      </c>
      <c r="E30" s="23" t="e">
        <f>IF(SUM(Results!#REF!)&gt;10,IF(AND(ISNUMBER(Results!#REF!),Results!#REF!&lt;35),Results!#REF!,35),"")</f>
        <v>#REF!</v>
      </c>
      <c r="F30" s="23" t="e">
        <f>IF(SUM(Results!#REF!)&gt;10,IF(AND(ISNUMBER(Results!#REF!),Results!#REF!&lt;35),Results!#REF!,35),"")</f>
        <v>#REF!</v>
      </c>
      <c r="G30" s="23" t="e">
        <f>IF(SUM(Results!#REF!)&gt;10,IF(AND(ISNUMBER(Results!#REF!),Results!#REF!&lt;35),Results!#REF!,35),"")</f>
        <v>#REF!</v>
      </c>
      <c r="H30" s="23" t="e">
        <f>IF(SUM(Results!#REF!)&gt;10,IF(AND(ISNUMBER(Results!#REF!),Results!#REF!&lt;35),Results!#REF!,35),"")</f>
        <v>#REF!</v>
      </c>
      <c r="I30" s="23" t="e">
        <f>IF(SUM(Results!#REF!)&gt;10,IF(AND(ISNUMBER(Results!#REF!),Results!#REF!&lt;35),Results!#REF!,35),"")</f>
        <v>#REF!</v>
      </c>
      <c r="J30" s="23" t="e">
        <f>IF(SUM(Results!#REF!)&gt;10,IF(AND(ISNUMBER(Results!#REF!),Results!#REF!&lt;35),Results!#REF!,35),"")</f>
        <v>#REF!</v>
      </c>
      <c r="K30" s="23" t="e">
        <f>IF(SUM(Results!#REF!)&gt;10,IF(AND(ISNUMBER(Results!#REF!),Results!#REF!&lt;35),Results!#REF!,35),"")</f>
        <v>#REF!</v>
      </c>
      <c r="L30" s="24" t="e">
        <f>IF(SUM(Results!#REF!)&gt;10,IF(AND(ISNUMBER(Results!#REF!),Results!#REF!&lt;35),Results!#REF!,35),"")</f>
        <v>#REF!</v>
      </c>
      <c r="M30" s="22" t="e">
        <f>IF(SUM(#REF!)&gt;10,IF(AND(ISNUMBER(#REF!),#REF!&lt;35),#REF!,35),"")</f>
        <v>#REF!</v>
      </c>
      <c r="N30" s="23" t="e">
        <f>IF(SUM(#REF!)&gt;10,IF(AND(ISNUMBER(#REF!),#REF!&lt;35),#REF!,35),"")</f>
        <v>#REF!</v>
      </c>
      <c r="O30" s="23" t="e">
        <f>IF(SUM(#REF!)&gt;10,IF(AND(ISNUMBER(#REF!),#REF!&lt;35),#REF!,35),"")</f>
        <v>#REF!</v>
      </c>
      <c r="P30" s="23" t="e">
        <f>IF(SUM(#REF!)&gt;10,IF(AND(ISNUMBER(#REF!),#REF!&lt;35),#REF!,35),"")</f>
        <v>#REF!</v>
      </c>
      <c r="Q30" s="23" t="e">
        <f>IF(SUM(#REF!)&gt;10,IF(AND(ISNUMBER(#REF!),#REF!&lt;35),#REF!,35),"")</f>
        <v>#REF!</v>
      </c>
      <c r="R30" s="23" t="e">
        <f>IF(SUM(#REF!)&gt;10,IF(AND(ISNUMBER(#REF!),#REF!&lt;35),#REF!,35),"")</f>
        <v>#REF!</v>
      </c>
      <c r="S30" s="23" t="e">
        <f>IF(SUM(#REF!)&gt;10,IF(AND(ISNUMBER(#REF!),#REF!&lt;35),#REF!,35),"")</f>
        <v>#REF!</v>
      </c>
      <c r="T30" s="23" t="e">
        <f>IF(SUM(#REF!)&gt;10,IF(AND(ISNUMBER(#REF!),#REF!&lt;35),#REF!,35),"")</f>
        <v>#REF!</v>
      </c>
      <c r="U30" s="23" t="e">
        <f>IF(SUM(#REF!)&gt;10,IF(AND(ISNUMBER(#REF!),#REF!&lt;35),#REF!,35),"")</f>
        <v>#REF!</v>
      </c>
      <c r="V30" s="24" t="e">
        <f>IF(SUM(#REF!)&gt;10,IF(AND(ISNUMBER(#REF!),#REF!&lt;35),#REF!,35),"")</f>
        <v>#REF!</v>
      </c>
      <c r="W30" s="8"/>
      <c r="X30" s="8"/>
      <c r="Y30" s="8"/>
      <c r="Z30" s="8"/>
      <c r="AA30" s="8"/>
      <c r="AB30" s="8"/>
      <c r="AC30" s="8"/>
      <c r="AD30" s="8"/>
      <c r="AE30" s="8"/>
      <c r="AF30" s="8"/>
      <c r="AG30" s="29"/>
      <c r="AH30" s="30"/>
      <c r="AI30" s="30"/>
      <c r="AJ30" s="30"/>
      <c r="AK30" s="30"/>
      <c r="AL30" s="30"/>
      <c r="AM30" s="30"/>
      <c r="AN30" s="30"/>
      <c r="AO30" s="30"/>
      <c r="AP30" s="31"/>
      <c r="AS30" s="18" t="e">
        <f t="shared" si="1"/>
        <v>#REF!</v>
      </c>
      <c r="AT30" s="18" t="e">
        <f t="shared" si="2"/>
        <v>#REF!</v>
      </c>
      <c r="AU30" s="5"/>
      <c r="AV30" s="5"/>
    </row>
    <row r="31" spans="1:48" x14ac:dyDescent="0.25">
      <c r="A31" s="16" t="e">
        <f>#REF!</f>
        <v>#REF!</v>
      </c>
      <c r="B31" s="15" t="s">
        <v>29</v>
      </c>
      <c r="C31" s="22" t="e">
        <f>IF(SUM(Results!#REF!)&gt;10,IF(AND(ISNUMBER(Results!#REF!),Results!#REF!&lt;35),Results!#REF!,35),"")</f>
        <v>#REF!</v>
      </c>
      <c r="D31" s="23" t="e">
        <f>IF(SUM(Results!#REF!)&gt;10,IF(AND(ISNUMBER(Results!#REF!),Results!#REF!&lt;35),Results!#REF!,35),"")</f>
        <v>#REF!</v>
      </c>
      <c r="E31" s="23" t="e">
        <f>IF(SUM(Results!#REF!)&gt;10,IF(AND(ISNUMBER(Results!#REF!),Results!#REF!&lt;35),Results!#REF!,35),"")</f>
        <v>#REF!</v>
      </c>
      <c r="F31" s="23" t="e">
        <f>IF(SUM(Results!#REF!)&gt;10,IF(AND(ISNUMBER(Results!#REF!),Results!#REF!&lt;35),Results!#REF!,35),"")</f>
        <v>#REF!</v>
      </c>
      <c r="G31" s="23" t="e">
        <f>IF(SUM(Results!#REF!)&gt;10,IF(AND(ISNUMBER(Results!#REF!),Results!#REF!&lt;35),Results!#REF!,35),"")</f>
        <v>#REF!</v>
      </c>
      <c r="H31" s="23" t="e">
        <f>IF(SUM(Results!#REF!)&gt;10,IF(AND(ISNUMBER(Results!#REF!),Results!#REF!&lt;35),Results!#REF!,35),"")</f>
        <v>#REF!</v>
      </c>
      <c r="I31" s="23" t="e">
        <f>IF(SUM(Results!#REF!)&gt;10,IF(AND(ISNUMBER(Results!#REF!),Results!#REF!&lt;35),Results!#REF!,35),"")</f>
        <v>#REF!</v>
      </c>
      <c r="J31" s="23" t="e">
        <f>IF(SUM(Results!#REF!)&gt;10,IF(AND(ISNUMBER(Results!#REF!),Results!#REF!&lt;35),Results!#REF!,35),"")</f>
        <v>#REF!</v>
      </c>
      <c r="K31" s="23" t="e">
        <f>IF(SUM(Results!#REF!)&gt;10,IF(AND(ISNUMBER(Results!#REF!),Results!#REF!&lt;35),Results!#REF!,35),"")</f>
        <v>#REF!</v>
      </c>
      <c r="L31" s="24" t="e">
        <f>IF(SUM(Results!#REF!)&gt;10,IF(AND(ISNUMBER(Results!#REF!),Results!#REF!&lt;35),Results!#REF!,35),"")</f>
        <v>#REF!</v>
      </c>
      <c r="M31" s="22" t="e">
        <f>IF(SUM(#REF!)&gt;10,IF(AND(ISNUMBER(#REF!),#REF!&lt;35),#REF!,35),"")</f>
        <v>#REF!</v>
      </c>
      <c r="N31" s="23" t="e">
        <f>IF(SUM(#REF!)&gt;10,IF(AND(ISNUMBER(#REF!),#REF!&lt;35),#REF!,35),"")</f>
        <v>#REF!</v>
      </c>
      <c r="O31" s="23" t="e">
        <f>IF(SUM(#REF!)&gt;10,IF(AND(ISNUMBER(#REF!),#REF!&lt;35),#REF!,35),"")</f>
        <v>#REF!</v>
      </c>
      <c r="P31" s="23" t="e">
        <f>IF(SUM(#REF!)&gt;10,IF(AND(ISNUMBER(#REF!),#REF!&lt;35),#REF!,35),"")</f>
        <v>#REF!</v>
      </c>
      <c r="Q31" s="23" t="e">
        <f>IF(SUM(#REF!)&gt;10,IF(AND(ISNUMBER(#REF!),#REF!&lt;35),#REF!,35),"")</f>
        <v>#REF!</v>
      </c>
      <c r="R31" s="23" t="e">
        <f>IF(SUM(#REF!)&gt;10,IF(AND(ISNUMBER(#REF!),#REF!&lt;35),#REF!,35),"")</f>
        <v>#REF!</v>
      </c>
      <c r="S31" s="23" t="e">
        <f>IF(SUM(#REF!)&gt;10,IF(AND(ISNUMBER(#REF!),#REF!&lt;35),#REF!,35),"")</f>
        <v>#REF!</v>
      </c>
      <c r="T31" s="23" t="e">
        <f>IF(SUM(#REF!)&gt;10,IF(AND(ISNUMBER(#REF!),#REF!&lt;35),#REF!,35),"")</f>
        <v>#REF!</v>
      </c>
      <c r="U31" s="23" t="e">
        <f>IF(SUM(#REF!)&gt;10,IF(AND(ISNUMBER(#REF!),#REF!&lt;35),#REF!,35),"")</f>
        <v>#REF!</v>
      </c>
      <c r="V31" s="24" t="e">
        <f>IF(SUM(#REF!)&gt;10,IF(AND(ISNUMBER(#REF!),#REF!&lt;35),#REF!,35),"")</f>
        <v>#REF!</v>
      </c>
      <c r="W31" s="8"/>
      <c r="X31" s="8"/>
      <c r="Y31" s="8"/>
      <c r="Z31" s="8"/>
      <c r="AA31" s="8"/>
      <c r="AB31" s="8"/>
      <c r="AC31" s="8"/>
      <c r="AD31" s="8"/>
      <c r="AE31" s="8"/>
      <c r="AF31" s="8"/>
      <c r="AG31" s="29"/>
      <c r="AH31" s="30"/>
      <c r="AI31" s="30"/>
      <c r="AJ31" s="30"/>
      <c r="AK31" s="30"/>
      <c r="AL31" s="30"/>
      <c r="AM31" s="30"/>
      <c r="AN31" s="30"/>
      <c r="AO31" s="30"/>
      <c r="AP31" s="31"/>
      <c r="AS31" s="18" t="e">
        <f t="shared" si="1"/>
        <v>#REF!</v>
      </c>
      <c r="AT31" s="18" t="e">
        <f t="shared" si="2"/>
        <v>#REF!</v>
      </c>
      <c r="AU31" s="5"/>
      <c r="AV31" s="5"/>
    </row>
    <row r="32" spans="1:48" x14ac:dyDescent="0.25">
      <c r="A32" s="16" t="e">
        <f>#REF!</f>
        <v>#REF!</v>
      </c>
      <c r="B32" s="15" t="s">
        <v>30</v>
      </c>
      <c r="C32" s="22" t="e">
        <f>IF(SUM(Results!#REF!)&gt;10,IF(AND(ISNUMBER(Results!#REF!),Results!#REF!&lt;35),Results!#REF!,35),"")</f>
        <v>#REF!</v>
      </c>
      <c r="D32" s="23" t="e">
        <f>IF(SUM(Results!#REF!)&gt;10,IF(AND(ISNUMBER(Results!#REF!),Results!#REF!&lt;35),Results!#REF!,35),"")</f>
        <v>#REF!</v>
      </c>
      <c r="E32" s="23" t="e">
        <f>IF(SUM(Results!#REF!)&gt;10,IF(AND(ISNUMBER(Results!#REF!),Results!#REF!&lt;35),Results!#REF!,35),"")</f>
        <v>#REF!</v>
      </c>
      <c r="F32" s="23" t="e">
        <f>IF(SUM(Results!#REF!)&gt;10,IF(AND(ISNUMBER(Results!#REF!),Results!#REF!&lt;35),Results!#REF!,35),"")</f>
        <v>#REF!</v>
      </c>
      <c r="G32" s="23" t="e">
        <f>IF(SUM(Results!#REF!)&gt;10,IF(AND(ISNUMBER(Results!#REF!),Results!#REF!&lt;35),Results!#REF!,35),"")</f>
        <v>#REF!</v>
      </c>
      <c r="H32" s="23" t="e">
        <f>IF(SUM(Results!#REF!)&gt;10,IF(AND(ISNUMBER(Results!#REF!),Results!#REF!&lt;35),Results!#REF!,35),"")</f>
        <v>#REF!</v>
      </c>
      <c r="I32" s="23" t="e">
        <f>IF(SUM(Results!#REF!)&gt;10,IF(AND(ISNUMBER(Results!#REF!),Results!#REF!&lt;35),Results!#REF!,35),"")</f>
        <v>#REF!</v>
      </c>
      <c r="J32" s="23" t="e">
        <f>IF(SUM(Results!#REF!)&gt;10,IF(AND(ISNUMBER(Results!#REF!),Results!#REF!&lt;35),Results!#REF!,35),"")</f>
        <v>#REF!</v>
      </c>
      <c r="K32" s="23" t="e">
        <f>IF(SUM(Results!#REF!)&gt;10,IF(AND(ISNUMBER(Results!#REF!),Results!#REF!&lt;35),Results!#REF!,35),"")</f>
        <v>#REF!</v>
      </c>
      <c r="L32" s="24" t="e">
        <f>IF(SUM(Results!#REF!)&gt;10,IF(AND(ISNUMBER(Results!#REF!),Results!#REF!&lt;35),Results!#REF!,35),"")</f>
        <v>#REF!</v>
      </c>
      <c r="M32" s="22" t="e">
        <f>IF(SUM(#REF!)&gt;10,IF(AND(ISNUMBER(#REF!),#REF!&lt;35),#REF!,35),"")</f>
        <v>#REF!</v>
      </c>
      <c r="N32" s="23" t="e">
        <f>IF(SUM(#REF!)&gt;10,IF(AND(ISNUMBER(#REF!),#REF!&lt;35),#REF!,35),"")</f>
        <v>#REF!</v>
      </c>
      <c r="O32" s="23" t="e">
        <f>IF(SUM(#REF!)&gt;10,IF(AND(ISNUMBER(#REF!),#REF!&lt;35),#REF!,35),"")</f>
        <v>#REF!</v>
      </c>
      <c r="P32" s="23" t="e">
        <f>IF(SUM(#REF!)&gt;10,IF(AND(ISNUMBER(#REF!),#REF!&lt;35),#REF!,35),"")</f>
        <v>#REF!</v>
      </c>
      <c r="Q32" s="23" t="e">
        <f>IF(SUM(#REF!)&gt;10,IF(AND(ISNUMBER(#REF!),#REF!&lt;35),#REF!,35),"")</f>
        <v>#REF!</v>
      </c>
      <c r="R32" s="23" t="e">
        <f>IF(SUM(#REF!)&gt;10,IF(AND(ISNUMBER(#REF!),#REF!&lt;35),#REF!,35),"")</f>
        <v>#REF!</v>
      </c>
      <c r="S32" s="23" t="e">
        <f>IF(SUM(#REF!)&gt;10,IF(AND(ISNUMBER(#REF!),#REF!&lt;35),#REF!,35),"")</f>
        <v>#REF!</v>
      </c>
      <c r="T32" s="23" t="e">
        <f>IF(SUM(#REF!)&gt;10,IF(AND(ISNUMBER(#REF!),#REF!&lt;35),#REF!,35),"")</f>
        <v>#REF!</v>
      </c>
      <c r="U32" s="23" t="e">
        <f>IF(SUM(#REF!)&gt;10,IF(AND(ISNUMBER(#REF!),#REF!&lt;35),#REF!,35),"")</f>
        <v>#REF!</v>
      </c>
      <c r="V32" s="24" t="e">
        <f>IF(SUM(#REF!)&gt;10,IF(AND(ISNUMBER(#REF!),#REF!&lt;35),#REF!,35),"")</f>
        <v>#REF!</v>
      </c>
      <c r="W32" s="8"/>
      <c r="X32" s="8"/>
      <c r="Y32" s="8"/>
      <c r="Z32" s="8"/>
      <c r="AA32" s="8"/>
      <c r="AB32" s="8"/>
      <c r="AC32" s="8"/>
      <c r="AD32" s="8"/>
      <c r="AE32" s="8"/>
      <c r="AF32" s="8"/>
      <c r="AG32" s="29"/>
      <c r="AH32" s="30"/>
      <c r="AI32" s="30"/>
      <c r="AJ32" s="30"/>
      <c r="AK32" s="30"/>
      <c r="AL32" s="30"/>
      <c r="AM32" s="30"/>
      <c r="AN32" s="30"/>
      <c r="AO32" s="30"/>
      <c r="AP32" s="31"/>
      <c r="AS32" s="18" t="e">
        <f t="shared" si="1"/>
        <v>#REF!</v>
      </c>
      <c r="AT32" s="18" t="e">
        <f t="shared" si="2"/>
        <v>#REF!</v>
      </c>
      <c r="AU32" s="5"/>
      <c r="AV32" s="5"/>
    </row>
    <row r="33" spans="1:48" x14ac:dyDescent="0.25">
      <c r="A33" s="16" t="e">
        <f>#REF!</f>
        <v>#REF!</v>
      </c>
      <c r="B33" s="15" t="s">
        <v>31</v>
      </c>
      <c r="C33" s="22" t="e">
        <f>IF(SUM(Results!#REF!)&gt;10,IF(AND(ISNUMBER(Results!#REF!),Results!#REF!&lt;35),Results!#REF!,35),"")</f>
        <v>#REF!</v>
      </c>
      <c r="D33" s="23" t="e">
        <f>IF(SUM(Results!#REF!)&gt;10,IF(AND(ISNUMBER(Results!#REF!),Results!#REF!&lt;35),Results!#REF!,35),"")</f>
        <v>#REF!</v>
      </c>
      <c r="E33" s="23" t="e">
        <f>IF(SUM(Results!#REF!)&gt;10,IF(AND(ISNUMBER(Results!#REF!),Results!#REF!&lt;35),Results!#REF!,35),"")</f>
        <v>#REF!</v>
      </c>
      <c r="F33" s="23" t="e">
        <f>IF(SUM(Results!#REF!)&gt;10,IF(AND(ISNUMBER(Results!#REF!),Results!#REF!&lt;35),Results!#REF!,35),"")</f>
        <v>#REF!</v>
      </c>
      <c r="G33" s="23" t="e">
        <f>IF(SUM(Results!#REF!)&gt;10,IF(AND(ISNUMBER(Results!#REF!),Results!#REF!&lt;35),Results!#REF!,35),"")</f>
        <v>#REF!</v>
      </c>
      <c r="H33" s="23" t="e">
        <f>IF(SUM(Results!#REF!)&gt;10,IF(AND(ISNUMBER(Results!#REF!),Results!#REF!&lt;35),Results!#REF!,35),"")</f>
        <v>#REF!</v>
      </c>
      <c r="I33" s="23" t="e">
        <f>IF(SUM(Results!#REF!)&gt;10,IF(AND(ISNUMBER(Results!#REF!),Results!#REF!&lt;35),Results!#REF!,35),"")</f>
        <v>#REF!</v>
      </c>
      <c r="J33" s="23" t="e">
        <f>IF(SUM(Results!#REF!)&gt;10,IF(AND(ISNUMBER(Results!#REF!),Results!#REF!&lt;35),Results!#REF!,35),"")</f>
        <v>#REF!</v>
      </c>
      <c r="K33" s="23" t="e">
        <f>IF(SUM(Results!#REF!)&gt;10,IF(AND(ISNUMBER(Results!#REF!),Results!#REF!&lt;35),Results!#REF!,35),"")</f>
        <v>#REF!</v>
      </c>
      <c r="L33" s="24" t="e">
        <f>IF(SUM(Results!#REF!)&gt;10,IF(AND(ISNUMBER(Results!#REF!),Results!#REF!&lt;35),Results!#REF!,35),"")</f>
        <v>#REF!</v>
      </c>
      <c r="M33" s="22" t="e">
        <f>IF(SUM(#REF!)&gt;10,IF(AND(ISNUMBER(#REF!),#REF!&lt;35),#REF!,35),"")</f>
        <v>#REF!</v>
      </c>
      <c r="N33" s="23" t="e">
        <f>IF(SUM(#REF!)&gt;10,IF(AND(ISNUMBER(#REF!),#REF!&lt;35),#REF!,35),"")</f>
        <v>#REF!</v>
      </c>
      <c r="O33" s="23" t="e">
        <f>IF(SUM(#REF!)&gt;10,IF(AND(ISNUMBER(#REF!),#REF!&lt;35),#REF!,35),"")</f>
        <v>#REF!</v>
      </c>
      <c r="P33" s="23" t="e">
        <f>IF(SUM(#REF!)&gt;10,IF(AND(ISNUMBER(#REF!),#REF!&lt;35),#REF!,35),"")</f>
        <v>#REF!</v>
      </c>
      <c r="Q33" s="23" t="e">
        <f>IF(SUM(#REF!)&gt;10,IF(AND(ISNUMBER(#REF!),#REF!&lt;35),#REF!,35),"")</f>
        <v>#REF!</v>
      </c>
      <c r="R33" s="23" t="e">
        <f>IF(SUM(#REF!)&gt;10,IF(AND(ISNUMBER(#REF!),#REF!&lt;35),#REF!,35),"")</f>
        <v>#REF!</v>
      </c>
      <c r="S33" s="23" t="e">
        <f>IF(SUM(#REF!)&gt;10,IF(AND(ISNUMBER(#REF!),#REF!&lt;35),#REF!,35),"")</f>
        <v>#REF!</v>
      </c>
      <c r="T33" s="23" t="e">
        <f>IF(SUM(#REF!)&gt;10,IF(AND(ISNUMBER(#REF!),#REF!&lt;35),#REF!,35),"")</f>
        <v>#REF!</v>
      </c>
      <c r="U33" s="23" t="e">
        <f>IF(SUM(#REF!)&gt;10,IF(AND(ISNUMBER(#REF!),#REF!&lt;35),#REF!,35),"")</f>
        <v>#REF!</v>
      </c>
      <c r="V33" s="24" t="e">
        <f>IF(SUM(#REF!)&gt;10,IF(AND(ISNUMBER(#REF!),#REF!&lt;35),#REF!,35),"")</f>
        <v>#REF!</v>
      </c>
      <c r="W33" s="8"/>
      <c r="X33" s="8"/>
      <c r="Y33" s="8"/>
      <c r="Z33" s="8"/>
      <c r="AA33" s="8"/>
      <c r="AB33" s="8"/>
      <c r="AC33" s="8"/>
      <c r="AD33" s="8"/>
      <c r="AE33" s="8"/>
      <c r="AF33" s="8"/>
      <c r="AG33" s="29"/>
      <c r="AH33" s="30"/>
      <c r="AI33" s="30"/>
      <c r="AJ33" s="30"/>
      <c r="AK33" s="30"/>
      <c r="AL33" s="30"/>
      <c r="AM33" s="30"/>
      <c r="AN33" s="30"/>
      <c r="AO33" s="30"/>
      <c r="AP33" s="31"/>
      <c r="AS33" s="18" t="e">
        <f t="shared" si="1"/>
        <v>#REF!</v>
      </c>
      <c r="AT33" s="18" t="e">
        <f t="shared" si="2"/>
        <v>#REF!</v>
      </c>
      <c r="AU33" s="5"/>
      <c r="AV33" s="5"/>
    </row>
    <row r="34" spans="1:48" x14ac:dyDescent="0.25">
      <c r="A34" s="16" t="e">
        <f>#REF!</f>
        <v>#REF!</v>
      </c>
      <c r="B34" s="15" t="s">
        <v>32</v>
      </c>
      <c r="C34" s="22" t="e">
        <f>IF(SUM(Results!#REF!)&gt;10,IF(AND(ISNUMBER(Results!#REF!),Results!#REF!&lt;35),Results!#REF!,35),"")</f>
        <v>#REF!</v>
      </c>
      <c r="D34" s="23" t="e">
        <f>IF(SUM(Results!#REF!)&gt;10,IF(AND(ISNUMBER(Results!#REF!),Results!#REF!&lt;35),Results!#REF!,35),"")</f>
        <v>#REF!</v>
      </c>
      <c r="E34" s="23" t="e">
        <f>IF(SUM(Results!#REF!)&gt;10,IF(AND(ISNUMBER(Results!#REF!),Results!#REF!&lt;35),Results!#REF!,35),"")</f>
        <v>#REF!</v>
      </c>
      <c r="F34" s="23" t="e">
        <f>IF(SUM(Results!#REF!)&gt;10,IF(AND(ISNUMBER(Results!#REF!),Results!#REF!&lt;35),Results!#REF!,35),"")</f>
        <v>#REF!</v>
      </c>
      <c r="G34" s="23" t="e">
        <f>IF(SUM(Results!#REF!)&gt;10,IF(AND(ISNUMBER(Results!#REF!),Results!#REF!&lt;35),Results!#REF!,35),"")</f>
        <v>#REF!</v>
      </c>
      <c r="H34" s="23" t="e">
        <f>IF(SUM(Results!#REF!)&gt;10,IF(AND(ISNUMBER(Results!#REF!),Results!#REF!&lt;35),Results!#REF!,35),"")</f>
        <v>#REF!</v>
      </c>
      <c r="I34" s="23" t="e">
        <f>IF(SUM(Results!#REF!)&gt;10,IF(AND(ISNUMBER(Results!#REF!),Results!#REF!&lt;35),Results!#REF!,35),"")</f>
        <v>#REF!</v>
      </c>
      <c r="J34" s="23" t="e">
        <f>IF(SUM(Results!#REF!)&gt;10,IF(AND(ISNUMBER(Results!#REF!),Results!#REF!&lt;35),Results!#REF!,35),"")</f>
        <v>#REF!</v>
      </c>
      <c r="K34" s="23" t="e">
        <f>IF(SUM(Results!#REF!)&gt;10,IF(AND(ISNUMBER(Results!#REF!),Results!#REF!&lt;35),Results!#REF!,35),"")</f>
        <v>#REF!</v>
      </c>
      <c r="L34" s="24" t="e">
        <f>IF(SUM(Results!#REF!)&gt;10,IF(AND(ISNUMBER(Results!#REF!),Results!#REF!&lt;35),Results!#REF!,35),"")</f>
        <v>#REF!</v>
      </c>
      <c r="M34" s="22" t="e">
        <f>IF(SUM(#REF!)&gt;10,IF(AND(ISNUMBER(#REF!),#REF!&lt;35),#REF!,35),"")</f>
        <v>#REF!</v>
      </c>
      <c r="N34" s="23" t="e">
        <f>IF(SUM(#REF!)&gt;10,IF(AND(ISNUMBER(#REF!),#REF!&lt;35),#REF!,35),"")</f>
        <v>#REF!</v>
      </c>
      <c r="O34" s="23" t="e">
        <f>IF(SUM(#REF!)&gt;10,IF(AND(ISNUMBER(#REF!),#REF!&lt;35),#REF!,35),"")</f>
        <v>#REF!</v>
      </c>
      <c r="P34" s="23" t="e">
        <f>IF(SUM(#REF!)&gt;10,IF(AND(ISNUMBER(#REF!),#REF!&lt;35),#REF!,35),"")</f>
        <v>#REF!</v>
      </c>
      <c r="Q34" s="23" t="e">
        <f>IF(SUM(#REF!)&gt;10,IF(AND(ISNUMBER(#REF!),#REF!&lt;35),#REF!,35),"")</f>
        <v>#REF!</v>
      </c>
      <c r="R34" s="23" t="e">
        <f>IF(SUM(#REF!)&gt;10,IF(AND(ISNUMBER(#REF!),#REF!&lt;35),#REF!,35),"")</f>
        <v>#REF!</v>
      </c>
      <c r="S34" s="23" t="e">
        <f>IF(SUM(#REF!)&gt;10,IF(AND(ISNUMBER(#REF!),#REF!&lt;35),#REF!,35),"")</f>
        <v>#REF!</v>
      </c>
      <c r="T34" s="23" t="e">
        <f>IF(SUM(#REF!)&gt;10,IF(AND(ISNUMBER(#REF!),#REF!&lt;35),#REF!,35),"")</f>
        <v>#REF!</v>
      </c>
      <c r="U34" s="23" t="e">
        <f>IF(SUM(#REF!)&gt;10,IF(AND(ISNUMBER(#REF!),#REF!&lt;35),#REF!,35),"")</f>
        <v>#REF!</v>
      </c>
      <c r="V34" s="24" t="e">
        <f>IF(SUM(#REF!)&gt;10,IF(AND(ISNUMBER(#REF!),#REF!&lt;35),#REF!,35),"")</f>
        <v>#REF!</v>
      </c>
      <c r="W34" s="8"/>
      <c r="X34" s="8"/>
      <c r="Y34" s="8"/>
      <c r="Z34" s="8"/>
      <c r="AA34" s="8"/>
      <c r="AB34" s="8"/>
      <c r="AC34" s="8"/>
      <c r="AD34" s="8"/>
      <c r="AE34" s="8"/>
      <c r="AF34" s="8"/>
      <c r="AG34" s="29"/>
      <c r="AH34" s="30"/>
      <c r="AI34" s="30"/>
      <c r="AJ34" s="30"/>
      <c r="AK34" s="30"/>
      <c r="AL34" s="30"/>
      <c r="AM34" s="30"/>
      <c r="AN34" s="30"/>
      <c r="AO34" s="30"/>
      <c r="AP34" s="31"/>
      <c r="AS34" s="18" t="e">
        <f t="shared" si="1"/>
        <v>#REF!</v>
      </c>
      <c r="AT34" s="18" t="e">
        <f t="shared" si="2"/>
        <v>#REF!</v>
      </c>
      <c r="AU34" s="5"/>
      <c r="AV34" s="5"/>
    </row>
    <row r="35" spans="1:48" x14ac:dyDescent="0.25">
      <c r="A35" s="16" t="e">
        <f>#REF!</f>
        <v>#REF!</v>
      </c>
      <c r="B35" s="15" t="s">
        <v>33</v>
      </c>
      <c r="C35" s="22" t="e">
        <f>IF(SUM(Results!#REF!)&gt;10,IF(AND(ISNUMBER(Results!#REF!),Results!#REF!&lt;35),Results!#REF!,35),"")</f>
        <v>#REF!</v>
      </c>
      <c r="D35" s="23" t="e">
        <f>IF(SUM(Results!#REF!)&gt;10,IF(AND(ISNUMBER(Results!#REF!),Results!#REF!&lt;35),Results!#REF!,35),"")</f>
        <v>#REF!</v>
      </c>
      <c r="E35" s="23" t="e">
        <f>IF(SUM(Results!#REF!)&gt;10,IF(AND(ISNUMBER(Results!#REF!),Results!#REF!&lt;35),Results!#REF!,35),"")</f>
        <v>#REF!</v>
      </c>
      <c r="F35" s="23" t="e">
        <f>IF(SUM(Results!#REF!)&gt;10,IF(AND(ISNUMBER(Results!#REF!),Results!#REF!&lt;35),Results!#REF!,35),"")</f>
        <v>#REF!</v>
      </c>
      <c r="G35" s="23" t="e">
        <f>IF(SUM(Results!#REF!)&gt;10,IF(AND(ISNUMBER(Results!#REF!),Results!#REF!&lt;35),Results!#REF!,35),"")</f>
        <v>#REF!</v>
      </c>
      <c r="H35" s="23" t="e">
        <f>IF(SUM(Results!#REF!)&gt;10,IF(AND(ISNUMBER(Results!#REF!),Results!#REF!&lt;35),Results!#REF!,35),"")</f>
        <v>#REF!</v>
      </c>
      <c r="I35" s="23" t="e">
        <f>IF(SUM(Results!#REF!)&gt;10,IF(AND(ISNUMBER(Results!#REF!),Results!#REF!&lt;35),Results!#REF!,35),"")</f>
        <v>#REF!</v>
      </c>
      <c r="J35" s="23" t="e">
        <f>IF(SUM(Results!#REF!)&gt;10,IF(AND(ISNUMBER(Results!#REF!),Results!#REF!&lt;35),Results!#REF!,35),"")</f>
        <v>#REF!</v>
      </c>
      <c r="K35" s="23" t="e">
        <f>IF(SUM(Results!#REF!)&gt;10,IF(AND(ISNUMBER(Results!#REF!),Results!#REF!&lt;35),Results!#REF!,35),"")</f>
        <v>#REF!</v>
      </c>
      <c r="L35" s="24" t="e">
        <f>IF(SUM(Results!#REF!)&gt;10,IF(AND(ISNUMBER(Results!#REF!),Results!#REF!&lt;35),Results!#REF!,35),"")</f>
        <v>#REF!</v>
      </c>
      <c r="M35" s="22" t="e">
        <f>IF(SUM(#REF!)&gt;10,IF(AND(ISNUMBER(#REF!),#REF!&lt;35),#REF!,35),"")</f>
        <v>#REF!</v>
      </c>
      <c r="N35" s="23" t="e">
        <f>IF(SUM(#REF!)&gt;10,IF(AND(ISNUMBER(#REF!),#REF!&lt;35),#REF!,35),"")</f>
        <v>#REF!</v>
      </c>
      <c r="O35" s="23" t="e">
        <f>IF(SUM(#REF!)&gt;10,IF(AND(ISNUMBER(#REF!),#REF!&lt;35),#REF!,35),"")</f>
        <v>#REF!</v>
      </c>
      <c r="P35" s="23" t="e">
        <f>IF(SUM(#REF!)&gt;10,IF(AND(ISNUMBER(#REF!),#REF!&lt;35),#REF!,35),"")</f>
        <v>#REF!</v>
      </c>
      <c r="Q35" s="23" t="e">
        <f>IF(SUM(#REF!)&gt;10,IF(AND(ISNUMBER(#REF!),#REF!&lt;35),#REF!,35),"")</f>
        <v>#REF!</v>
      </c>
      <c r="R35" s="23" t="e">
        <f>IF(SUM(#REF!)&gt;10,IF(AND(ISNUMBER(#REF!),#REF!&lt;35),#REF!,35),"")</f>
        <v>#REF!</v>
      </c>
      <c r="S35" s="23" t="e">
        <f>IF(SUM(#REF!)&gt;10,IF(AND(ISNUMBER(#REF!),#REF!&lt;35),#REF!,35),"")</f>
        <v>#REF!</v>
      </c>
      <c r="T35" s="23" t="e">
        <f>IF(SUM(#REF!)&gt;10,IF(AND(ISNUMBER(#REF!),#REF!&lt;35),#REF!,35),"")</f>
        <v>#REF!</v>
      </c>
      <c r="U35" s="23" t="e">
        <f>IF(SUM(#REF!)&gt;10,IF(AND(ISNUMBER(#REF!),#REF!&lt;35),#REF!,35),"")</f>
        <v>#REF!</v>
      </c>
      <c r="V35" s="24" t="e">
        <f>IF(SUM(#REF!)&gt;10,IF(AND(ISNUMBER(#REF!),#REF!&lt;35),#REF!,35),"")</f>
        <v>#REF!</v>
      </c>
      <c r="W35" s="8"/>
      <c r="X35" s="8"/>
      <c r="Y35" s="8"/>
      <c r="Z35" s="8"/>
      <c r="AA35" s="8"/>
      <c r="AB35" s="8"/>
      <c r="AC35" s="8"/>
      <c r="AD35" s="8"/>
      <c r="AE35" s="8"/>
      <c r="AF35" s="8"/>
      <c r="AG35" s="29"/>
      <c r="AH35" s="30"/>
      <c r="AI35" s="30"/>
      <c r="AJ35" s="30"/>
      <c r="AK35" s="30"/>
      <c r="AL35" s="30"/>
      <c r="AM35" s="30"/>
      <c r="AN35" s="30"/>
      <c r="AO35" s="30"/>
      <c r="AP35" s="31"/>
      <c r="AS35" s="18" t="e">
        <f t="shared" si="1"/>
        <v>#REF!</v>
      </c>
      <c r="AT35" s="18" t="e">
        <f t="shared" si="2"/>
        <v>#REF!</v>
      </c>
      <c r="AU35" s="5"/>
      <c r="AV35" s="5"/>
    </row>
    <row r="36" spans="1:48" x14ac:dyDescent="0.25">
      <c r="A36" s="16" t="e">
        <f>#REF!</f>
        <v>#REF!</v>
      </c>
      <c r="B36" s="15" t="s">
        <v>34</v>
      </c>
      <c r="C36" s="22" t="e">
        <f>IF(SUM(Results!#REF!)&gt;10,IF(AND(ISNUMBER(Results!#REF!),Results!#REF!&lt;35),Results!#REF!,35),"")</f>
        <v>#REF!</v>
      </c>
      <c r="D36" s="23" t="e">
        <f>IF(SUM(Results!#REF!)&gt;10,IF(AND(ISNUMBER(Results!#REF!),Results!#REF!&lt;35),Results!#REF!,35),"")</f>
        <v>#REF!</v>
      </c>
      <c r="E36" s="23" t="e">
        <f>IF(SUM(Results!#REF!)&gt;10,IF(AND(ISNUMBER(Results!#REF!),Results!#REF!&lt;35),Results!#REF!,35),"")</f>
        <v>#REF!</v>
      </c>
      <c r="F36" s="23" t="e">
        <f>IF(SUM(Results!#REF!)&gt;10,IF(AND(ISNUMBER(Results!#REF!),Results!#REF!&lt;35),Results!#REF!,35),"")</f>
        <v>#REF!</v>
      </c>
      <c r="G36" s="23" t="e">
        <f>IF(SUM(Results!#REF!)&gt;10,IF(AND(ISNUMBER(Results!#REF!),Results!#REF!&lt;35),Results!#REF!,35),"")</f>
        <v>#REF!</v>
      </c>
      <c r="H36" s="23" t="e">
        <f>IF(SUM(Results!#REF!)&gt;10,IF(AND(ISNUMBER(Results!#REF!),Results!#REF!&lt;35),Results!#REF!,35),"")</f>
        <v>#REF!</v>
      </c>
      <c r="I36" s="23" t="e">
        <f>IF(SUM(Results!#REF!)&gt;10,IF(AND(ISNUMBER(Results!#REF!),Results!#REF!&lt;35),Results!#REF!,35),"")</f>
        <v>#REF!</v>
      </c>
      <c r="J36" s="23" t="e">
        <f>IF(SUM(Results!#REF!)&gt;10,IF(AND(ISNUMBER(Results!#REF!),Results!#REF!&lt;35),Results!#REF!,35),"")</f>
        <v>#REF!</v>
      </c>
      <c r="K36" s="23" t="e">
        <f>IF(SUM(Results!#REF!)&gt;10,IF(AND(ISNUMBER(Results!#REF!),Results!#REF!&lt;35),Results!#REF!,35),"")</f>
        <v>#REF!</v>
      </c>
      <c r="L36" s="24" t="e">
        <f>IF(SUM(Results!#REF!)&gt;10,IF(AND(ISNUMBER(Results!#REF!),Results!#REF!&lt;35),Results!#REF!,35),"")</f>
        <v>#REF!</v>
      </c>
      <c r="M36" s="22" t="e">
        <f>IF(SUM(#REF!)&gt;10,IF(AND(ISNUMBER(#REF!),#REF!&lt;35),#REF!,35),"")</f>
        <v>#REF!</v>
      </c>
      <c r="N36" s="23" t="e">
        <f>IF(SUM(#REF!)&gt;10,IF(AND(ISNUMBER(#REF!),#REF!&lt;35),#REF!,35),"")</f>
        <v>#REF!</v>
      </c>
      <c r="O36" s="23" t="e">
        <f>IF(SUM(#REF!)&gt;10,IF(AND(ISNUMBER(#REF!),#REF!&lt;35),#REF!,35),"")</f>
        <v>#REF!</v>
      </c>
      <c r="P36" s="23" t="e">
        <f>IF(SUM(#REF!)&gt;10,IF(AND(ISNUMBER(#REF!),#REF!&lt;35),#REF!,35),"")</f>
        <v>#REF!</v>
      </c>
      <c r="Q36" s="23" t="e">
        <f>IF(SUM(#REF!)&gt;10,IF(AND(ISNUMBER(#REF!),#REF!&lt;35),#REF!,35),"")</f>
        <v>#REF!</v>
      </c>
      <c r="R36" s="23" t="e">
        <f>IF(SUM(#REF!)&gt;10,IF(AND(ISNUMBER(#REF!),#REF!&lt;35),#REF!,35),"")</f>
        <v>#REF!</v>
      </c>
      <c r="S36" s="23" t="e">
        <f>IF(SUM(#REF!)&gt;10,IF(AND(ISNUMBER(#REF!),#REF!&lt;35),#REF!,35),"")</f>
        <v>#REF!</v>
      </c>
      <c r="T36" s="23" t="e">
        <f>IF(SUM(#REF!)&gt;10,IF(AND(ISNUMBER(#REF!),#REF!&lt;35),#REF!,35),"")</f>
        <v>#REF!</v>
      </c>
      <c r="U36" s="23" t="e">
        <f>IF(SUM(#REF!)&gt;10,IF(AND(ISNUMBER(#REF!),#REF!&lt;35),#REF!,35),"")</f>
        <v>#REF!</v>
      </c>
      <c r="V36" s="24" t="e">
        <f>IF(SUM(#REF!)&gt;10,IF(AND(ISNUMBER(#REF!),#REF!&lt;35),#REF!,35),"")</f>
        <v>#REF!</v>
      </c>
      <c r="W36" s="8"/>
      <c r="X36" s="8"/>
      <c r="Y36" s="8"/>
      <c r="Z36" s="8"/>
      <c r="AA36" s="8"/>
      <c r="AB36" s="8"/>
      <c r="AC36" s="8"/>
      <c r="AD36" s="8"/>
      <c r="AE36" s="8"/>
      <c r="AF36" s="8"/>
      <c r="AG36" s="29"/>
      <c r="AH36" s="30"/>
      <c r="AI36" s="30"/>
      <c r="AJ36" s="30"/>
      <c r="AK36" s="30"/>
      <c r="AL36" s="30"/>
      <c r="AM36" s="30"/>
      <c r="AN36" s="30"/>
      <c r="AO36" s="30"/>
      <c r="AP36" s="31"/>
      <c r="AS36" s="18" t="e">
        <f t="shared" si="1"/>
        <v>#REF!</v>
      </c>
      <c r="AT36" s="18" t="e">
        <f t="shared" si="2"/>
        <v>#REF!</v>
      </c>
      <c r="AU36" s="5"/>
      <c r="AV36" s="5"/>
    </row>
    <row r="37" spans="1:48" x14ac:dyDescent="0.25">
      <c r="A37" s="16" t="e">
        <f>#REF!</f>
        <v>#REF!</v>
      </c>
      <c r="B37" s="15" t="s">
        <v>35</v>
      </c>
      <c r="C37" s="22" t="e">
        <f>IF(SUM(Results!#REF!)&gt;10,IF(AND(ISNUMBER(Results!#REF!),Results!#REF!&lt;35),Results!#REF!,35),"")</f>
        <v>#REF!</v>
      </c>
      <c r="D37" s="23" t="e">
        <f>IF(SUM(Results!#REF!)&gt;10,IF(AND(ISNUMBER(Results!#REF!),Results!#REF!&lt;35),Results!#REF!,35),"")</f>
        <v>#REF!</v>
      </c>
      <c r="E37" s="23" t="e">
        <f>IF(SUM(Results!#REF!)&gt;10,IF(AND(ISNUMBER(Results!#REF!),Results!#REF!&lt;35),Results!#REF!,35),"")</f>
        <v>#REF!</v>
      </c>
      <c r="F37" s="23" t="e">
        <f>IF(SUM(Results!#REF!)&gt;10,IF(AND(ISNUMBER(Results!#REF!),Results!#REF!&lt;35),Results!#REF!,35),"")</f>
        <v>#REF!</v>
      </c>
      <c r="G37" s="23" t="e">
        <f>IF(SUM(Results!#REF!)&gt;10,IF(AND(ISNUMBER(Results!#REF!),Results!#REF!&lt;35),Results!#REF!,35),"")</f>
        <v>#REF!</v>
      </c>
      <c r="H37" s="23" t="e">
        <f>IF(SUM(Results!#REF!)&gt;10,IF(AND(ISNUMBER(Results!#REF!),Results!#REF!&lt;35),Results!#REF!,35),"")</f>
        <v>#REF!</v>
      </c>
      <c r="I37" s="23" t="e">
        <f>IF(SUM(Results!#REF!)&gt;10,IF(AND(ISNUMBER(Results!#REF!),Results!#REF!&lt;35),Results!#REF!,35),"")</f>
        <v>#REF!</v>
      </c>
      <c r="J37" s="23" t="e">
        <f>IF(SUM(Results!#REF!)&gt;10,IF(AND(ISNUMBER(Results!#REF!),Results!#REF!&lt;35),Results!#REF!,35),"")</f>
        <v>#REF!</v>
      </c>
      <c r="K37" s="23" t="e">
        <f>IF(SUM(Results!#REF!)&gt;10,IF(AND(ISNUMBER(Results!#REF!),Results!#REF!&lt;35),Results!#REF!,35),"")</f>
        <v>#REF!</v>
      </c>
      <c r="L37" s="24" t="e">
        <f>IF(SUM(Results!#REF!)&gt;10,IF(AND(ISNUMBER(Results!#REF!),Results!#REF!&lt;35),Results!#REF!,35),"")</f>
        <v>#REF!</v>
      </c>
      <c r="M37" s="22" t="e">
        <f>IF(SUM(#REF!)&gt;10,IF(AND(ISNUMBER(#REF!),#REF!&lt;35),#REF!,35),"")</f>
        <v>#REF!</v>
      </c>
      <c r="N37" s="23" t="e">
        <f>IF(SUM(#REF!)&gt;10,IF(AND(ISNUMBER(#REF!),#REF!&lt;35),#REF!,35),"")</f>
        <v>#REF!</v>
      </c>
      <c r="O37" s="23" t="e">
        <f>IF(SUM(#REF!)&gt;10,IF(AND(ISNUMBER(#REF!),#REF!&lt;35),#REF!,35),"")</f>
        <v>#REF!</v>
      </c>
      <c r="P37" s="23" t="e">
        <f>IF(SUM(#REF!)&gt;10,IF(AND(ISNUMBER(#REF!),#REF!&lt;35),#REF!,35),"")</f>
        <v>#REF!</v>
      </c>
      <c r="Q37" s="23" t="e">
        <f>IF(SUM(#REF!)&gt;10,IF(AND(ISNUMBER(#REF!),#REF!&lt;35),#REF!,35),"")</f>
        <v>#REF!</v>
      </c>
      <c r="R37" s="23" t="e">
        <f>IF(SUM(#REF!)&gt;10,IF(AND(ISNUMBER(#REF!),#REF!&lt;35),#REF!,35),"")</f>
        <v>#REF!</v>
      </c>
      <c r="S37" s="23" t="e">
        <f>IF(SUM(#REF!)&gt;10,IF(AND(ISNUMBER(#REF!),#REF!&lt;35),#REF!,35),"")</f>
        <v>#REF!</v>
      </c>
      <c r="T37" s="23" t="e">
        <f>IF(SUM(#REF!)&gt;10,IF(AND(ISNUMBER(#REF!),#REF!&lt;35),#REF!,35),"")</f>
        <v>#REF!</v>
      </c>
      <c r="U37" s="23" t="e">
        <f>IF(SUM(#REF!)&gt;10,IF(AND(ISNUMBER(#REF!),#REF!&lt;35),#REF!,35),"")</f>
        <v>#REF!</v>
      </c>
      <c r="V37" s="24" t="e">
        <f>IF(SUM(#REF!)&gt;10,IF(AND(ISNUMBER(#REF!),#REF!&lt;35),#REF!,35),"")</f>
        <v>#REF!</v>
      </c>
      <c r="W37" s="8"/>
      <c r="X37" s="8"/>
      <c r="Y37" s="8"/>
      <c r="Z37" s="8"/>
      <c r="AA37" s="8"/>
      <c r="AB37" s="8"/>
      <c r="AC37" s="8"/>
      <c r="AD37" s="8"/>
      <c r="AE37" s="8"/>
      <c r="AF37" s="8"/>
      <c r="AG37" s="29"/>
      <c r="AH37" s="30"/>
      <c r="AI37" s="30"/>
      <c r="AJ37" s="30"/>
      <c r="AK37" s="30"/>
      <c r="AL37" s="30"/>
      <c r="AM37" s="30"/>
      <c r="AN37" s="30"/>
      <c r="AO37" s="30"/>
      <c r="AP37" s="31"/>
      <c r="AS37" s="18" t="e">
        <f t="shared" si="1"/>
        <v>#REF!</v>
      </c>
      <c r="AT37" s="18" t="e">
        <f t="shared" si="2"/>
        <v>#REF!</v>
      </c>
      <c r="AU37" s="5"/>
      <c r="AV37" s="5"/>
    </row>
    <row r="38" spans="1:48" x14ac:dyDescent="0.25">
      <c r="A38" s="16" t="e">
        <f>#REF!</f>
        <v>#REF!</v>
      </c>
      <c r="B38" s="15" t="s">
        <v>36</v>
      </c>
      <c r="C38" s="22" t="e">
        <f>IF(SUM(Results!#REF!)&gt;10,IF(AND(ISNUMBER(Results!#REF!),Results!#REF!&lt;35),Results!#REF!,35),"")</f>
        <v>#REF!</v>
      </c>
      <c r="D38" s="23" t="e">
        <f>IF(SUM(Results!#REF!)&gt;10,IF(AND(ISNUMBER(Results!#REF!),Results!#REF!&lt;35),Results!#REF!,35),"")</f>
        <v>#REF!</v>
      </c>
      <c r="E38" s="23" t="e">
        <f>IF(SUM(Results!#REF!)&gt;10,IF(AND(ISNUMBER(Results!#REF!),Results!#REF!&lt;35),Results!#REF!,35),"")</f>
        <v>#REF!</v>
      </c>
      <c r="F38" s="23" t="e">
        <f>IF(SUM(Results!#REF!)&gt;10,IF(AND(ISNUMBER(Results!#REF!),Results!#REF!&lt;35),Results!#REF!,35),"")</f>
        <v>#REF!</v>
      </c>
      <c r="G38" s="23" t="e">
        <f>IF(SUM(Results!#REF!)&gt;10,IF(AND(ISNUMBER(Results!#REF!),Results!#REF!&lt;35),Results!#REF!,35),"")</f>
        <v>#REF!</v>
      </c>
      <c r="H38" s="23" t="e">
        <f>IF(SUM(Results!#REF!)&gt;10,IF(AND(ISNUMBER(Results!#REF!),Results!#REF!&lt;35),Results!#REF!,35),"")</f>
        <v>#REF!</v>
      </c>
      <c r="I38" s="23" t="e">
        <f>IF(SUM(Results!#REF!)&gt;10,IF(AND(ISNUMBER(Results!#REF!),Results!#REF!&lt;35),Results!#REF!,35),"")</f>
        <v>#REF!</v>
      </c>
      <c r="J38" s="23" t="e">
        <f>IF(SUM(Results!#REF!)&gt;10,IF(AND(ISNUMBER(Results!#REF!),Results!#REF!&lt;35),Results!#REF!,35),"")</f>
        <v>#REF!</v>
      </c>
      <c r="K38" s="23" t="e">
        <f>IF(SUM(Results!#REF!)&gt;10,IF(AND(ISNUMBER(Results!#REF!),Results!#REF!&lt;35),Results!#REF!,35),"")</f>
        <v>#REF!</v>
      </c>
      <c r="L38" s="24" t="e">
        <f>IF(SUM(Results!#REF!)&gt;10,IF(AND(ISNUMBER(Results!#REF!),Results!#REF!&lt;35),Results!#REF!,35),"")</f>
        <v>#REF!</v>
      </c>
      <c r="M38" s="22" t="e">
        <f>IF(SUM(#REF!)&gt;10,IF(AND(ISNUMBER(#REF!),#REF!&lt;35),#REF!,35),"")</f>
        <v>#REF!</v>
      </c>
      <c r="N38" s="23" t="e">
        <f>IF(SUM(#REF!)&gt;10,IF(AND(ISNUMBER(#REF!),#REF!&lt;35),#REF!,35),"")</f>
        <v>#REF!</v>
      </c>
      <c r="O38" s="23" t="e">
        <f>IF(SUM(#REF!)&gt;10,IF(AND(ISNUMBER(#REF!),#REF!&lt;35),#REF!,35),"")</f>
        <v>#REF!</v>
      </c>
      <c r="P38" s="23" t="e">
        <f>IF(SUM(#REF!)&gt;10,IF(AND(ISNUMBER(#REF!),#REF!&lt;35),#REF!,35),"")</f>
        <v>#REF!</v>
      </c>
      <c r="Q38" s="23" t="e">
        <f>IF(SUM(#REF!)&gt;10,IF(AND(ISNUMBER(#REF!),#REF!&lt;35),#REF!,35),"")</f>
        <v>#REF!</v>
      </c>
      <c r="R38" s="23" t="e">
        <f>IF(SUM(#REF!)&gt;10,IF(AND(ISNUMBER(#REF!),#REF!&lt;35),#REF!,35),"")</f>
        <v>#REF!</v>
      </c>
      <c r="S38" s="23" t="e">
        <f>IF(SUM(#REF!)&gt;10,IF(AND(ISNUMBER(#REF!),#REF!&lt;35),#REF!,35),"")</f>
        <v>#REF!</v>
      </c>
      <c r="T38" s="23" t="e">
        <f>IF(SUM(#REF!)&gt;10,IF(AND(ISNUMBER(#REF!),#REF!&lt;35),#REF!,35),"")</f>
        <v>#REF!</v>
      </c>
      <c r="U38" s="23" t="e">
        <f>IF(SUM(#REF!)&gt;10,IF(AND(ISNUMBER(#REF!),#REF!&lt;35),#REF!,35),"")</f>
        <v>#REF!</v>
      </c>
      <c r="V38" s="24" t="e">
        <f>IF(SUM(#REF!)&gt;10,IF(AND(ISNUMBER(#REF!),#REF!&lt;35),#REF!,35),"")</f>
        <v>#REF!</v>
      </c>
      <c r="W38" s="8"/>
      <c r="X38" s="8"/>
      <c r="Y38" s="8"/>
      <c r="Z38" s="8"/>
      <c r="AA38" s="8"/>
      <c r="AB38" s="8"/>
      <c r="AC38" s="8"/>
      <c r="AD38" s="8"/>
      <c r="AE38" s="8"/>
      <c r="AF38" s="8"/>
      <c r="AG38" s="29"/>
      <c r="AH38" s="30"/>
      <c r="AI38" s="30"/>
      <c r="AJ38" s="30"/>
      <c r="AK38" s="30"/>
      <c r="AL38" s="30"/>
      <c r="AM38" s="30"/>
      <c r="AN38" s="30"/>
      <c r="AO38" s="30"/>
      <c r="AP38" s="31"/>
      <c r="AS38" s="18" t="e">
        <f t="shared" si="1"/>
        <v>#REF!</v>
      </c>
      <c r="AT38" s="18" t="e">
        <f t="shared" si="2"/>
        <v>#REF!</v>
      </c>
      <c r="AU38" s="5"/>
      <c r="AV38" s="5"/>
    </row>
    <row r="39" spans="1:48" x14ac:dyDescent="0.25">
      <c r="A39" s="16" t="e">
        <f>#REF!</f>
        <v>#REF!</v>
      </c>
      <c r="B39" s="15" t="s">
        <v>37</v>
      </c>
      <c r="C39" s="22" t="e">
        <f>IF(SUM(Results!#REF!)&gt;10,IF(AND(ISNUMBER(Results!#REF!),Results!#REF!&lt;35),Results!#REF!,35),"")</f>
        <v>#REF!</v>
      </c>
      <c r="D39" s="23" t="e">
        <f>IF(SUM(Results!#REF!)&gt;10,IF(AND(ISNUMBER(Results!#REF!),Results!#REF!&lt;35),Results!#REF!,35),"")</f>
        <v>#REF!</v>
      </c>
      <c r="E39" s="23" t="e">
        <f>IF(SUM(Results!#REF!)&gt;10,IF(AND(ISNUMBER(Results!#REF!),Results!#REF!&lt;35),Results!#REF!,35),"")</f>
        <v>#REF!</v>
      </c>
      <c r="F39" s="23" t="e">
        <f>IF(SUM(Results!#REF!)&gt;10,IF(AND(ISNUMBER(Results!#REF!),Results!#REF!&lt;35),Results!#REF!,35),"")</f>
        <v>#REF!</v>
      </c>
      <c r="G39" s="23" t="e">
        <f>IF(SUM(Results!#REF!)&gt;10,IF(AND(ISNUMBER(Results!#REF!),Results!#REF!&lt;35),Results!#REF!,35),"")</f>
        <v>#REF!</v>
      </c>
      <c r="H39" s="23" t="e">
        <f>IF(SUM(Results!#REF!)&gt;10,IF(AND(ISNUMBER(Results!#REF!),Results!#REF!&lt;35),Results!#REF!,35),"")</f>
        <v>#REF!</v>
      </c>
      <c r="I39" s="23" t="e">
        <f>IF(SUM(Results!#REF!)&gt;10,IF(AND(ISNUMBER(Results!#REF!),Results!#REF!&lt;35),Results!#REF!,35),"")</f>
        <v>#REF!</v>
      </c>
      <c r="J39" s="23" t="e">
        <f>IF(SUM(Results!#REF!)&gt;10,IF(AND(ISNUMBER(Results!#REF!),Results!#REF!&lt;35),Results!#REF!,35),"")</f>
        <v>#REF!</v>
      </c>
      <c r="K39" s="23" t="e">
        <f>IF(SUM(Results!#REF!)&gt;10,IF(AND(ISNUMBER(Results!#REF!),Results!#REF!&lt;35),Results!#REF!,35),"")</f>
        <v>#REF!</v>
      </c>
      <c r="L39" s="24" t="e">
        <f>IF(SUM(Results!#REF!)&gt;10,IF(AND(ISNUMBER(Results!#REF!),Results!#REF!&lt;35),Results!#REF!,35),"")</f>
        <v>#REF!</v>
      </c>
      <c r="M39" s="22" t="e">
        <f>IF(SUM(#REF!)&gt;10,IF(AND(ISNUMBER(#REF!),#REF!&lt;35),#REF!,35),"")</f>
        <v>#REF!</v>
      </c>
      <c r="N39" s="23" t="e">
        <f>IF(SUM(#REF!)&gt;10,IF(AND(ISNUMBER(#REF!),#REF!&lt;35),#REF!,35),"")</f>
        <v>#REF!</v>
      </c>
      <c r="O39" s="23" t="e">
        <f>IF(SUM(#REF!)&gt;10,IF(AND(ISNUMBER(#REF!),#REF!&lt;35),#REF!,35),"")</f>
        <v>#REF!</v>
      </c>
      <c r="P39" s="23" t="e">
        <f>IF(SUM(#REF!)&gt;10,IF(AND(ISNUMBER(#REF!),#REF!&lt;35),#REF!,35),"")</f>
        <v>#REF!</v>
      </c>
      <c r="Q39" s="23" t="e">
        <f>IF(SUM(#REF!)&gt;10,IF(AND(ISNUMBER(#REF!),#REF!&lt;35),#REF!,35),"")</f>
        <v>#REF!</v>
      </c>
      <c r="R39" s="23" t="e">
        <f>IF(SUM(#REF!)&gt;10,IF(AND(ISNUMBER(#REF!),#REF!&lt;35),#REF!,35),"")</f>
        <v>#REF!</v>
      </c>
      <c r="S39" s="23" t="e">
        <f>IF(SUM(#REF!)&gt;10,IF(AND(ISNUMBER(#REF!),#REF!&lt;35),#REF!,35),"")</f>
        <v>#REF!</v>
      </c>
      <c r="T39" s="23" t="e">
        <f>IF(SUM(#REF!)&gt;10,IF(AND(ISNUMBER(#REF!),#REF!&lt;35),#REF!,35),"")</f>
        <v>#REF!</v>
      </c>
      <c r="U39" s="23" t="e">
        <f>IF(SUM(#REF!)&gt;10,IF(AND(ISNUMBER(#REF!),#REF!&lt;35),#REF!,35),"")</f>
        <v>#REF!</v>
      </c>
      <c r="V39" s="24" t="e">
        <f>IF(SUM(#REF!)&gt;10,IF(AND(ISNUMBER(#REF!),#REF!&lt;35),#REF!,35),"")</f>
        <v>#REF!</v>
      </c>
      <c r="W39" s="8"/>
      <c r="X39" s="8"/>
      <c r="Y39" s="8"/>
      <c r="Z39" s="8"/>
      <c r="AA39" s="8"/>
      <c r="AB39" s="8"/>
      <c r="AC39" s="8"/>
      <c r="AD39" s="8"/>
      <c r="AE39" s="8"/>
      <c r="AF39" s="8"/>
      <c r="AG39" s="29"/>
      <c r="AH39" s="30"/>
      <c r="AI39" s="30"/>
      <c r="AJ39" s="30"/>
      <c r="AK39" s="30"/>
      <c r="AL39" s="30"/>
      <c r="AM39" s="30"/>
      <c r="AN39" s="30"/>
      <c r="AO39" s="30"/>
      <c r="AP39" s="31"/>
      <c r="AS39" s="18" t="e">
        <f t="shared" si="1"/>
        <v>#REF!</v>
      </c>
      <c r="AT39" s="18" t="e">
        <f t="shared" si="2"/>
        <v>#REF!</v>
      </c>
      <c r="AU39" s="5"/>
      <c r="AV39" s="5"/>
    </row>
    <row r="40" spans="1:48" x14ac:dyDescent="0.25">
      <c r="A40" s="16" t="e">
        <f>#REF!</f>
        <v>#REF!</v>
      </c>
      <c r="B40" s="15" t="s">
        <v>38</v>
      </c>
      <c r="C40" s="22" t="e">
        <f>IF(SUM(Results!#REF!)&gt;10,IF(AND(ISNUMBER(Results!#REF!),Results!#REF!&lt;35),Results!#REF!,35),"")</f>
        <v>#REF!</v>
      </c>
      <c r="D40" s="23" t="e">
        <f>IF(SUM(Results!#REF!)&gt;10,IF(AND(ISNUMBER(Results!#REF!),Results!#REF!&lt;35),Results!#REF!,35),"")</f>
        <v>#REF!</v>
      </c>
      <c r="E40" s="23" t="e">
        <f>IF(SUM(Results!#REF!)&gt;10,IF(AND(ISNUMBER(Results!#REF!),Results!#REF!&lt;35),Results!#REF!,35),"")</f>
        <v>#REF!</v>
      </c>
      <c r="F40" s="23" t="e">
        <f>IF(SUM(Results!#REF!)&gt;10,IF(AND(ISNUMBER(Results!#REF!),Results!#REF!&lt;35),Results!#REF!,35),"")</f>
        <v>#REF!</v>
      </c>
      <c r="G40" s="23" t="e">
        <f>IF(SUM(Results!#REF!)&gt;10,IF(AND(ISNUMBER(Results!#REF!),Results!#REF!&lt;35),Results!#REF!,35),"")</f>
        <v>#REF!</v>
      </c>
      <c r="H40" s="23" t="e">
        <f>IF(SUM(Results!#REF!)&gt;10,IF(AND(ISNUMBER(Results!#REF!),Results!#REF!&lt;35),Results!#REF!,35),"")</f>
        <v>#REF!</v>
      </c>
      <c r="I40" s="23" t="e">
        <f>IF(SUM(Results!#REF!)&gt;10,IF(AND(ISNUMBER(Results!#REF!),Results!#REF!&lt;35),Results!#REF!,35),"")</f>
        <v>#REF!</v>
      </c>
      <c r="J40" s="23" t="e">
        <f>IF(SUM(Results!#REF!)&gt;10,IF(AND(ISNUMBER(Results!#REF!),Results!#REF!&lt;35),Results!#REF!,35),"")</f>
        <v>#REF!</v>
      </c>
      <c r="K40" s="23" t="e">
        <f>IF(SUM(Results!#REF!)&gt;10,IF(AND(ISNUMBER(Results!#REF!),Results!#REF!&lt;35),Results!#REF!,35),"")</f>
        <v>#REF!</v>
      </c>
      <c r="L40" s="24" t="e">
        <f>IF(SUM(Results!#REF!)&gt;10,IF(AND(ISNUMBER(Results!#REF!),Results!#REF!&lt;35),Results!#REF!,35),"")</f>
        <v>#REF!</v>
      </c>
      <c r="M40" s="22" t="e">
        <f>IF(SUM(#REF!)&gt;10,IF(AND(ISNUMBER(#REF!),#REF!&lt;35),#REF!,35),"")</f>
        <v>#REF!</v>
      </c>
      <c r="N40" s="23" t="e">
        <f>IF(SUM(#REF!)&gt;10,IF(AND(ISNUMBER(#REF!),#REF!&lt;35),#REF!,35),"")</f>
        <v>#REF!</v>
      </c>
      <c r="O40" s="23" t="e">
        <f>IF(SUM(#REF!)&gt;10,IF(AND(ISNUMBER(#REF!),#REF!&lt;35),#REF!,35),"")</f>
        <v>#REF!</v>
      </c>
      <c r="P40" s="23" t="e">
        <f>IF(SUM(#REF!)&gt;10,IF(AND(ISNUMBER(#REF!),#REF!&lt;35),#REF!,35),"")</f>
        <v>#REF!</v>
      </c>
      <c r="Q40" s="23" t="e">
        <f>IF(SUM(#REF!)&gt;10,IF(AND(ISNUMBER(#REF!),#REF!&lt;35),#REF!,35),"")</f>
        <v>#REF!</v>
      </c>
      <c r="R40" s="23" t="e">
        <f>IF(SUM(#REF!)&gt;10,IF(AND(ISNUMBER(#REF!),#REF!&lt;35),#REF!,35),"")</f>
        <v>#REF!</v>
      </c>
      <c r="S40" s="23" t="e">
        <f>IF(SUM(#REF!)&gt;10,IF(AND(ISNUMBER(#REF!),#REF!&lt;35),#REF!,35),"")</f>
        <v>#REF!</v>
      </c>
      <c r="T40" s="23" t="e">
        <f>IF(SUM(#REF!)&gt;10,IF(AND(ISNUMBER(#REF!),#REF!&lt;35),#REF!,35),"")</f>
        <v>#REF!</v>
      </c>
      <c r="U40" s="23" t="e">
        <f>IF(SUM(#REF!)&gt;10,IF(AND(ISNUMBER(#REF!),#REF!&lt;35),#REF!,35),"")</f>
        <v>#REF!</v>
      </c>
      <c r="V40" s="24" t="e">
        <f>IF(SUM(#REF!)&gt;10,IF(AND(ISNUMBER(#REF!),#REF!&lt;35),#REF!,35),"")</f>
        <v>#REF!</v>
      </c>
      <c r="W40" s="8"/>
      <c r="X40" s="8"/>
      <c r="Y40" s="8"/>
      <c r="Z40" s="8"/>
      <c r="AA40" s="8"/>
      <c r="AB40" s="8"/>
      <c r="AC40" s="8"/>
      <c r="AD40" s="8"/>
      <c r="AE40" s="8"/>
      <c r="AF40" s="8"/>
      <c r="AG40" s="29"/>
      <c r="AH40" s="30"/>
      <c r="AI40" s="30"/>
      <c r="AJ40" s="30"/>
      <c r="AK40" s="30"/>
      <c r="AL40" s="30"/>
      <c r="AM40" s="30"/>
      <c r="AN40" s="30"/>
      <c r="AO40" s="30"/>
      <c r="AP40" s="31"/>
      <c r="AS40" s="18" t="e">
        <f t="shared" si="1"/>
        <v>#REF!</v>
      </c>
      <c r="AT40" s="18" t="e">
        <f t="shared" si="2"/>
        <v>#REF!</v>
      </c>
      <c r="AU40" s="5"/>
      <c r="AV40" s="5"/>
    </row>
    <row r="41" spans="1:48" x14ac:dyDescent="0.25">
      <c r="A41" s="16" t="e">
        <f>#REF!</f>
        <v>#REF!</v>
      </c>
      <c r="B41" s="15" t="s">
        <v>39</v>
      </c>
      <c r="C41" s="22" t="e">
        <f>IF(SUM(Results!#REF!)&gt;10,IF(AND(ISNUMBER(Results!#REF!),Results!#REF!&lt;35),Results!#REF!,35),"")</f>
        <v>#REF!</v>
      </c>
      <c r="D41" s="23" t="e">
        <f>IF(SUM(Results!#REF!)&gt;10,IF(AND(ISNUMBER(Results!#REF!),Results!#REF!&lt;35),Results!#REF!,35),"")</f>
        <v>#REF!</v>
      </c>
      <c r="E41" s="23" t="e">
        <f>IF(SUM(Results!#REF!)&gt;10,IF(AND(ISNUMBER(Results!#REF!),Results!#REF!&lt;35),Results!#REF!,35),"")</f>
        <v>#REF!</v>
      </c>
      <c r="F41" s="23" t="e">
        <f>IF(SUM(Results!#REF!)&gt;10,IF(AND(ISNUMBER(Results!#REF!),Results!#REF!&lt;35),Results!#REF!,35),"")</f>
        <v>#REF!</v>
      </c>
      <c r="G41" s="23" t="e">
        <f>IF(SUM(Results!#REF!)&gt;10,IF(AND(ISNUMBER(Results!#REF!),Results!#REF!&lt;35),Results!#REF!,35),"")</f>
        <v>#REF!</v>
      </c>
      <c r="H41" s="23" t="e">
        <f>IF(SUM(Results!#REF!)&gt;10,IF(AND(ISNUMBER(Results!#REF!),Results!#REF!&lt;35),Results!#REF!,35),"")</f>
        <v>#REF!</v>
      </c>
      <c r="I41" s="23" t="e">
        <f>IF(SUM(Results!#REF!)&gt;10,IF(AND(ISNUMBER(Results!#REF!),Results!#REF!&lt;35),Results!#REF!,35),"")</f>
        <v>#REF!</v>
      </c>
      <c r="J41" s="23" t="e">
        <f>IF(SUM(Results!#REF!)&gt;10,IF(AND(ISNUMBER(Results!#REF!),Results!#REF!&lt;35),Results!#REF!,35),"")</f>
        <v>#REF!</v>
      </c>
      <c r="K41" s="23" t="e">
        <f>IF(SUM(Results!#REF!)&gt;10,IF(AND(ISNUMBER(Results!#REF!),Results!#REF!&lt;35),Results!#REF!,35),"")</f>
        <v>#REF!</v>
      </c>
      <c r="L41" s="24" t="e">
        <f>IF(SUM(Results!#REF!)&gt;10,IF(AND(ISNUMBER(Results!#REF!),Results!#REF!&lt;35),Results!#REF!,35),"")</f>
        <v>#REF!</v>
      </c>
      <c r="M41" s="22" t="e">
        <f>IF(SUM(#REF!)&gt;10,IF(AND(ISNUMBER(#REF!),#REF!&lt;35),#REF!,35),"")</f>
        <v>#REF!</v>
      </c>
      <c r="N41" s="23" t="e">
        <f>IF(SUM(#REF!)&gt;10,IF(AND(ISNUMBER(#REF!),#REF!&lt;35),#REF!,35),"")</f>
        <v>#REF!</v>
      </c>
      <c r="O41" s="23" t="e">
        <f>IF(SUM(#REF!)&gt;10,IF(AND(ISNUMBER(#REF!),#REF!&lt;35),#REF!,35),"")</f>
        <v>#REF!</v>
      </c>
      <c r="P41" s="23" t="e">
        <f>IF(SUM(#REF!)&gt;10,IF(AND(ISNUMBER(#REF!),#REF!&lt;35),#REF!,35),"")</f>
        <v>#REF!</v>
      </c>
      <c r="Q41" s="23" t="e">
        <f>IF(SUM(#REF!)&gt;10,IF(AND(ISNUMBER(#REF!),#REF!&lt;35),#REF!,35),"")</f>
        <v>#REF!</v>
      </c>
      <c r="R41" s="23" t="e">
        <f>IF(SUM(#REF!)&gt;10,IF(AND(ISNUMBER(#REF!),#REF!&lt;35),#REF!,35),"")</f>
        <v>#REF!</v>
      </c>
      <c r="S41" s="23" t="e">
        <f>IF(SUM(#REF!)&gt;10,IF(AND(ISNUMBER(#REF!),#REF!&lt;35),#REF!,35),"")</f>
        <v>#REF!</v>
      </c>
      <c r="T41" s="23" t="e">
        <f>IF(SUM(#REF!)&gt;10,IF(AND(ISNUMBER(#REF!),#REF!&lt;35),#REF!,35),"")</f>
        <v>#REF!</v>
      </c>
      <c r="U41" s="23" t="e">
        <f>IF(SUM(#REF!)&gt;10,IF(AND(ISNUMBER(#REF!),#REF!&lt;35),#REF!,35),"")</f>
        <v>#REF!</v>
      </c>
      <c r="V41" s="24" t="e">
        <f>IF(SUM(#REF!)&gt;10,IF(AND(ISNUMBER(#REF!),#REF!&lt;35),#REF!,35),"")</f>
        <v>#REF!</v>
      </c>
      <c r="W41" s="8"/>
      <c r="X41" s="8"/>
      <c r="Y41" s="8"/>
      <c r="Z41" s="8"/>
      <c r="AA41" s="8"/>
      <c r="AB41" s="8"/>
      <c r="AC41" s="8"/>
      <c r="AD41" s="8"/>
      <c r="AE41" s="8"/>
      <c r="AF41" s="8"/>
      <c r="AG41" s="29"/>
      <c r="AH41" s="30"/>
      <c r="AI41" s="30"/>
      <c r="AJ41" s="30"/>
      <c r="AK41" s="30"/>
      <c r="AL41" s="30"/>
      <c r="AM41" s="30"/>
      <c r="AN41" s="30"/>
      <c r="AO41" s="30"/>
      <c r="AP41" s="31"/>
      <c r="AS41" s="18" t="e">
        <f t="shared" si="1"/>
        <v>#REF!</v>
      </c>
      <c r="AT41" s="18" t="e">
        <f t="shared" si="2"/>
        <v>#REF!</v>
      </c>
      <c r="AU41" s="5"/>
      <c r="AV41" s="5"/>
    </row>
    <row r="42" spans="1:48" x14ac:dyDescent="0.25">
      <c r="A42" s="16" t="e">
        <f>#REF!</f>
        <v>#REF!</v>
      </c>
      <c r="B42" s="15" t="s">
        <v>40</v>
      </c>
      <c r="C42" s="22" t="e">
        <f>IF(SUM(Results!#REF!)&gt;10,IF(AND(ISNUMBER(Results!#REF!),Results!#REF!&lt;35),Results!#REF!,35),"")</f>
        <v>#REF!</v>
      </c>
      <c r="D42" s="23" t="e">
        <f>IF(SUM(Results!#REF!)&gt;10,IF(AND(ISNUMBER(Results!#REF!),Results!#REF!&lt;35),Results!#REF!,35),"")</f>
        <v>#REF!</v>
      </c>
      <c r="E42" s="23" t="e">
        <f>IF(SUM(Results!#REF!)&gt;10,IF(AND(ISNUMBER(Results!#REF!),Results!#REF!&lt;35),Results!#REF!,35),"")</f>
        <v>#REF!</v>
      </c>
      <c r="F42" s="23" t="e">
        <f>IF(SUM(Results!#REF!)&gt;10,IF(AND(ISNUMBER(Results!#REF!),Results!#REF!&lt;35),Results!#REF!,35),"")</f>
        <v>#REF!</v>
      </c>
      <c r="G42" s="23" t="e">
        <f>IF(SUM(Results!#REF!)&gt;10,IF(AND(ISNUMBER(Results!#REF!),Results!#REF!&lt;35),Results!#REF!,35),"")</f>
        <v>#REF!</v>
      </c>
      <c r="H42" s="23" t="e">
        <f>IF(SUM(Results!#REF!)&gt;10,IF(AND(ISNUMBER(Results!#REF!),Results!#REF!&lt;35),Results!#REF!,35),"")</f>
        <v>#REF!</v>
      </c>
      <c r="I42" s="23" t="e">
        <f>IF(SUM(Results!#REF!)&gt;10,IF(AND(ISNUMBER(Results!#REF!),Results!#REF!&lt;35),Results!#REF!,35),"")</f>
        <v>#REF!</v>
      </c>
      <c r="J42" s="23" t="e">
        <f>IF(SUM(Results!#REF!)&gt;10,IF(AND(ISNUMBER(Results!#REF!),Results!#REF!&lt;35),Results!#REF!,35),"")</f>
        <v>#REF!</v>
      </c>
      <c r="K42" s="23" t="e">
        <f>IF(SUM(Results!#REF!)&gt;10,IF(AND(ISNUMBER(Results!#REF!),Results!#REF!&lt;35),Results!#REF!,35),"")</f>
        <v>#REF!</v>
      </c>
      <c r="L42" s="24" t="e">
        <f>IF(SUM(Results!#REF!)&gt;10,IF(AND(ISNUMBER(Results!#REF!),Results!#REF!&lt;35),Results!#REF!,35),"")</f>
        <v>#REF!</v>
      </c>
      <c r="M42" s="22" t="e">
        <f>IF(SUM(#REF!)&gt;10,IF(AND(ISNUMBER(#REF!),#REF!&lt;35),#REF!,35),"")</f>
        <v>#REF!</v>
      </c>
      <c r="N42" s="23" t="e">
        <f>IF(SUM(#REF!)&gt;10,IF(AND(ISNUMBER(#REF!),#REF!&lt;35),#REF!,35),"")</f>
        <v>#REF!</v>
      </c>
      <c r="O42" s="23" t="e">
        <f>IF(SUM(#REF!)&gt;10,IF(AND(ISNUMBER(#REF!),#REF!&lt;35),#REF!,35),"")</f>
        <v>#REF!</v>
      </c>
      <c r="P42" s="23" t="e">
        <f>IF(SUM(#REF!)&gt;10,IF(AND(ISNUMBER(#REF!),#REF!&lt;35),#REF!,35),"")</f>
        <v>#REF!</v>
      </c>
      <c r="Q42" s="23" t="e">
        <f>IF(SUM(#REF!)&gt;10,IF(AND(ISNUMBER(#REF!),#REF!&lt;35),#REF!,35),"")</f>
        <v>#REF!</v>
      </c>
      <c r="R42" s="23" t="e">
        <f>IF(SUM(#REF!)&gt;10,IF(AND(ISNUMBER(#REF!),#REF!&lt;35),#REF!,35),"")</f>
        <v>#REF!</v>
      </c>
      <c r="S42" s="23" t="e">
        <f>IF(SUM(#REF!)&gt;10,IF(AND(ISNUMBER(#REF!),#REF!&lt;35),#REF!,35),"")</f>
        <v>#REF!</v>
      </c>
      <c r="T42" s="23" t="e">
        <f>IF(SUM(#REF!)&gt;10,IF(AND(ISNUMBER(#REF!),#REF!&lt;35),#REF!,35),"")</f>
        <v>#REF!</v>
      </c>
      <c r="U42" s="23" t="e">
        <f>IF(SUM(#REF!)&gt;10,IF(AND(ISNUMBER(#REF!),#REF!&lt;35),#REF!,35),"")</f>
        <v>#REF!</v>
      </c>
      <c r="V42" s="24" t="e">
        <f>IF(SUM(#REF!)&gt;10,IF(AND(ISNUMBER(#REF!),#REF!&lt;35),#REF!,35),"")</f>
        <v>#REF!</v>
      </c>
      <c r="W42" s="8"/>
      <c r="X42" s="8"/>
      <c r="Y42" s="8"/>
      <c r="Z42" s="8"/>
      <c r="AA42" s="8"/>
      <c r="AB42" s="8"/>
      <c r="AC42" s="8"/>
      <c r="AD42" s="8"/>
      <c r="AE42" s="8"/>
      <c r="AF42" s="8"/>
      <c r="AG42" s="29"/>
      <c r="AH42" s="30"/>
      <c r="AI42" s="30"/>
      <c r="AJ42" s="30"/>
      <c r="AK42" s="30"/>
      <c r="AL42" s="30"/>
      <c r="AM42" s="30"/>
      <c r="AN42" s="30"/>
      <c r="AO42" s="30"/>
      <c r="AP42" s="31"/>
      <c r="AS42" s="18" t="e">
        <f t="shared" si="1"/>
        <v>#REF!</v>
      </c>
      <c r="AT42" s="18" t="e">
        <f t="shared" si="2"/>
        <v>#REF!</v>
      </c>
      <c r="AU42" s="5"/>
      <c r="AV42" s="5"/>
    </row>
    <row r="43" spans="1:48" x14ac:dyDescent="0.25">
      <c r="A43" s="16" t="e">
        <f>#REF!</f>
        <v>#REF!</v>
      </c>
      <c r="B43" s="15" t="s">
        <v>41</v>
      </c>
      <c r="C43" s="22" t="e">
        <f>IF(SUM(Results!#REF!)&gt;10,IF(AND(ISNUMBER(Results!#REF!),Results!#REF!&lt;35),Results!#REF!,35),"")</f>
        <v>#REF!</v>
      </c>
      <c r="D43" s="23" t="e">
        <f>IF(SUM(Results!#REF!)&gt;10,IF(AND(ISNUMBER(Results!#REF!),Results!#REF!&lt;35),Results!#REF!,35),"")</f>
        <v>#REF!</v>
      </c>
      <c r="E43" s="23" t="e">
        <f>IF(SUM(Results!#REF!)&gt;10,IF(AND(ISNUMBER(Results!#REF!),Results!#REF!&lt;35),Results!#REF!,35),"")</f>
        <v>#REF!</v>
      </c>
      <c r="F43" s="23" t="e">
        <f>IF(SUM(Results!#REF!)&gt;10,IF(AND(ISNUMBER(Results!#REF!),Results!#REF!&lt;35),Results!#REF!,35),"")</f>
        <v>#REF!</v>
      </c>
      <c r="G43" s="23" t="e">
        <f>IF(SUM(Results!#REF!)&gt;10,IF(AND(ISNUMBER(Results!#REF!),Results!#REF!&lt;35),Results!#REF!,35),"")</f>
        <v>#REF!</v>
      </c>
      <c r="H43" s="23" t="e">
        <f>IF(SUM(Results!#REF!)&gt;10,IF(AND(ISNUMBER(Results!#REF!),Results!#REF!&lt;35),Results!#REF!,35),"")</f>
        <v>#REF!</v>
      </c>
      <c r="I43" s="23" t="e">
        <f>IF(SUM(Results!#REF!)&gt;10,IF(AND(ISNUMBER(Results!#REF!),Results!#REF!&lt;35),Results!#REF!,35),"")</f>
        <v>#REF!</v>
      </c>
      <c r="J43" s="23" t="e">
        <f>IF(SUM(Results!#REF!)&gt;10,IF(AND(ISNUMBER(Results!#REF!),Results!#REF!&lt;35),Results!#REF!,35),"")</f>
        <v>#REF!</v>
      </c>
      <c r="K43" s="23" t="e">
        <f>IF(SUM(Results!#REF!)&gt;10,IF(AND(ISNUMBER(Results!#REF!),Results!#REF!&lt;35),Results!#REF!,35),"")</f>
        <v>#REF!</v>
      </c>
      <c r="L43" s="24" t="e">
        <f>IF(SUM(Results!#REF!)&gt;10,IF(AND(ISNUMBER(Results!#REF!),Results!#REF!&lt;35),Results!#REF!,35),"")</f>
        <v>#REF!</v>
      </c>
      <c r="M43" s="22" t="e">
        <f>IF(SUM(#REF!)&gt;10,IF(AND(ISNUMBER(#REF!),#REF!&lt;35),#REF!,35),"")</f>
        <v>#REF!</v>
      </c>
      <c r="N43" s="23" t="e">
        <f>IF(SUM(#REF!)&gt;10,IF(AND(ISNUMBER(#REF!),#REF!&lt;35),#REF!,35),"")</f>
        <v>#REF!</v>
      </c>
      <c r="O43" s="23" t="e">
        <f>IF(SUM(#REF!)&gt;10,IF(AND(ISNUMBER(#REF!),#REF!&lt;35),#REF!,35),"")</f>
        <v>#REF!</v>
      </c>
      <c r="P43" s="23" t="e">
        <f>IF(SUM(#REF!)&gt;10,IF(AND(ISNUMBER(#REF!),#REF!&lt;35),#REF!,35),"")</f>
        <v>#REF!</v>
      </c>
      <c r="Q43" s="23" t="e">
        <f>IF(SUM(#REF!)&gt;10,IF(AND(ISNUMBER(#REF!),#REF!&lt;35),#REF!,35),"")</f>
        <v>#REF!</v>
      </c>
      <c r="R43" s="23" t="e">
        <f>IF(SUM(#REF!)&gt;10,IF(AND(ISNUMBER(#REF!),#REF!&lt;35),#REF!,35),"")</f>
        <v>#REF!</v>
      </c>
      <c r="S43" s="23" t="e">
        <f>IF(SUM(#REF!)&gt;10,IF(AND(ISNUMBER(#REF!),#REF!&lt;35),#REF!,35),"")</f>
        <v>#REF!</v>
      </c>
      <c r="T43" s="23" t="e">
        <f>IF(SUM(#REF!)&gt;10,IF(AND(ISNUMBER(#REF!),#REF!&lt;35),#REF!,35),"")</f>
        <v>#REF!</v>
      </c>
      <c r="U43" s="23" t="e">
        <f>IF(SUM(#REF!)&gt;10,IF(AND(ISNUMBER(#REF!),#REF!&lt;35),#REF!,35),"")</f>
        <v>#REF!</v>
      </c>
      <c r="V43" s="24" t="e">
        <f>IF(SUM(#REF!)&gt;10,IF(AND(ISNUMBER(#REF!),#REF!&lt;35),#REF!,35),"")</f>
        <v>#REF!</v>
      </c>
      <c r="W43" s="8"/>
      <c r="X43" s="8"/>
      <c r="Y43" s="8"/>
      <c r="Z43" s="8"/>
      <c r="AA43" s="8"/>
      <c r="AB43" s="8"/>
      <c r="AC43" s="8"/>
      <c r="AD43" s="8"/>
      <c r="AE43" s="8"/>
      <c r="AF43" s="8"/>
      <c r="AG43" s="29"/>
      <c r="AH43" s="30"/>
      <c r="AI43" s="30"/>
      <c r="AJ43" s="30"/>
      <c r="AK43" s="30"/>
      <c r="AL43" s="30"/>
      <c r="AM43" s="30"/>
      <c r="AN43" s="30"/>
      <c r="AO43" s="30"/>
      <c r="AP43" s="31"/>
      <c r="AS43" s="18" t="e">
        <f t="shared" si="1"/>
        <v>#REF!</v>
      </c>
      <c r="AT43" s="18" t="e">
        <f t="shared" si="2"/>
        <v>#REF!</v>
      </c>
      <c r="AU43" s="5"/>
      <c r="AV43" s="5"/>
    </row>
    <row r="44" spans="1:48" x14ac:dyDescent="0.25">
      <c r="A44" s="16" t="e">
        <f>#REF!</f>
        <v>#REF!</v>
      </c>
      <c r="B44" s="15" t="s">
        <v>42</v>
      </c>
      <c r="C44" s="22" t="e">
        <f>IF(SUM(Results!#REF!)&gt;10,IF(AND(ISNUMBER(Results!#REF!),Results!#REF!&lt;35),Results!#REF!,35),"")</f>
        <v>#REF!</v>
      </c>
      <c r="D44" s="23" t="e">
        <f>IF(SUM(Results!#REF!)&gt;10,IF(AND(ISNUMBER(Results!#REF!),Results!#REF!&lt;35),Results!#REF!,35),"")</f>
        <v>#REF!</v>
      </c>
      <c r="E44" s="23" t="e">
        <f>IF(SUM(Results!#REF!)&gt;10,IF(AND(ISNUMBER(Results!#REF!),Results!#REF!&lt;35),Results!#REF!,35),"")</f>
        <v>#REF!</v>
      </c>
      <c r="F44" s="23" t="e">
        <f>IF(SUM(Results!#REF!)&gt;10,IF(AND(ISNUMBER(Results!#REF!),Results!#REF!&lt;35),Results!#REF!,35),"")</f>
        <v>#REF!</v>
      </c>
      <c r="G44" s="23" t="e">
        <f>IF(SUM(Results!#REF!)&gt;10,IF(AND(ISNUMBER(Results!#REF!),Results!#REF!&lt;35),Results!#REF!,35),"")</f>
        <v>#REF!</v>
      </c>
      <c r="H44" s="23" t="e">
        <f>IF(SUM(Results!#REF!)&gt;10,IF(AND(ISNUMBER(Results!#REF!),Results!#REF!&lt;35),Results!#REF!,35),"")</f>
        <v>#REF!</v>
      </c>
      <c r="I44" s="23" t="e">
        <f>IF(SUM(Results!#REF!)&gt;10,IF(AND(ISNUMBER(Results!#REF!),Results!#REF!&lt;35),Results!#REF!,35),"")</f>
        <v>#REF!</v>
      </c>
      <c r="J44" s="23" t="e">
        <f>IF(SUM(Results!#REF!)&gt;10,IF(AND(ISNUMBER(Results!#REF!),Results!#REF!&lt;35),Results!#REF!,35),"")</f>
        <v>#REF!</v>
      </c>
      <c r="K44" s="23" t="e">
        <f>IF(SUM(Results!#REF!)&gt;10,IF(AND(ISNUMBER(Results!#REF!),Results!#REF!&lt;35),Results!#REF!,35),"")</f>
        <v>#REF!</v>
      </c>
      <c r="L44" s="24" t="e">
        <f>IF(SUM(Results!#REF!)&gt;10,IF(AND(ISNUMBER(Results!#REF!),Results!#REF!&lt;35),Results!#REF!,35),"")</f>
        <v>#REF!</v>
      </c>
      <c r="M44" s="22" t="e">
        <f>IF(SUM(#REF!)&gt;10,IF(AND(ISNUMBER(#REF!),#REF!&lt;35),#REF!,35),"")</f>
        <v>#REF!</v>
      </c>
      <c r="N44" s="23" t="e">
        <f>IF(SUM(#REF!)&gt;10,IF(AND(ISNUMBER(#REF!),#REF!&lt;35),#REF!,35),"")</f>
        <v>#REF!</v>
      </c>
      <c r="O44" s="23" t="e">
        <f>IF(SUM(#REF!)&gt;10,IF(AND(ISNUMBER(#REF!),#REF!&lt;35),#REF!,35),"")</f>
        <v>#REF!</v>
      </c>
      <c r="P44" s="23" t="e">
        <f>IF(SUM(#REF!)&gt;10,IF(AND(ISNUMBER(#REF!),#REF!&lt;35),#REF!,35),"")</f>
        <v>#REF!</v>
      </c>
      <c r="Q44" s="23" t="e">
        <f>IF(SUM(#REF!)&gt;10,IF(AND(ISNUMBER(#REF!),#REF!&lt;35),#REF!,35),"")</f>
        <v>#REF!</v>
      </c>
      <c r="R44" s="23" t="e">
        <f>IF(SUM(#REF!)&gt;10,IF(AND(ISNUMBER(#REF!),#REF!&lt;35),#REF!,35),"")</f>
        <v>#REF!</v>
      </c>
      <c r="S44" s="23" t="e">
        <f>IF(SUM(#REF!)&gt;10,IF(AND(ISNUMBER(#REF!),#REF!&lt;35),#REF!,35),"")</f>
        <v>#REF!</v>
      </c>
      <c r="T44" s="23" t="e">
        <f>IF(SUM(#REF!)&gt;10,IF(AND(ISNUMBER(#REF!),#REF!&lt;35),#REF!,35),"")</f>
        <v>#REF!</v>
      </c>
      <c r="U44" s="23" t="e">
        <f>IF(SUM(#REF!)&gt;10,IF(AND(ISNUMBER(#REF!),#REF!&lt;35),#REF!,35),"")</f>
        <v>#REF!</v>
      </c>
      <c r="V44" s="24" t="e">
        <f>IF(SUM(#REF!)&gt;10,IF(AND(ISNUMBER(#REF!),#REF!&lt;35),#REF!,35),"")</f>
        <v>#REF!</v>
      </c>
      <c r="W44" s="8"/>
      <c r="X44" s="8"/>
      <c r="Y44" s="8"/>
      <c r="Z44" s="8"/>
      <c r="AA44" s="8"/>
      <c r="AB44" s="8"/>
      <c r="AC44" s="8"/>
      <c r="AD44" s="8"/>
      <c r="AE44" s="8"/>
      <c r="AF44" s="8"/>
      <c r="AG44" s="29"/>
      <c r="AH44" s="30"/>
      <c r="AI44" s="30"/>
      <c r="AJ44" s="30"/>
      <c r="AK44" s="30"/>
      <c r="AL44" s="30"/>
      <c r="AM44" s="30"/>
      <c r="AN44" s="30"/>
      <c r="AO44" s="30"/>
      <c r="AP44" s="31"/>
      <c r="AS44" s="18" t="e">
        <f t="shared" si="1"/>
        <v>#REF!</v>
      </c>
      <c r="AT44" s="18" t="e">
        <f t="shared" si="2"/>
        <v>#REF!</v>
      </c>
      <c r="AU44" s="5"/>
      <c r="AV44" s="5"/>
    </row>
    <row r="45" spans="1:48" x14ac:dyDescent="0.25">
      <c r="A45" s="16" t="e">
        <f>#REF!</f>
        <v>#REF!</v>
      </c>
      <c r="B45" s="15" t="s">
        <v>43</v>
      </c>
      <c r="C45" s="22" t="e">
        <f>IF(SUM(Results!#REF!)&gt;10,IF(AND(ISNUMBER(Results!#REF!),Results!#REF!&lt;35),Results!#REF!,35),"")</f>
        <v>#REF!</v>
      </c>
      <c r="D45" s="23" t="e">
        <f>IF(SUM(Results!#REF!)&gt;10,IF(AND(ISNUMBER(Results!#REF!),Results!#REF!&lt;35),Results!#REF!,35),"")</f>
        <v>#REF!</v>
      </c>
      <c r="E45" s="23" t="e">
        <f>IF(SUM(Results!#REF!)&gt;10,IF(AND(ISNUMBER(Results!#REF!),Results!#REF!&lt;35),Results!#REF!,35),"")</f>
        <v>#REF!</v>
      </c>
      <c r="F45" s="23" t="e">
        <f>IF(SUM(Results!#REF!)&gt;10,IF(AND(ISNUMBER(Results!#REF!),Results!#REF!&lt;35),Results!#REF!,35),"")</f>
        <v>#REF!</v>
      </c>
      <c r="G45" s="23" t="e">
        <f>IF(SUM(Results!#REF!)&gt;10,IF(AND(ISNUMBER(Results!#REF!),Results!#REF!&lt;35),Results!#REF!,35),"")</f>
        <v>#REF!</v>
      </c>
      <c r="H45" s="23" t="e">
        <f>IF(SUM(Results!#REF!)&gt;10,IF(AND(ISNUMBER(Results!#REF!),Results!#REF!&lt;35),Results!#REF!,35),"")</f>
        <v>#REF!</v>
      </c>
      <c r="I45" s="23" t="e">
        <f>IF(SUM(Results!#REF!)&gt;10,IF(AND(ISNUMBER(Results!#REF!),Results!#REF!&lt;35),Results!#REF!,35),"")</f>
        <v>#REF!</v>
      </c>
      <c r="J45" s="23" t="e">
        <f>IF(SUM(Results!#REF!)&gt;10,IF(AND(ISNUMBER(Results!#REF!),Results!#REF!&lt;35),Results!#REF!,35),"")</f>
        <v>#REF!</v>
      </c>
      <c r="K45" s="23" t="e">
        <f>IF(SUM(Results!#REF!)&gt;10,IF(AND(ISNUMBER(Results!#REF!),Results!#REF!&lt;35),Results!#REF!,35),"")</f>
        <v>#REF!</v>
      </c>
      <c r="L45" s="24" t="e">
        <f>IF(SUM(Results!#REF!)&gt;10,IF(AND(ISNUMBER(Results!#REF!),Results!#REF!&lt;35),Results!#REF!,35),"")</f>
        <v>#REF!</v>
      </c>
      <c r="M45" s="22" t="e">
        <f>IF(SUM(#REF!)&gt;10,IF(AND(ISNUMBER(#REF!),#REF!&lt;35),#REF!,35),"")</f>
        <v>#REF!</v>
      </c>
      <c r="N45" s="23" t="e">
        <f>IF(SUM(#REF!)&gt;10,IF(AND(ISNUMBER(#REF!),#REF!&lt;35),#REF!,35),"")</f>
        <v>#REF!</v>
      </c>
      <c r="O45" s="23" t="e">
        <f>IF(SUM(#REF!)&gt;10,IF(AND(ISNUMBER(#REF!),#REF!&lt;35),#REF!,35),"")</f>
        <v>#REF!</v>
      </c>
      <c r="P45" s="23" t="e">
        <f>IF(SUM(#REF!)&gt;10,IF(AND(ISNUMBER(#REF!),#REF!&lt;35),#REF!,35),"")</f>
        <v>#REF!</v>
      </c>
      <c r="Q45" s="23" t="e">
        <f>IF(SUM(#REF!)&gt;10,IF(AND(ISNUMBER(#REF!),#REF!&lt;35),#REF!,35),"")</f>
        <v>#REF!</v>
      </c>
      <c r="R45" s="23" t="e">
        <f>IF(SUM(#REF!)&gt;10,IF(AND(ISNUMBER(#REF!),#REF!&lt;35),#REF!,35),"")</f>
        <v>#REF!</v>
      </c>
      <c r="S45" s="23" t="e">
        <f>IF(SUM(#REF!)&gt;10,IF(AND(ISNUMBER(#REF!),#REF!&lt;35),#REF!,35),"")</f>
        <v>#REF!</v>
      </c>
      <c r="T45" s="23" t="e">
        <f>IF(SUM(#REF!)&gt;10,IF(AND(ISNUMBER(#REF!),#REF!&lt;35),#REF!,35),"")</f>
        <v>#REF!</v>
      </c>
      <c r="U45" s="23" t="e">
        <f>IF(SUM(#REF!)&gt;10,IF(AND(ISNUMBER(#REF!),#REF!&lt;35),#REF!,35),"")</f>
        <v>#REF!</v>
      </c>
      <c r="V45" s="24" t="e">
        <f>IF(SUM(#REF!)&gt;10,IF(AND(ISNUMBER(#REF!),#REF!&lt;35),#REF!,35),"")</f>
        <v>#REF!</v>
      </c>
      <c r="W45" s="8"/>
      <c r="X45" s="8"/>
      <c r="Y45" s="8"/>
      <c r="Z45" s="8"/>
      <c r="AA45" s="8"/>
      <c r="AB45" s="8"/>
      <c r="AC45" s="8"/>
      <c r="AD45" s="8"/>
      <c r="AE45" s="8"/>
      <c r="AF45" s="8"/>
      <c r="AG45" s="29"/>
      <c r="AH45" s="30"/>
      <c r="AI45" s="30"/>
      <c r="AJ45" s="30"/>
      <c r="AK45" s="30"/>
      <c r="AL45" s="30"/>
      <c r="AM45" s="30"/>
      <c r="AN45" s="30"/>
      <c r="AO45" s="30"/>
      <c r="AP45" s="31"/>
      <c r="AS45" s="18" t="e">
        <f t="shared" si="1"/>
        <v>#REF!</v>
      </c>
      <c r="AT45" s="18" t="e">
        <f t="shared" si="2"/>
        <v>#REF!</v>
      </c>
      <c r="AU45" s="5"/>
      <c r="AV45" s="5"/>
    </row>
    <row r="46" spans="1:48" x14ac:dyDescent="0.25">
      <c r="A46" s="16" t="e">
        <f>#REF!</f>
        <v>#REF!</v>
      </c>
      <c r="B46" s="15" t="s">
        <v>44</v>
      </c>
      <c r="C46" s="22" t="e">
        <f>IF(SUM(Results!#REF!)&gt;10,IF(AND(ISNUMBER(Results!#REF!),Results!#REF!&lt;35),Results!#REF!,35),"")</f>
        <v>#REF!</v>
      </c>
      <c r="D46" s="23" t="e">
        <f>IF(SUM(Results!#REF!)&gt;10,IF(AND(ISNUMBER(Results!#REF!),Results!#REF!&lt;35),Results!#REF!,35),"")</f>
        <v>#REF!</v>
      </c>
      <c r="E46" s="23" t="e">
        <f>IF(SUM(Results!#REF!)&gt;10,IF(AND(ISNUMBER(Results!#REF!),Results!#REF!&lt;35),Results!#REF!,35),"")</f>
        <v>#REF!</v>
      </c>
      <c r="F46" s="23" t="e">
        <f>IF(SUM(Results!#REF!)&gt;10,IF(AND(ISNUMBER(Results!#REF!),Results!#REF!&lt;35),Results!#REF!,35),"")</f>
        <v>#REF!</v>
      </c>
      <c r="G46" s="23" t="e">
        <f>IF(SUM(Results!#REF!)&gt;10,IF(AND(ISNUMBER(Results!#REF!),Results!#REF!&lt;35),Results!#REF!,35),"")</f>
        <v>#REF!</v>
      </c>
      <c r="H46" s="23" t="e">
        <f>IF(SUM(Results!#REF!)&gt;10,IF(AND(ISNUMBER(Results!#REF!),Results!#REF!&lt;35),Results!#REF!,35),"")</f>
        <v>#REF!</v>
      </c>
      <c r="I46" s="23" t="e">
        <f>IF(SUM(Results!#REF!)&gt;10,IF(AND(ISNUMBER(Results!#REF!),Results!#REF!&lt;35),Results!#REF!,35),"")</f>
        <v>#REF!</v>
      </c>
      <c r="J46" s="23" t="e">
        <f>IF(SUM(Results!#REF!)&gt;10,IF(AND(ISNUMBER(Results!#REF!),Results!#REF!&lt;35),Results!#REF!,35),"")</f>
        <v>#REF!</v>
      </c>
      <c r="K46" s="23" t="e">
        <f>IF(SUM(Results!#REF!)&gt;10,IF(AND(ISNUMBER(Results!#REF!),Results!#REF!&lt;35),Results!#REF!,35),"")</f>
        <v>#REF!</v>
      </c>
      <c r="L46" s="24" t="e">
        <f>IF(SUM(Results!#REF!)&gt;10,IF(AND(ISNUMBER(Results!#REF!),Results!#REF!&lt;35),Results!#REF!,35),"")</f>
        <v>#REF!</v>
      </c>
      <c r="M46" s="22" t="e">
        <f>IF(SUM(#REF!)&gt;10,IF(AND(ISNUMBER(#REF!),#REF!&lt;35),#REF!,35),"")</f>
        <v>#REF!</v>
      </c>
      <c r="N46" s="23" t="e">
        <f>IF(SUM(#REF!)&gt;10,IF(AND(ISNUMBER(#REF!),#REF!&lt;35),#REF!,35),"")</f>
        <v>#REF!</v>
      </c>
      <c r="O46" s="23" t="e">
        <f>IF(SUM(#REF!)&gt;10,IF(AND(ISNUMBER(#REF!),#REF!&lt;35),#REF!,35),"")</f>
        <v>#REF!</v>
      </c>
      <c r="P46" s="23" t="e">
        <f>IF(SUM(#REF!)&gt;10,IF(AND(ISNUMBER(#REF!),#REF!&lt;35),#REF!,35),"")</f>
        <v>#REF!</v>
      </c>
      <c r="Q46" s="23" t="e">
        <f>IF(SUM(#REF!)&gt;10,IF(AND(ISNUMBER(#REF!),#REF!&lt;35),#REF!,35),"")</f>
        <v>#REF!</v>
      </c>
      <c r="R46" s="23" t="e">
        <f>IF(SUM(#REF!)&gt;10,IF(AND(ISNUMBER(#REF!),#REF!&lt;35),#REF!,35),"")</f>
        <v>#REF!</v>
      </c>
      <c r="S46" s="23" t="e">
        <f>IF(SUM(#REF!)&gt;10,IF(AND(ISNUMBER(#REF!),#REF!&lt;35),#REF!,35),"")</f>
        <v>#REF!</v>
      </c>
      <c r="T46" s="23" t="e">
        <f>IF(SUM(#REF!)&gt;10,IF(AND(ISNUMBER(#REF!),#REF!&lt;35),#REF!,35),"")</f>
        <v>#REF!</v>
      </c>
      <c r="U46" s="23" t="e">
        <f>IF(SUM(#REF!)&gt;10,IF(AND(ISNUMBER(#REF!),#REF!&lt;35),#REF!,35),"")</f>
        <v>#REF!</v>
      </c>
      <c r="V46" s="24" t="e">
        <f>IF(SUM(#REF!)&gt;10,IF(AND(ISNUMBER(#REF!),#REF!&lt;35),#REF!,35),"")</f>
        <v>#REF!</v>
      </c>
      <c r="W46" s="8"/>
      <c r="X46" s="8"/>
      <c r="Y46" s="8"/>
      <c r="Z46" s="8"/>
      <c r="AA46" s="8"/>
      <c r="AB46" s="8"/>
      <c r="AC46" s="8"/>
      <c r="AD46" s="8"/>
      <c r="AE46" s="8"/>
      <c r="AF46" s="8"/>
      <c r="AG46" s="29"/>
      <c r="AH46" s="30"/>
      <c r="AI46" s="30"/>
      <c r="AJ46" s="30"/>
      <c r="AK46" s="30"/>
      <c r="AL46" s="30"/>
      <c r="AM46" s="30"/>
      <c r="AN46" s="30"/>
      <c r="AO46" s="30"/>
      <c r="AP46" s="31"/>
      <c r="AS46" s="18" t="e">
        <f t="shared" si="1"/>
        <v>#REF!</v>
      </c>
      <c r="AT46" s="18" t="e">
        <f t="shared" si="2"/>
        <v>#REF!</v>
      </c>
      <c r="AU46" s="5"/>
      <c r="AV46" s="5"/>
    </row>
    <row r="47" spans="1:48" x14ac:dyDescent="0.25">
      <c r="A47" s="16" t="e">
        <f>#REF!</f>
        <v>#REF!</v>
      </c>
      <c r="B47" s="15" t="s">
        <v>45</v>
      </c>
      <c r="C47" s="22" t="e">
        <f>IF(SUM(Results!#REF!)&gt;10,IF(AND(ISNUMBER(Results!#REF!),Results!#REF!&lt;35),Results!#REF!,35),"")</f>
        <v>#REF!</v>
      </c>
      <c r="D47" s="23" t="e">
        <f>IF(SUM(Results!#REF!)&gt;10,IF(AND(ISNUMBER(Results!#REF!),Results!#REF!&lt;35),Results!#REF!,35),"")</f>
        <v>#REF!</v>
      </c>
      <c r="E47" s="23" t="e">
        <f>IF(SUM(Results!#REF!)&gt;10,IF(AND(ISNUMBER(Results!#REF!),Results!#REF!&lt;35),Results!#REF!,35),"")</f>
        <v>#REF!</v>
      </c>
      <c r="F47" s="23" t="e">
        <f>IF(SUM(Results!#REF!)&gt;10,IF(AND(ISNUMBER(Results!#REF!),Results!#REF!&lt;35),Results!#REF!,35),"")</f>
        <v>#REF!</v>
      </c>
      <c r="G47" s="23" t="e">
        <f>IF(SUM(Results!#REF!)&gt;10,IF(AND(ISNUMBER(Results!#REF!),Results!#REF!&lt;35),Results!#REF!,35),"")</f>
        <v>#REF!</v>
      </c>
      <c r="H47" s="23" t="e">
        <f>IF(SUM(Results!#REF!)&gt;10,IF(AND(ISNUMBER(Results!#REF!),Results!#REF!&lt;35),Results!#REF!,35),"")</f>
        <v>#REF!</v>
      </c>
      <c r="I47" s="23" t="e">
        <f>IF(SUM(Results!#REF!)&gt;10,IF(AND(ISNUMBER(Results!#REF!),Results!#REF!&lt;35),Results!#REF!,35),"")</f>
        <v>#REF!</v>
      </c>
      <c r="J47" s="23" t="e">
        <f>IF(SUM(Results!#REF!)&gt;10,IF(AND(ISNUMBER(Results!#REF!),Results!#REF!&lt;35),Results!#REF!,35),"")</f>
        <v>#REF!</v>
      </c>
      <c r="K47" s="23" t="e">
        <f>IF(SUM(Results!#REF!)&gt;10,IF(AND(ISNUMBER(Results!#REF!),Results!#REF!&lt;35),Results!#REF!,35),"")</f>
        <v>#REF!</v>
      </c>
      <c r="L47" s="24" t="e">
        <f>IF(SUM(Results!#REF!)&gt;10,IF(AND(ISNUMBER(Results!#REF!),Results!#REF!&lt;35),Results!#REF!,35),"")</f>
        <v>#REF!</v>
      </c>
      <c r="M47" s="22" t="e">
        <f>IF(SUM(#REF!)&gt;10,IF(AND(ISNUMBER(#REF!),#REF!&lt;35),#REF!,35),"")</f>
        <v>#REF!</v>
      </c>
      <c r="N47" s="23" t="e">
        <f>IF(SUM(#REF!)&gt;10,IF(AND(ISNUMBER(#REF!),#REF!&lt;35),#REF!,35),"")</f>
        <v>#REF!</v>
      </c>
      <c r="O47" s="23" t="e">
        <f>IF(SUM(#REF!)&gt;10,IF(AND(ISNUMBER(#REF!),#REF!&lt;35),#REF!,35),"")</f>
        <v>#REF!</v>
      </c>
      <c r="P47" s="23" t="e">
        <f>IF(SUM(#REF!)&gt;10,IF(AND(ISNUMBER(#REF!),#REF!&lt;35),#REF!,35),"")</f>
        <v>#REF!</v>
      </c>
      <c r="Q47" s="23" t="e">
        <f>IF(SUM(#REF!)&gt;10,IF(AND(ISNUMBER(#REF!),#REF!&lt;35),#REF!,35),"")</f>
        <v>#REF!</v>
      </c>
      <c r="R47" s="23" t="e">
        <f>IF(SUM(#REF!)&gt;10,IF(AND(ISNUMBER(#REF!),#REF!&lt;35),#REF!,35),"")</f>
        <v>#REF!</v>
      </c>
      <c r="S47" s="23" t="e">
        <f>IF(SUM(#REF!)&gt;10,IF(AND(ISNUMBER(#REF!),#REF!&lt;35),#REF!,35),"")</f>
        <v>#REF!</v>
      </c>
      <c r="T47" s="23" t="e">
        <f>IF(SUM(#REF!)&gt;10,IF(AND(ISNUMBER(#REF!),#REF!&lt;35),#REF!,35),"")</f>
        <v>#REF!</v>
      </c>
      <c r="U47" s="23" t="e">
        <f>IF(SUM(#REF!)&gt;10,IF(AND(ISNUMBER(#REF!),#REF!&lt;35),#REF!,35),"")</f>
        <v>#REF!</v>
      </c>
      <c r="V47" s="24" t="e">
        <f>IF(SUM(#REF!)&gt;10,IF(AND(ISNUMBER(#REF!),#REF!&lt;35),#REF!,35),"")</f>
        <v>#REF!</v>
      </c>
      <c r="W47" s="8"/>
      <c r="X47" s="8"/>
      <c r="Y47" s="8"/>
      <c r="Z47" s="8"/>
      <c r="AA47" s="8"/>
      <c r="AB47" s="8"/>
      <c r="AC47" s="8"/>
      <c r="AD47" s="8"/>
      <c r="AE47" s="8"/>
      <c r="AF47" s="8"/>
      <c r="AG47" s="29"/>
      <c r="AH47" s="30"/>
      <c r="AI47" s="30"/>
      <c r="AJ47" s="30"/>
      <c r="AK47" s="30"/>
      <c r="AL47" s="30"/>
      <c r="AM47" s="30"/>
      <c r="AN47" s="30"/>
      <c r="AO47" s="30"/>
      <c r="AP47" s="31"/>
      <c r="AS47" s="18" t="e">
        <f t="shared" si="1"/>
        <v>#REF!</v>
      </c>
      <c r="AT47" s="18" t="e">
        <f t="shared" si="2"/>
        <v>#REF!</v>
      </c>
      <c r="AU47" s="5"/>
      <c r="AV47" s="5"/>
    </row>
    <row r="48" spans="1:48" x14ac:dyDescent="0.25">
      <c r="A48" s="16" t="e">
        <f>#REF!</f>
        <v>#REF!</v>
      </c>
      <c r="B48" s="15" t="s">
        <v>46</v>
      </c>
      <c r="C48" s="22" t="e">
        <f>IF(SUM(Results!#REF!)&gt;10,IF(AND(ISNUMBER(Results!#REF!),Results!#REF!&lt;35),Results!#REF!,35),"")</f>
        <v>#REF!</v>
      </c>
      <c r="D48" s="23" t="e">
        <f>IF(SUM(Results!#REF!)&gt;10,IF(AND(ISNUMBER(Results!#REF!),Results!#REF!&lt;35),Results!#REF!,35),"")</f>
        <v>#REF!</v>
      </c>
      <c r="E48" s="23" t="e">
        <f>IF(SUM(Results!#REF!)&gt;10,IF(AND(ISNUMBER(Results!#REF!),Results!#REF!&lt;35),Results!#REF!,35),"")</f>
        <v>#REF!</v>
      </c>
      <c r="F48" s="23" t="e">
        <f>IF(SUM(Results!#REF!)&gt;10,IF(AND(ISNUMBER(Results!#REF!),Results!#REF!&lt;35),Results!#REF!,35),"")</f>
        <v>#REF!</v>
      </c>
      <c r="G48" s="23" t="e">
        <f>IF(SUM(Results!#REF!)&gt;10,IF(AND(ISNUMBER(Results!#REF!),Results!#REF!&lt;35),Results!#REF!,35),"")</f>
        <v>#REF!</v>
      </c>
      <c r="H48" s="23" t="e">
        <f>IF(SUM(Results!#REF!)&gt;10,IF(AND(ISNUMBER(Results!#REF!),Results!#REF!&lt;35),Results!#REF!,35),"")</f>
        <v>#REF!</v>
      </c>
      <c r="I48" s="23" t="e">
        <f>IF(SUM(Results!#REF!)&gt;10,IF(AND(ISNUMBER(Results!#REF!),Results!#REF!&lt;35),Results!#REF!,35),"")</f>
        <v>#REF!</v>
      </c>
      <c r="J48" s="23" t="e">
        <f>IF(SUM(Results!#REF!)&gt;10,IF(AND(ISNUMBER(Results!#REF!),Results!#REF!&lt;35),Results!#REF!,35),"")</f>
        <v>#REF!</v>
      </c>
      <c r="K48" s="23" t="e">
        <f>IF(SUM(Results!#REF!)&gt;10,IF(AND(ISNUMBER(Results!#REF!),Results!#REF!&lt;35),Results!#REF!,35),"")</f>
        <v>#REF!</v>
      </c>
      <c r="L48" s="24" t="e">
        <f>IF(SUM(Results!#REF!)&gt;10,IF(AND(ISNUMBER(Results!#REF!),Results!#REF!&lt;35),Results!#REF!,35),"")</f>
        <v>#REF!</v>
      </c>
      <c r="M48" s="22" t="e">
        <f>IF(SUM(#REF!)&gt;10,IF(AND(ISNUMBER(#REF!),#REF!&lt;35),#REF!,35),"")</f>
        <v>#REF!</v>
      </c>
      <c r="N48" s="23" t="e">
        <f>IF(SUM(#REF!)&gt;10,IF(AND(ISNUMBER(#REF!),#REF!&lt;35),#REF!,35),"")</f>
        <v>#REF!</v>
      </c>
      <c r="O48" s="23" t="e">
        <f>IF(SUM(#REF!)&gt;10,IF(AND(ISNUMBER(#REF!),#REF!&lt;35),#REF!,35),"")</f>
        <v>#REF!</v>
      </c>
      <c r="P48" s="23" t="e">
        <f>IF(SUM(#REF!)&gt;10,IF(AND(ISNUMBER(#REF!),#REF!&lt;35),#REF!,35),"")</f>
        <v>#REF!</v>
      </c>
      <c r="Q48" s="23" t="e">
        <f>IF(SUM(#REF!)&gt;10,IF(AND(ISNUMBER(#REF!),#REF!&lt;35),#REF!,35),"")</f>
        <v>#REF!</v>
      </c>
      <c r="R48" s="23" t="e">
        <f>IF(SUM(#REF!)&gt;10,IF(AND(ISNUMBER(#REF!),#REF!&lt;35),#REF!,35),"")</f>
        <v>#REF!</v>
      </c>
      <c r="S48" s="23" t="e">
        <f>IF(SUM(#REF!)&gt;10,IF(AND(ISNUMBER(#REF!),#REF!&lt;35),#REF!,35),"")</f>
        <v>#REF!</v>
      </c>
      <c r="T48" s="23" t="e">
        <f>IF(SUM(#REF!)&gt;10,IF(AND(ISNUMBER(#REF!),#REF!&lt;35),#REF!,35),"")</f>
        <v>#REF!</v>
      </c>
      <c r="U48" s="23" t="e">
        <f>IF(SUM(#REF!)&gt;10,IF(AND(ISNUMBER(#REF!),#REF!&lt;35),#REF!,35),"")</f>
        <v>#REF!</v>
      </c>
      <c r="V48" s="24" t="e">
        <f>IF(SUM(#REF!)&gt;10,IF(AND(ISNUMBER(#REF!),#REF!&lt;35),#REF!,35),"")</f>
        <v>#REF!</v>
      </c>
      <c r="W48" s="8"/>
      <c r="X48" s="8"/>
      <c r="Y48" s="8"/>
      <c r="Z48" s="8"/>
      <c r="AA48" s="8"/>
      <c r="AB48" s="8"/>
      <c r="AC48" s="8"/>
      <c r="AD48" s="8"/>
      <c r="AE48" s="8"/>
      <c r="AF48" s="8"/>
      <c r="AG48" s="29"/>
      <c r="AH48" s="30"/>
      <c r="AI48" s="30"/>
      <c r="AJ48" s="30"/>
      <c r="AK48" s="30"/>
      <c r="AL48" s="30"/>
      <c r="AM48" s="30"/>
      <c r="AN48" s="30"/>
      <c r="AO48" s="30"/>
      <c r="AP48" s="31"/>
      <c r="AS48" s="18" t="e">
        <f t="shared" si="1"/>
        <v>#REF!</v>
      </c>
      <c r="AT48" s="18" t="e">
        <f t="shared" si="2"/>
        <v>#REF!</v>
      </c>
      <c r="AU48" s="5"/>
      <c r="AV48" s="5"/>
    </row>
    <row r="49" spans="1:48" x14ac:dyDescent="0.25">
      <c r="A49" s="16" t="e">
        <f>#REF!</f>
        <v>#REF!</v>
      </c>
      <c r="B49" s="15" t="s">
        <v>47</v>
      </c>
      <c r="C49" s="22" t="e">
        <f>IF(SUM(Results!#REF!)&gt;10,IF(AND(ISNUMBER(Results!#REF!),Results!#REF!&lt;35),Results!#REF!,35),"")</f>
        <v>#REF!</v>
      </c>
      <c r="D49" s="23" t="e">
        <f>IF(SUM(Results!#REF!)&gt;10,IF(AND(ISNUMBER(Results!#REF!),Results!#REF!&lt;35),Results!#REF!,35),"")</f>
        <v>#REF!</v>
      </c>
      <c r="E49" s="23" t="e">
        <f>IF(SUM(Results!#REF!)&gt;10,IF(AND(ISNUMBER(Results!#REF!),Results!#REF!&lt;35),Results!#REF!,35),"")</f>
        <v>#REF!</v>
      </c>
      <c r="F49" s="23" t="e">
        <f>IF(SUM(Results!#REF!)&gt;10,IF(AND(ISNUMBER(Results!#REF!),Results!#REF!&lt;35),Results!#REF!,35),"")</f>
        <v>#REF!</v>
      </c>
      <c r="G49" s="23" t="e">
        <f>IF(SUM(Results!#REF!)&gt;10,IF(AND(ISNUMBER(Results!#REF!),Results!#REF!&lt;35),Results!#REF!,35),"")</f>
        <v>#REF!</v>
      </c>
      <c r="H49" s="23" t="e">
        <f>IF(SUM(Results!#REF!)&gt;10,IF(AND(ISNUMBER(Results!#REF!),Results!#REF!&lt;35),Results!#REF!,35),"")</f>
        <v>#REF!</v>
      </c>
      <c r="I49" s="23" t="e">
        <f>IF(SUM(Results!#REF!)&gt;10,IF(AND(ISNUMBER(Results!#REF!),Results!#REF!&lt;35),Results!#REF!,35),"")</f>
        <v>#REF!</v>
      </c>
      <c r="J49" s="23" t="e">
        <f>IF(SUM(Results!#REF!)&gt;10,IF(AND(ISNUMBER(Results!#REF!),Results!#REF!&lt;35),Results!#REF!,35),"")</f>
        <v>#REF!</v>
      </c>
      <c r="K49" s="23" t="e">
        <f>IF(SUM(Results!#REF!)&gt;10,IF(AND(ISNUMBER(Results!#REF!),Results!#REF!&lt;35),Results!#REF!,35),"")</f>
        <v>#REF!</v>
      </c>
      <c r="L49" s="24" t="e">
        <f>IF(SUM(Results!#REF!)&gt;10,IF(AND(ISNUMBER(Results!#REF!),Results!#REF!&lt;35),Results!#REF!,35),"")</f>
        <v>#REF!</v>
      </c>
      <c r="M49" s="22" t="e">
        <f>IF(SUM(#REF!)&gt;10,IF(AND(ISNUMBER(#REF!),#REF!&lt;35),#REF!,35),"")</f>
        <v>#REF!</v>
      </c>
      <c r="N49" s="23" t="e">
        <f>IF(SUM(#REF!)&gt;10,IF(AND(ISNUMBER(#REF!),#REF!&lt;35),#REF!,35),"")</f>
        <v>#REF!</v>
      </c>
      <c r="O49" s="23" t="e">
        <f>IF(SUM(#REF!)&gt;10,IF(AND(ISNUMBER(#REF!),#REF!&lt;35),#REF!,35),"")</f>
        <v>#REF!</v>
      </c>
      <c r="P49" s="23" t="e">
        <f>IF(SUM(#REF!)&gt;10,IF(AND(ISNUMBER(#REF!),#REF!&lt;35),#REF!,35),"")</f>
        <v>#REF!</v>
      </c>
      <c r="Q49" s="23" t="e">
        <f>IF(SUM(#REF!)&gt;10,IF(AND(ISNUMBER(#REF!),#REF!&lt;35),#REF!,35),"")</f>
        <v>#REF!</v>
      </c>
      <c r="R49" s="23" t="e">
        <f>IF(SUM(#REF!)&gt;10,IF(AND(ISNUMBER(#REF!),#REF!&lt;35),#REF!,35),"")</f>
        <v>#REF!</v>
      </c>
      <c r="S49" s="23" t="e">
        <f>IF(SUM(#REF!)&gt;10,IF(AND(ISNUMBER(#REF!),#REF!&lt;35),#REF!,35),"")</f>
        <v>#REF!</v>
      </c>
      <c r="T49" s="23" t="e">
        <f>IF(SUM(#REF!)&gt;10,IF(AND(ISNUMBER(#REF!),#REF!&lt;35),#REF!,35),"")</f>
        <v>#REF!</v>
      </c>
      <c r="U49" s="23" t="e">
        <f>IF(SUM(#REF!)&gt;10,IF(AND(ISNUMBER(#REF!),#REF!&lt;35),#REF!,35),"")</f>
        <v>#REF!</v>
      </c>
      <c r="V49" s="24" t="e">
        <f>IF(SUM(#REF!)&gt;10,IF(AND(ISNUMBER(#REF!),#REF!&lt;35),#REF!,35),"")</f>
        <v>#REF!</v>
      </c>
      <c r="W49" s="8"/>
      <c r="X49" s="8"/>
      <c r="Y49" s="8"/>
      <c r="Z49" s="8"/>
      <c r="AA49" s="8"/>
      <c r="AB49" s="8"/>
      <c r="AC49" s="8"/>
      <c r="AD49" s="8"/>
      <c r="AE49" s="8"/>
      <c r="AF49" s="8"/>
      <c r="AG49" s="29"/>
      <c r="AH49" s="30"/>
      <c r="AI49" s="30"/>
      <c r="AJ49" s="30"/>
      <c r="AK49" s="30"/>
      <c r="AL49" s="30"/>
      <c r="AM49" s="30"/>
      <c r="AN49" s="30"/>
      <c r="AO49" s="30"/>
      <c r="AP49" s="31"/>
      <c r="AS49" s="18" t="e">
        <f t="shared" si="1"/>
        <v>#REF!</v>
      </c>
      <c r="AT49" s="18" t="e">
        <f t="shared" si="2"/>
        <v>#REF!</v>
      </c>
      <c r="AU49" s="5"/>
      <c r="AV49" s="5"/>
    </row>
    <row r="50" spans="1:48" x14ac:dyDescent="0.25">
      <c r="A50" s="16" t="e">
        <f>#REF!</f>
        <v>#REF!</v>
      </c>
      <c r="B50" s="15" t="s">
        <v>48</v>
      </c>
      <c r="C50" s="22" t="e">
        <f>IF(SUM(Results!#REF!)&gt;10,IF(AND(ISNUMBER(Results!#REF!),Results!#REF!&lt;35),Results!#REF!,35),"")</f>
        <v>#REF!</v>
      </c>
      <c r="D50" s="23" t="e">
        <f>IF(SUM(Results!#REF!)&gt;10,IF(AND(ISNUMBER(Results!#REF!),Results!#REF!&lt;35),Results!#REF!,35),"")</f>
        <v>#REF!</v>
      </c>
      <c r="E50" s="23" t="e">
        <f>IF(SUM(Results!#REF!)&gt;10,IF(AND(ISNUMBER(Results!#REF!),Results!#REF!&lt;35),Results!#REF!,35),"")</f>
        <v>#REF!</v>
      </c>
      <c r="F50" s="23" t="e">
        <f>IF(SUM(Results!#REF!)&gt;10,IF(AND(ISNUMBER(Results!#REF!),Results!#REF!&lt;35),Results!#REF!,35),"")</f>
        <v>#REF!</v>
      </c>
      <c r="G50" s="23" t="e">
        <f>IF(SUM(Results!#REF!)&gt;10,IF(AND(ISNUMBER(Results!#REF!),Results!#REF!&lt;35),Results!#REF!,35),"")</f>
        <v>#REF!</v>
      </c>
      <c r="H50" s="23" t="e">
        <f>IF(SUM(Results!#REF!)&gt;10,IF(AND(ISNUMBER(Results!#REF!),Results!#REF!&lt;35),Results!#REF!,35),"")</f>
        <v>#REF!</v>
      </c>
      <c r="I50" s="23" t="e">
        <f>IF(SUM(Results!#REF!)&gt;10,IF(AND(ISNUMBER(Results!#REF!),Results!#REF!&lt;35),Results!#REF!,35),"")</f>
        <v>#REF!</v>
      </c>
      <c r="J50" s="23" t="e">
        <f>IF(SUM(Results!#REF!)&gt;10,IF(AND(ISNUMBER(Results!#REF!),Results!#REF!&lt;35),Results!#REF!,35),"")</f>
        <v>#REF!</v>
      </c>
      <c r="K50" s="23" t="e">
        <f>IF(SUM(Results!#REF!)&gt;10,IF(AND(ISNUMBER(Results!#REF!),Results!#REF!&lt;35),Results!#REF!,35),"")</f>
        <v>#REF!</v>
      </c>
      <c r="L50" s="24" t="e">
        <f>IF(SUM(Results!#REF!)&gt;10,IF(AND(ISNUMBER(Results!#REF!),Results!#REF!&lt;35),Results!#REF!,35),"")</f>
        <v>#REF!</v>
      </c>
      <c r="M50" s="22" t="e">
        <f>IF(SUM(#REF!)&gt;10,IF(AND(ISNUMBER(#REF!),#REF!&lt;35),#REF!,35),"")</f>
        <v>#REF!</v>
      </c>
      <c r="N50" s="23" t="e">
        <f>IF(SUM(#REF!)&gt;10,IF(AND(ISNUMBER(#REF!),#REF!&lt;35),#REF!,35),"")</f>
        <v>#REF!</v>
      </c>
      <c r="O50" s="23" t="e">
        <f>IF(SUM(#REF!)&gt;10,IF(AND(ISNUMBER(#REF!),#REF!&lt;35),#REF!,35),"")</f>
        <v>#REF!</v>
      </c>
      <c r="P50" s="23" t="e">
        <f>IF(SUM(#REF!)&gt;10,IF(AND(ISNUMBER(#REF!),#REF!&lt;35),#REF!,35),"")</f>
        <v>#REF!</v>
      </c>
      <c r="Q50" s="23" t="e">
        <f>IF(SUM(#REF!)&gt;10,IF(AND(ISNUMBER(#REF!),#REF!&lt;35),#REF!,35),"")</f>
        <v>#REF!</v>
      </c>
      <c r="R50" s="23" t="e">
        <f>IF(SUM(#REF!)&gt;10,IF(AND(ISNUMBER(#REF!),#REF!&lt;35),#REF!,35),"")</f>
        <v>#REF!</v>
      </c>
      <c r="S50" s="23" t="e">
        <f>IF(SUM(#REF!)&gt;10,IF(AND(ISNUMBER(#REF!),#REF!&lt;35),#REF!,35),"")</f>
        <v>#REF!</v>
      </c>
      <c r="T50" s="23" t="e">
        <f>IF(SUM(#REF!)&gt;10,IF(AND(ISNUMBER(#REF!),#REF!&lt;35),#REF!,35),"")</f>
        <v>#REF!</v>
      </c>
      <c r="U50" s="23" t="e">
        <f>IF(SUM(#REF!)&gt;10,IF(AND(ISNUMBER(#REF!),#REF!&lt;35),#REF!,35),"")</f>
        <v>#REF!</v>
      </c>
      <c r="V50" s="24" t="e">
        <f>IF(SUM(#REF!)&gt;10,IF(AND(ISNUMBER(#REF!),#REF!&lt;35),#REF!,35),"")</f>
        <v>#REF!</v>
      </c>
      <c r="W50" s="8"/>
      <c r="X50" s="8"/>
      <c r="Y50" s="8"/>
      <c r="Z50" s="8"/>
      <c r="AA50" s="8"/>
      <c r="AB50" s="8"/>
      <c r="AC50" s="8"/>
      <c r="AD50" s="8"/>
      <c r="AE50" s="8"/>
      <c r="AF50" s="8"/>
      <c r="AG50" s="29"/>
      <c r="AH50" s="30"/>
      <c r="AI50" s="30"/>
      <c r="AJ50" s="30"/>
      <c r="AK50" s="30"/>
      <c r="AL50" s="30"/>
      <c r="AM50" s="30"/>
      <c r="AN50" s="30"/>
      <c r="AO50" s="30"/>
      <c r="AP50" s="31"/>
      <c r="AS50" s="18" t="e">
        <f t="shared" si="1"/>
        <v>#REF!</v>
      </c>
      <c r="AT50" s="18" t="e">
        <f t="shared" si="2"/>
        <v>#REF!</v>
      </c>
      <c r="AU50" s="5"/>
      <c r="AV50" s="5"/>
    </row>
    <row r="51" spans="1:48" x14ac:dyDescent="0.25">
      <c r="A51" s="16" t="e">
        <f>#REF!</f>
        <v>#REF!</v>
      </c>
      <c r="B51" s="15" t="s">
        <v>49</v>
      </c>
      <c r="C51" s="22" t="e">
        <f>IF(SUM(Results!#REF!)&gt;10,IF(AND(ISNUMBER(Results!#REF!),Results!#REF!&lt;35),Results!#REF!,35),"")</f>
        <v>#REF!</v>
      </c>
      <c r="D51" s="23" t="e">
        <f>IF(SUM(Results!#REF!)&gt;10,IF(AND(ISNUMBER(Results!#REF!),Results!#REF!&lt;35),Results!#REF!,35),"")</f>
        <v>#REF!</v>
      </c>
      <c r="E51" s="23" t="e">
        <f>IF(SUM(Results!#REF!)&gt;10,IF(AND(ISNUMBER(Results!#REF!),Results!#REF!&lt;35),Results!#REF!,35),"")</f>
        <v>#REF!</v>
      </c>
      <c r="F51" s="23" t="e">
        <f>IF(SUM(Results!#REF!)&gt;10,IF(AND(ISNUMBER(Results!#REF!),Results!#REF!&lt;35),Results!#REF!,35),"")</f>
        <v>#REF!</v>
      </c>
      <c r="G51" s="23" t="e">
        <f>IF(SUM(Results!#REF!)&gt;10,IF(AND(ISNUMBER(Results!#REF!),Results!#REF!&lt;35),Results!#REF!,35),"")</f>
        <v>#REF!</v>
      </c>
      <c r="H51" s="23" t="e">
        <f>IF(SUM(Results!#REF!)&gt;10,IF(AND(ISNUMBER(Results!#REF!),Results!#REF!&lt;35),Results!#REF!,35),"")</f>
        <v>#REF!</v>
      </c>
      <c r="I51" s="23" t="e">
        <f>IF(SUM(Results!#REF!)&gt;10,IF(AND(ISNUMBER(Results!#REF!),Results!#REF!&lt;35),Results!#REF!,35),"")</f>
        <v>#REF!</v>
      </c>
      <c r="J51" s="23" t="e">
        <f>IF(SUM(Results!#REF!)&gt;10,IF(AND(ISNUMBER(Results!#REF!),Results!#REF!&lt;35),Results!#REF!,35),"")</f>
        <v>#REF!</v>
      </c>
      <c r="K51" s="23" t="e">
        <f>IF(SUM(Results!#REF!)&gt;10,IF(AND(ISNUMBER(Results!#REF!),Results!#REF!&lt;35),Results!#REF!,35),"")</f>
        <v>#REF!</v>
      </c>
      <c r="L51" s="24" t="e">
        <f>IF(SUM(Results!#REF!)&gt;10,IF(AND(ISNUMBER(Results!#REF!),Results!#REF!&lt;35),Results!#REF!,35),"")</f>
        <v>#REF!</v>
      </c>
      <c r="M51" s="22" t="e">
        <f>IF(SUM(#REF!)&gt;10,IF(AND(ISNUMBER(#REF!),#REF!&lt;35),#REF!,35),"")</f>
        <v>#REF!</v>
      </c>
      <c r="N51" s="23" t="e">
        <f>IF(SUM(#REF!)&gt;10,IF(AND(ISNUMBER(#REF!),#REF!&lt;35),#REF!,35),"")</f>
        <v>#REF!</v>
      </c>
      <c r="O51" s="23" t="e">
        <f>IF(SUM(#REF!)&gt;10,IF(AND(ISNUMBER(#REF!),#REF!&lt;35),#REF!,35),"")</f>
        <v>#REF!</v>
      </c>
      <c r="P51" s="23" t="e">
        <f>IF(SUM(#REF!)&gt;10,IF(AND(ISNUMBER(#REF!),#REF!&lt;35),#REF!,35),"")</f>
        <v>#REF!</v>
      </c>
      <c r="Q51" s="23" t="e">
        <f>IF(SUM(#REF!)&gt;10,IF(AND(ISNUMBER(#REF!),#REF!&lt;35),#REF!,35),"")</f>
        <v>#REF!</v>
      </c>
      <c r="R51" s="23" t="e">
        <f>IF(SUM(#REF!)&gt;10,IF(AND(ISNUMBER(#REF!),#REF!&lt;35),#REF!,35),"")</f>
        <v>#REF!</v>
      </c>
      <c r="S51" s="23" t="e">
        <f>IF(SUM(#REF!)&gt;10,IF(AND(ISNUMBER(#REF!),#REF!&lt;35),#REF!,35),"")</f>
        <v>#REF!</v>
      </c>
      <c r="T51" s="23" t="e">
        <f>IF(SUM(#REF!)&gt;10,IF(AND(ISNUMBER(#REF!),#REF!&lt;35),#REF!,35),"")</f>
        <v>#REF!</v>
      </c>
      <c r="U51" s="23" t="e">
        <f>IF(SUM(#REF!)&gt;10,IF(AND(ISNUMBER(#REF!),#REF!&lt;35),#REF!,35),"")</f>
        <v>#REF!</v>
      </c>
      <c r="V51" s="24" t="e">
        <f>IF(SUM(#REF!)&gt;10,IF(AND(ISNUMBER(#REF!),#REF!&lt;35),#REF!,35),"")</f>
        <v>#REF!</v>
      </c>
      <c r="W51" s="8"/>
      <c r="X51" s="8"/>
      <c r="Y51" s="8"/>
      <c r="Z51" s="8"/>
      <c r="AA51" s="8"/>
      <c r="AB51" s="8"/>
      <c r="AC51" s="8"/>
      <c r="AD51" s="8"/>
      <c r="AE51" s="8"/>
      <c r="AF51" s="8"/>
      <c r="AG51" s="29"/>
      <c r="AH51" s="30"/>
      <c r="AI51" s="30"/>
      <c r="AJ51" s="30"/>
      <c r="AK51" s="30"/>
      <c r="AL51" s="30"/>
      <c r="AM51" s="30"/>
      <c r="AN51" s="30"/>
      <c r="AO51" s="30"/>
      <c r="AP51" s="31"/>
      <c r="AS51" s="18" t="e">
        <f t="shared" si="1"/>
        <v>#REF!</v>
      </c>
      <c r="AT51" s="18" t="e">
        <f t="shared" si="2"/>
        <v>#REF!</v>
      </c>
      <c r="AU51" s="5"/>
      <c r="AV51" s="5"/>
    </row>
    <row r="52" spans="1:48" x14ac:dyDescent="0.25">
      <c r="A52" s="16" t="e">
        <f>#REF!</f>
        <v>#REF!</v>
      </c>
      <c r="B52" s="15" t="s">
        <v>50</v>
      </c>
      <c r="C52" s="22" t="e">
        <f>IF(SUM(Results!#REF!)&gt;10,IF(AND(ISNUMBER(Results!#REF!),Results!#REF!&lt;35),Results!#REF!,35),"")</f>
        <v>#REF!</v>
      </c>
      <c r="D52" s="23" t="e">
        <f>IF(SUM(Results!#REF!)&gt;10,IF(AND(ISNUMBER(Results!#REF!),Results!#REF!&lt;35),Results!#REF!,35),"")</f>
        <v>#REF!</v>
      </c>
      <c r="E52" s="23" t="e">
        <f>IF(SUM(Results!#REF!)&gt;10,IF(AND(ISNUMBER(Results!#REF!),Results!#REF!&lt;35),Results!#REF!,35),"")</f>
        <v>#REF!</v>
      </c>
      <c r="F52" s="23" t="e">
        <f>IF(SUM(Results!#REF!)&gt;10,IF(AND(ISNUMBER(Results!#REF!),Results!#REF!&lt;35),Results!#REF!,35),"")</f>
        <v>#REF!</v>
      </c>
      <c r="G52" s="23" t="e">
        <f>IF(SUM(Results!#REF!)&gt;10,IF(AND(ISNUMBER(Results!#REF!),Results!#REF!&lt;35),Results!#REF!,35),"")</f>
        <v>#REF!</v>
      </c>
      <c r="H52" s="23" t="e">
        <f>IF(SUM(Results!#REF!)&gt;10,IF(AND(ISNUMBER(Results!#REF!),Results!#REF!&lt;35),Results!#REF!,35),"")</f>
        <v>#REF!</v>
      </c>
      <c r="I52" s="23" t="e">
        <f>IF(SUM(Results!#REF!)&gt;10,IF(AND(ISNUMBER(Results!#REF!),Results!#REF!&lt;35),Results!#REF!,35),"")</f>
        <v>#REF!</v>
      </c>
      <c r="J52" s="23" t="e">
        <f>IF(SUM(Results!#REF!)&gt;10,IF(AND(ISNUMBER(Results!#REF!),Results!#REF!&lt;35),Results!#REF!,35),"")</f>
        <v>#REF!</v>
      </c>
      <c r="K52" s="23" t="e">
        <f>IF(SUM(Results!#REF!)&gt;10,IF(AND(ISNUMBER(Results!#REF!),Results!#REF!&lt;35),Results!#REF!,35),"")</f>
        <v>#REF!</v>
      </c>
      <c r="L52" s="24" t="e">
        <f>IF(SUM(Results!#REF!)&gt;10,IF(AND(ISNUMBER(Results!#REF!),Results!#REF!&lt;35),Results!#REF!,35),"")</f>
        <v>#REF!</v>
      </c>
      <c r="M52" s="22" t="e">
        <f>IF(SUM(#REF!)&gt;10,IF(AND(ISNUMBER(#REF!),#REF!&lt;35),#REF!,35),"")</f>
        <v>#REF!</v>
      </c>
      <c r="N52" s="23" t="e">
        <f>IF(SUM(#REF!)&gt;10,IF(AND(ISNUMBER(#REF!),#REF!&lt;35),#REF!,35),"")</f>
        <v>#REF!</v>
      </c>
      <c r="O52" s="23" t="e">
        <f>IF(SUM(#REF!)&gt;10,IF(AND(ISNUMBER(#REF!),#REF!&lt;35),#REF!,35),"")</f>
        <v>#REF!</v>
      </c>
      <c r="P52" s="23" t="e">
        <f>IF(SUM(#REF!)&gt;10,IF(AND(ISNUMBER(#REF!),#REF!&lt;35),#REF!,35),"")</f>
        <v>#REF!</v>
      </c>
      <c r="Q52" s="23" t="e">
        <f>IF(SUM(#REF!)&gt;10,IF(AND(ISNUMBER(#REF!),#REF!&lt;35),#REF!,35),"")</f>
        <v>#REF!</v>
      </c>
      <c r="R52" s="23" t="e">
        <f>IF(SUM(#REF!)&gt;10,IF(AND(ISNUMBER(#REF!),#REF!&lt;35),#REF!,35),"")</f>
        <v>#REF!</v>
      </c>
      <c r="S52" s="23" t="e">
        <f>IF(SUM(#REF!)&gt;10,IF(AND(ISNUMBER(#REF!),#REF!&lt;35),#REF!,35),"")</f>
        <v>#REF!</v>
      </c>
      <c r="T52" s="23" t="e">
        <f>IF(SUM(#REF!)&gt;10,IF(AND(ISNUMBER(#REF!),#REF!&lt;35),#REF!,35),"")</f>
        <v>#REF!</v>
      </c>
      <c r="U52" s="23" t="e">
        <f>IF(SUM(#REF!)&gt;10,IF(AND(ISNUMBER(#REF!),#REF!&lt;35),#REF!,35),"")</f>
        <v>#REF!</v>
      </c>
      <c r="V52" s="24" t="e">
        <f>IF(SUM(#REF!)&gt;10,IF(AND(ISNUMBER(#REF!),#REF!&lt;35),#REF!,35),"")</f>
        <v>#REF!</v>
      </c>
      <c r="W52" s="8"/>
      <c r="X52" s="8"/>
      <c r="Y52" s="8"/>
      <c r="Z52" s="8"/>
      <c r="AA52" s="8"/>
      <c r="AB52" s="8"/>
      <c r="AC52" s="8"/>
      <c r="AD52" s="8"/>
      <c r="AE52" s="8"/>
      <c r="AF52" s="8"/>
      <c r="AG52" s="29"/>
      <c r="AH52" s="30"/>
      <c r="AI52" s="30"/>
      <c r="AJ52" s="30"/>
      <c r="AK52" s="30"/>
      <c r="AL52" s="30"/>
      <c r="AM52" s="30"/>
      <c r="AN52" s="30"/>
      <c r="AO52" s="30"/>
      <c r="AP52" s="31"/>
      <c r="AS52" s="18" t="e">
        <f t="shared" si="1"/>
        <v>#REF!</v>
      </c>
      <c r="AT52" s="18" t="e">
        <f t="shared" si="2"/>
        <v>#REF!</v>
      </c>
      <c r="AU52" s="5"/>
      <c r="AV52" s="5"/>
    </row>
    <row r="53" spans="1:48" x14ac:dyDescent="0.25">
      <c r="A53" s="16" t="e">
        <f>#REF!</f>
        <v>#REF!</v>
      </c>
      <c r="B53" s="15" t="s">
        <v>51</v>
      </c>
      <c r="C53" s="22" t="e">
        <f>IF(SUM(Results!#REF!)&gt;10,IF(AND(ISNUMBER(Results!#REF!),Results!#REF!&lt;35),Results!#REF!,35),"")</f>
        <v>#REF!</v>
      </c>
      <c r="D53" s="23" t="e">
        <f>IF(SUM(Results!#REF!)&gt;10,IF(AND(ISNUMBER(Results!#REF!),Results!#REF!&lt;35),Results!#REF!,35),"")</f>
        <v>#REF!</v>
      </c>
      <c r="E53" s="23" t="e">
        <f>IF(SUM(Results!#REF!)&gt;10,IF(AND(ISNUMBER(Results!#REF!),Results!#REF!&lt;35),Results!#REF!,35),"")</f>
        <v>#REF!</v>
      </c>
      <c r="F53" s="23" t="e">
        <f>IF(SUM(Results!#REF!)&gt;10,IF(AND(ISNUMBER(Results!#REF!),Results!#REF!&lt;35),Results!#REF!,35),"")</f>
        <v>#REF!</v>
      </c>
      <c r="G53" s="23" t="e">
        <f>IF(SUM(Results!#REF!)&gt;10,IF(AND(ISNUMBER(Results!#REF!),Results!#REF!&lt;35),Results!#REF!,35),"")</f>
        <v>#REF!</v>
      </c>
      <c r="H53" s="23" t="e">
        <f>IF(SUM(Results!#REF!)&gt;10,IF(AND(ISNUMBER(Results!#REF!),Results!#REF!&lt;35),Results!#REF!,35),"")</f>
        <v>#REF!</v>
      </c>
      <c r="I53" s="23" t="e">
        <f>IF(SUM(Results!#REF!)&gt;10,IF(AND(ISNUMBER(Results!#REF!),Results!#REF!&lt;35),Results!#REF!,35),"")</f>
        <v>#REF!</v>
      </c>
      <c r="J53" s="23" t="e">
        <f>IF(SUM(Results!#REF!)&gt;10,IF(AND(ISNUMBER(Results!#REF!),Results!#REF!&lt;35),Results!#REF!,35),"")</f>
        <v>#REF!</v>
      </c>
      <c r="K53" s="23" t="e">
        <f>IF(SUM(Results!#REF!)&gt;10,IF(AND(ISNUMBER(Results!#REF!),Results!#REF!&lt;35),Results!#REF!,35),"")</f>
        <v>#REF!</v>
      </c>
      <c r="L53" s="24" t="e">
        <f>IF(SUM(Results!#REF!)&gt;10,IF(AND(ISNUMBER(Results!#REF!),Results!#REF!&lt;35),Results!#REF!,35),"")</f>
        <v>#REF!</v>
      </c>
      <c r="M53" s="22" t="e">
        <f>IF(SUM(#REF!)&gt;10,IF(AND(ISNUMBER(#REF!),#REF!&lt;35),#REF!,35),"")</f>
        <v>#REF!</v>
      </c>
      <c r="N53" s="23" t="e">
        <f>IF(SUM(#REF!)&gt;10,IF(AND(ISNUMBER(#REF!),#REF!&lt;35),#REF!,35),"")</f>
        <v>#REF!</v>
      </c>
      <c r="O53" s="23" t="e">
        <f>IF(SUM(#REF!)&gt;10,IF(AND(ISNUMBER(#REF!),#REF!&lt;35),#REF!,35),"")</f>
        <v>#REF!</v>
      </c>
      <c r="P53" s="23" t="e">
        <f>IF(SUM(#REF!)&gt;10,IF(AND(ISNUMBER(#REF!),#REF!&lt;35),#REF!,35),"")</f>
        <v>#REF!</v>
      </c>
      <c r="Q53" s="23" t="e">
        <f>IF(SUM(#REF!)&gt;10,IF(AND(ISNUMBER(#REF!),#REF!&lt;35),#REF!,35),"")</f>
        <v>#REF!</v>
      </c>
      <c r="R53" s="23" t="e">
        <f>IF(SUM(#REF!)&gt;10,IF(AND(ISNUMBER(#REF!),#REF!&lt;35),#REF!,35),"")</f>
        <v>#REF!</v>
      </c>
      <c r="S53" s="23" t="e">
        <f>IF(SUM(#REF!)&gt;10,IF(AND(ISNUMBER(#REF!),#REF!&lt;35),#REF!,35),"")</f>
        <v>#REF!</v>
      </c>
      <c r="T53" s="23" t="e">
        <f>IF(SUM(#REF!)&gt;10,IF(AND(ISNUMBER(#REF!),#REF!&lt;35),#REF!,35),"")</f>
        <v>#REF!</v>
      </c>
      <c r="U53" s="23" t="e">
        <f>IF(SUM(#REF!)&gt;10,IF(AND(ISNUMBER(#REF!),#REF!&lt;35),#REF!,35),"")</f>
        <v>#REF!</v>
      </c>
      <c r="V53" s="24" t="e">
        <f>IF(SUM(#REF!)&gt;10,IF(AND(ISNUMBER(#REF!),#REF!&lt;35),#REF!,35),"")</f>
        <v>#REF!</v>
      </c>
      <c r="W53" s="8"/>
      <c r="X53" s="8"/>
      <c r="Y53" s="8"/>
      <c r="Z53" s="8"/>
      <c r="AA53" s="8"/>
      <c r="AB53" s="8"/>
      <c r="AC53" s="8"/>
      <c r="AD53" s="8"/>
      <c r="AE53" s="8"/>
      <c r="AF53" s="8"/>
      <c r="AG53" s="29"/>
      <c r="AH53" s="30"/>
      <c r="AI53" s="30"/>
      <c r="AJ53" s="30"/>
      <c r="AK53" s="30"/>
      <c r="AL53" s="30"/>
      <c r="AM53" s="30"/>
      <c r="AN53" s="30"/>
      <c r="AO53" s="30"/>
      <c r="AP53" s="31"/>
      <c r="AS53" s="18" t="e">
        <f t="shared" si="1"/>
        <v>#REF!</v>
      </c>
      <c r="AT53" s="18" t="e">
        <f t="shared" si="2"/>
        <v>#REF!</v>
      </c>
      <c r="AU53" s="5"/>
      <c r="AV53" s="5"/>
    </row>
    <row r="54" spans="1:48" x14ac:dyDescent="0.25">
      <c r="A54" s="16" t="e">
        <f>#REF!</f>
        <v>#REF!</v>
      </c>
      <c r="B54" s="15" t="s">
        <v>52</v>
      </c>
      <c r="C54" s="22" t="e">
        <f>IF(SUM(Results!#REF!)&gt;10,IF(AND(ISNUMBER(Results!#REF!),Results!#REF!&lt;35),Results!#REF!,35),"")</f>
        <v>#REF!</v>
      </c>
      <c r="D54" s="23" t="e">
        <f>IF(SUM(Results!#REF!)&gt;10,IF(AND(ISNUMBER(Results!#REF!),Results!#REF!&lt;35),Results!#REF!,35),"")</f>
        <v>#REF!</v>
      </c>
      <c r="E54" s="23" t="e">
        <f>IF(SUM(Results!#REF!)&gt;10,IF(AND(ISNUMBER(Results!#REF!),Results!#REF!&lt;35),Results!#REF!,35),"")</f>
        <v>#REF!</v>
      </c>
      <c r="F54" s="23" t="e">
        <f>IF(SUM(Results!#REF!)&gt;10,IF(AND(ISNUMBER(Results!#REF!),Results!#REF!&lt;35),Results!#REF!,35),"")</f>
        <v>#REF!</v>
      </c>
      <c r="G54" s="23" t="e">
        <f>IF(SUM(Results!#REF!)&gt;10,IF(AND(ISNUMBER(Results!#REF!),Results!#REF!&lt;35),Results!#REF!,35),"")</f>
        <v>#REF!</v>
      </c>
      <c r="H54" s="23" t="e">
        <f>IF(SUM(Results!#REF!)&gt;10,IF(AND(ISNUMBER(Results!#REF!),Results!#REF!&lt;35),Results!#REF!,35),"")</f>
        <v>#REF!</v>
      </c>
      <c r="I54" s="23" t="e">
        <f>IF(SUM(Results!#REF!)&gt;10,IF(AND(ISNUMBER(Results!#REF!),Results!#REF!&lt;35),Results!#REF!,35),"")</f>
        <v>#REF!</v>
      </c>
      <c r="J54" s="23" t="e">
        <f>IF(SUM(Results!#REF!)&gt;10,IF(AND(ISNUMBER(Results!#REF!),Results!#REF!&lt;35),Results!#REF!,35),"")</f>
        <v>#REF!</v>
      </c>
      <c r="K54" s="23" t="e">
        <f>IF(SUM(Results!#REF!)&gt;10,IF(AND(ISNUMBER(Results!#REF!),Results!#REF!&lt;35),Results!#REF!,35),"")</f>
        <v>#REF!</v>
      </c>
      <c r="L54" s="24" t="e">
        <f>IF(SUM(Results!#REF!)&gt;10,IF(AND(ISNUMBER(Results!#REF!),Results!#REF!&lt;35),Results!#REF!,35),"")</f>
        <v>#REF!</v>
      </c>
      <c r="M54" s="22" t="e">
        <f>IF(SUM(#REF!)&gt;10,IF(AND(ISNUMBER(#REF!),#REF!&lt;35),#REF!,35),"")</f>
        <v>#REF!</v>
      </c>
      <c r="N54" s="23" t="e">
        <f>IF(SUM(#REF!)&gt;10,IF(AND(ISNUMBER(#REF!),#REF!&lt;35),#REF!,35),"")</f>
        <v>#REF!</v>
      </c>
      <c r="O54" s="23" t="e">
        <f>IF(SUM(#REF!)&gt;10,IF(AND(ISNUMBER(#REF!),#REF!&lt;35),#REF!,35),"")</f>
        <v>#REF!</v>
      </c>
      <c r="P54" s="23" t="e">
        <f>IF(SUM(#REF!)&gt;10,IF(AND(ISNUMBER(#REF!),#REF!&lt;35),#REF!,35),"")</f>
        <v>#REF!</v>
      </c>
      <c r="Q54" s="23" t="e">
        <f>IF(SUM(#REF!)&gt;10,IF(AND(ISNUMBER(#REF!),#REF!&lt;35),#REF!,35),"")</f>
        <v>#REF!</v>
      </c>
      <c r="R54" s="23" t="e">
        <f>IF(SUM(#REF!)&gt;10,IF(AND(ISNUMBER(#REF!),#REF!&lt;35),#REF!,35),"")</f>
        <v>#REF!</v>
      </c>
      <c r="S54" s="23" t="e">
        <f>IF(SUM(#REF!)&gt;10,IF(AND(ISNUMBER(#REF!),#REF!&lt;35),#REF!,35),"")</f>
        <v>#REF!</v>
      </c>
      <c r="T54" s="23" t="e">
        <f>IF(SUM(#REF!)&gt;10,IF(AND(ISNUMBER(#REF!),#REF!&lt;35),#REF!,35),"")</f>
        <v>#REF!</v>
      </c>
      <c r="U54" s="23" t="e">
        <f>IF(SUM(#REF!)&gt;10,IF(AND(ISNUMBER(#REF!),#REF!&lt;35),#REF!,35),"")</f>
        <v>#REF!</v>
      </c>
      <c r="V54" s="24" t="e">
        <f>IF(SUM(#REF!)&gt;10,IF(AND(ISNUMBER(#REF!),#REF!&lt;35),#REF!,35),"")</f>
        <v>#REF!</v>
      </c>
      <c r="W54" s="8"/>
      <c r="X54" s="8"/>
      <c r="Y54" s="8"/>
      <c r="Z54" s="8"/>
      <c r="AA54" s="8"/>
      <c r="AB54" s="8"/>
      <c r="AC54" s="8"/>
      <c r="AD54" s="8"/>
      <c r="AE54" s="8"/>
      <c r="AF54" s="8"/>
      <c r="AG54" s="29"/>
      <c r="AH54" s="30"/>
      <c r="AI54" s="30"/>
      <c r="AJ54" s="30"/>
      <c r="AK54" s="30"/>
      <c r="AL54" s="30"/>
      <c r="AM54" s="30"/>
      <c r="AN54" s="30"/>
      <c r="AO54" s="30"/>
      <c r="AP54" s="31"/>
      <c r="AS54" s="18" t="e">
        <f t="shared" si="1"/>
        <v>#REF!</v>
      </c>
      <c r="AT54" s="18" t="e">
        <f t="shared" si="2"/>
        <v>#REF!</v>
      </c>
      <c r="AU54" s="5"/>
      <c r="AV54" s="5"/>
    </row>
    <row r="55" spans="1:48" x14ac:dyDescent="0.25">
      <c r="A55" s="16" t="e">
        <f>#REF!</f>
        <v>#REF!</v>
      </c>
      <c r="B55" s="15" t="s">
        <v>53</v>
      </c>
      <c r="C55" s="22" t="e">
        <f>IF(SUM(Results!#REF!)&gt;10,IF(AND(ISNUMBER(Results!#REF!),Results!#REF!&lt;35),Results!#REF!,35),"")</f>
        <v>#REF!</v>
      </c>
      <c r="D55" s="23" t="e">
        <f>IF(SUM(Results!#REF!)&gt;10,IF(AND(ISNUMBER(Results!#REF!),Results!#REF!&lt;35),Results!#REF!,35),"")</f>
        <v>#REF!</v>
      </c>
      <c r="E55" s="23" t="e">
        <f>IF(SUM(Results!#REF!)&gt;10,IF(AND(ISNUMBER(Results!#REF!),Results!#REF!&lt;35),Results!#REF!,35),"")</f>
        <v>#REF!</v>
      </c>
      <c r="F55" s="23" t="e">
        <f>IF(SUM(Results!#REF!)&gt;10,IF(AND(ISNUMBER(Results!#REF!),Results!#REF!&lt;35),Results!#REF!,35),"")</f>
        <v>#REF!</v>
      </c>
      <c r="G55" s="23" t="e">
        <f>IF(SUM(Results!#REF!)&gt;10,IF(AND(ISNUMBER(Results!#REF!),Results!#REF!&lt;35),Results!#REF!,35),"")</f>
        <v>#REF!</v>
      </c>
      <c r="H55" s="23" t="e">
        <f>IF(SUM(Results!#REF!)&gt;10,IF(AND(ISNUMBER(Results!#REF!),Results!#REF!&lt;35),Results!#REF!,35),"")</f>
        <v>#REF!</v>
      </c>
      <c r="I55" s="23" t="e">
        <f>IF(SUM(Results!#REF!)&gt;10,IF(AND(ISNUMBER(Results!#REF!),Results!#REF!&lt;35),Results!#REF!,35),"")</f>
        <v>#REF!</v>
      </c>
      <c r="J55" s="23" t="e">
        <f>IF(SUM(Results!#REF!)&gt;10,IF(AND(ISNUMBER(Results!#REF!),Results!#REF!&lt;35),Results!#REF!,35),"")</f>
        <v>#REF!</v>
      </c>
      <c r="K55" s="23" t="e">
        <f>IF(SUM(Results!#REF!)&gt;10,IF(AND(ISNUMBER(Results!#REF!),Results!#REF!&lt;35),Results!#REF!,35),"")</f>
        <v>#REF!</v>
      </c>
      <c r="L55" s="24" t="e">
        <f>IF(SUM(Results!#REF!)&gt;10,IF(AND(ISNUMBER(Results!#REF!),Results!#REF!&lt;35),Results!#REF!,35),"")</f>
        <v>#REF!</v>
      </c>
      <c r="M55" s="22" t="e">
        <f>IF(SUM(#REF!)&gt;10,IF(AND(ISNUMBER(#REF!),#REF!&lt;35),#REF!,35),"")</f>
        <v>#REF!</v>
      </c>
      <c r="N55" s="23" t="e">
        <f>IF(SUM(#REF!)&gt;10,IF(AND(ISNUMBER(#REF!),#REF!&lt;35),#REF!,35),"")</f>
        <v>#REF!</v>
      </c>
      <c r="O55" s="23" t="e">
        <f>IF(SUM(#REF!)&gt;10,IF(AND(ISNUMBER(#REF!),#REF!&lt;35),#REF!,35),"")</f>
        <v>#REF!</v>
      </c>
      <c r="P55" s="23" t="e">
        <f>IF(SUM(#REF!)&gt;10,IF(AND(ISNUMBER(#REF!),#REF!&lt;35),#REF!,35),"")</f>
        <v>#REF!</v>
      </c>
      <c r="Q55" s="23" t="e">
        <f>IF(SUM(#REF!)&gt;10,IF(AND(ISNUMBER(#REF!),#REF!&lt;35),#REF!,35),"")</f>
        <v>#REF!</v>
      </c>
      <c r="R55" s="23" t="e">
        <f>IF(SUM(#REF!)&gt;10,IF(AND(ISNUMBER(#REF!),#REF!&lt;35),#REF!,35),"")</f>
        <v>#REF!</v>
      </c>
      <c r="S55" s="23" t="e">
        <f>IF(SUM(#REF!)&gt;10,IF(AND(ISNUMBER(#REF!),#REF!&lt;35),#REF!,35),"")</f>
        <v>#REF!</v>
      </c>
      <c r="T55" s="23" t="e">
        <f>IF(SUM(#REF!)&gt;10,IF(AND(ISNUMBER(#REF!),#REF!&lt;35),#REF!,35),"")</f>
        <v>#REF!</v>
      </c>
      <c r="U55" s="23" t="e">
        <f>IF(SUM(#REF!)&gt;10,IF(AND(ISNUMBER(#REF!),#REF!&lt;35),#REF!,35),"")</f>
        <v>#REF!</v>
      </c>
      <c r="V55" s="24" t="e">
        <f>IF(SUM(#REF!)&gt;10,IF(AND(ISNUMBER(#REF!),#REF!&lt;35),#REF!,35),"")</f>
        <v>#REF!</v>
      </c>
      <c r="W55" s="8"/>
      <c r="X55" s="8"/>
      <c r="Y55" s="8"/>
      <c r="Z55" s="8"/>
      <c r="AA55" s="8"/>
      <c r="AB55" s="8"/>
      <c r="AC55" s="8"/>
      <c r="AD55" s="8"/>
      <c r="AE55" s="8"/>
      <c r="AF55" s="8"/>
      <c r="AG55" s="29"/>
      <c r="AH55" s="30"/>
      <c r="AI55" s="30"/>
      <c r="AJ55" s="30"/>
      <c r="AK55" s="30"/>
      <c r="AL55" s="30"/>
      <c r="AM55" s="30"/>
      <c r="AN55" s="30"/>
      <c r="AO55" s="30"/>
      <c r="AP55" s="31"/>
      <c r="AS55" s="18" t="e">
        <f t="shared" si="1"/>
        <v>#REF!</v>
      </c>
      <c r="AT55" s="18" t="e">
        <f t="shared" si="2"/>
        <v>#REF!</v>
      </c>
      <c r="AU55" s="5"/>
      <c r="AV55" s="5"/>
    </row>
    <row r="56" spans="1:48" x14ac:dyDescent="0.25">
      <c r="A56" s="16" t="e">
        <f>#REF!</f>
        <v>#REF!</v>
      </c>
      <c r="B56" s="15" t="s">
        <v>54</v>
      </c>
      <c r="C56" s="22" t="e">
        <f>IF(SUM(Results!#REF!)&gt;10,IF(AND(ISNUMBER(Results!#REF!),Results!#REF!&lt;35),Results!#REF!,35),"")</f>
        <v>#REF!</v>
      </c>
      <c r="D56" s="23" t="e">
        <f>IF(SUM(Results!#REF!)&gt;10,IF(AND(ISNUMBER(Results!#REF!),Results!#REF!&lt;35),Results!#REF!,35),"")</f>
        <v>#REF!</v>
      </c>
      <c r="E56" s="23" t="e">
        <f>IF(SUM(Results!#REF!)&gt;10,IF(AND(ISNUMBER(Results!#REF!),Results!#REF!&lt;35),Results!#REF!,35),"")</f>
        <v>#REF!</v>
      </c>
      <c r="F56" s="23" t="e">
        <f>IF(SUM(Results!#REF!)&gt;10,IF(AND(ISNUMBER(Results!#REF!),Results!#REF!&lt;35),Results!#REF!,35),"")</f>
        <v>#REF!</v>
      </c>
      <c r="G56" s="23" t="e">
        <f>IF(SUM(Results!#REF!)&gt;10,IF(AND(ISNUMBER(Results!#REF!),Results!#REF!&lt;35),Results!#REF!,35),"")</f>
        <v>#REF!</v>
      </c>
      <c r="H56" s="23" t="e">
        <f>IF(SUM(Results!#REF!)&gt;10,IF(AND(ISNUMBER(Results!#REF!),Results!#REF!&lt;35),Results!#REF!,35),"")</f>
        <v>#REF!</v>
      </c>
      <c r="I56" s="23" t="e">
        <f>IF(SUM(Results!#REF!)&gt;10,IF(AND(ISNUMBER(Results!#REF!),Results!#REF!&lt;35),Results!#REF!,35),"")</f>
        <v>#REF!</v>
      </c>
      <c r="J56" s="23" t="e">
        <f>IF(SUM(Results!#REF!)&gt;10,IF(AND(ISNUMBER(Results!#REF!),Results!#REF!&lt;35),Results!#REF!,35),"")</f>
        <v>#REF!</v>
      </c>
      <c r="K56" s="23" t="e">
        <f>IF(SUM(Results!#REF!)&gt;10,IF(AND(ISNUMBER(Results!#REF!),Results!#REF!&lt;35),Results!#REF!,35),"")</f>
        <v>#REF!</v>
      </c>
      <c r="L56" s="24" t="e">
        <f>IF(SUM(Results!#REF!)&gt;10,IF(AND(ISNUMBER(Results!#REF!),Results!#REF!&lt;35),Results!#REF!,35),"")</f>
        <v>#REF!</v>
      </c>
      <c r="M56" s="22" t="e">
        <f>IF(SUM(#REF!)&gt;10,IF(AND(ISNUMBER(#REF!),#REF!&lt;35),#REF!,35),"")</f>
        <v>#REF!</v>
      </c>
      <c r="N56" s="23" t="e">
        <f>IF(SUM(#REF!)&gt;10,IF(AND(ISNUMBER(#REF!),#REF!&lt;35),#REF!,35),"")</f>
        <v>#REF!</v>
      </c>
      <c r="O56" s="23" t="e">
        <f>IF(SUM(#REF!)&gt;10,IF(AND(ISNUMBER(#REF!),#REF!&lt;35),#REF!,35),"")</f>
        <v>#REF!</v>
      </c>
      <c r="P56" s="23" t="e">
        <f>IF(SUM(#REF!)&gt;10,IF(AND(ISNUMBER(#REF!),#REF!&lt;35),#REF!,35),"")</f>
        <v>#REF!</v>
      </c>
      <c r="Q56" s="23" t="e">
        <f>IF(SUM(#REF!)&gt;10,IF(AND(ISNUMBER(#REF!),#REF!&lt;35),#REF!,35),"")</f>
        <v>#REF!</v>
      </c>
      <c r="R56" s="23" t="e">
        <f>IF(SUM(#REF!)&gt;10,IF(AND(ISNUMBER(#REF!),#REF!&lt;35),#REF!,35),"")</f>
        <v>#REF!</v>
      </c>
      <c r="S56" s="23" t="e">
        <f>IF(SUM(#REF!)&gt;10,IF(AND(ISNUMBER(#REF!),#REF!&lt;35),#REF!,35),"")</f>
        <v>#REF!</v>
      </c>
      <c r="T56" s="23" t="e">
        <f>IF(SUM(#REF!)&gt;10,IF(AND(ISNUMBER(#REF!),#REF!&lt;35),#REF!,35),"")</f>
        <v>#REF!</v>
      </c>
      <c r="U56" s="23" t="e">
        <f>IF(SUM(#REF!)&gt;10,IF(AND(ISNUMBER(#REF!),#REF!&lt;35),#REF!,35),"")</f>
        <v>#REF!</v>
      </c>
      <c r="V56" s="24" t="e">
        <f>IF(SUM(#REF!)&gt;10,IF(AND(ISNUMBER(#REF!),#REF!&lt;35),#REF!,35),"")</f>
        <v>#REF!</v>
      </c>
      <c r="W56" s="8"/>
      <c r="X56" s="8"/>
      <c r="Y56" s="8"/>
      <c r="Z56" s="8"/>
      <c r="AA56" s="8"/>
      <c r="AB56" s="8"/>
      <c r="AC56" s="8"/>
      <c r="AD56" s="8"/>
      <c r="AE56" s="8"/>
      <c r="AF56" s="8"/>
      <c r="AG56" s="29"/>
      <c r="AH56" s="30"/>
      <c r="AI56" s="30"/>
      <c r="AJ56" s="30"/>
      <c r="AK56" s="30"/>
      <c r="AL56" s="30"/>
      <c r="AM56" s="30"/>
      <c r="AN56" s="30"/>
      <c r="AO56" s="30"/>
      <c r="AP56" s="31"/>
      <c r="AS56" s="18" t="e">
        <f t="shared" si="1"/>
        <v>#REF!</v>
      </c>
      <c r="AT56" s="18" t="e">
        <f t="shared" si="2"/>
        <v>#REF!</v>
      </c>
      <c r="AU56" s="5"/>
      <c r="AV56" s="5"/>
    </row>
    <row r="57" spans="1:48" x14ac:dyDescent="0.25">
      <c r="A57" s="16" t="e">
        <f>#REF!</f>
        <v>#REF!</v>
      </c>
      <c r="B57" s="15" t="s">
        <v>55</v>
      </c>
      <c r="C57" s="22" t="e">
        <f>IF(SUM(Results!#REF!)&gt;10,IF(AND(ISNUMBER(Results!#REF!),Results!#REF!&lt;35),Results!#REF!,35),"")</f>
        <v>#REF!</v>
      </c>
      <c r="D57" s="23" t="e">
        <f>IF(SUM(Results!#REF!)&gt;10,IF(AND(ISNUMBER(Results!#REF!),Results!#REF!&lt;35),Results!#REF!,35),"")</f>
        <v>#REF!</v>
      </c>
      <c r="E57" s="23" t="e">
        <f>IF(SUM(Results!#REF!)&gt;10,IF(AND(ISNUMBER(Results!#REF!),Results!#REF!&lt;35),Results!#REF!,35),"")</f>
        <v>#REF!</v>
      </c>
      <c r="F57" s="23" t="e">
        <f>IF(SUM(Results!#REF!)&gt;10,IF(AND(ISNUMBER(Results!#REF!),Results!#REF!&lt;35),Results!#REF!,35),"")</f>
        <v>#REF!</v>
      </c>
      <c r="G57" s="23" t="e">
        <f>IF(SUM(Results!#REF!)&gt;10,IF(AND(ISNUMBER(Results!#REF!),Results!#REF!&lt;35),Results!#REF!,35),"")</f>
        <v>#REF!</v>
      </c>
      <c r="H57" s="23" t="e">
        <f>IF(SUM(Results!#REF!)&gt;10,IF(AND(ISNUMBER(Results!#REF!),Results!#REF!&lt;35),Results!#REF!,35),"")</f>
        <v>#REF!</v>
      </c>
      <c r="I57" s="23" t="e">
        <f>IF(SUM(Results!#REF!)&gt;10,IF(AND(ISNUMBER(Results!#REF!),Results!#REF!&lt;35),Results!#REF!,35),"")</f>
        <v>#REF!</v>
      </c>
      <c r="J57" s="23" t="e">
        <f>IF(SUM(Results!#REF!)&gt;10,IF(AND(ISNUMBER(Results!#REF!),Results!#REF!&lt;35),Results!#REF!,35),"")</f>
        <v>#REF!</v>
      </c>
      <c r="K57" s="23" t="e">
        <f>IF(SUM(Results!#REF!)&gt;10,IF(AND(ISNUMBER(Results!#REF!),Results!#REF!&lt;35),Results!#REF!,35),"")</f>
        <v>#REF!</v>
      </c>
      <c r="L57" s="24" t="e">
        <f>IF(SUM(Results!#REF!)&gt;10,IF(AND(ISNUMBER(Results!#REF!),Results!#REF!&lt;35),Results!#REF!,35),"")</f>
        <v>#REF!</v>
      </c>
      <c r="M57" s="22" t="e">
        <f>IF(SUM(#REF!)&gt;10,IF(AND(ISNUMBER(#REF!),#REF!&lt;35),#REF!,35),"")</f>
        <v>#REF!</v>
      </c>
      <c r="N57" s="23" t="e">
        <f>IF(SUM(#REF!)&gt;10,IF(AND(ISNUMBER(#REF!),#REF!&lt;35),#REF!,35),"")</f>
        <v>#REF!</v>
      </c>
      <c r="O57" s="23" t="e">
        <f>IF(SUM(#REF!)&gt;10,IF(AND(ISNUMBER(#REF!),#REF!&lt;35),#REF!,35),"")</f>
        <v>#REF!</v>
      </c>
      <c r="P57" s="23" t="e">
        <f>IF(SUM(#REF!)&gt;10,IF(AND(ISNUMBER(#REF!),#REF!&lt;35),#REF!,35),"")</f>
        <v>#REF!</v>
      </c>
      <c r="Q57" s="23" t="e">
        <f>IF(SUM(#REF!)&gt;10,IF(AND(ISNUMBER(#REF!),#REF!&lt;35),#REF!,35),"")</f>
        <v>#REF!</v>
      </c>
      <c r="R57" s="23" t="e">
        <f>IF(SUM(#REF!)&gt;10,IF(AND(ISNUMBER(#REF!),#REF!&lt;35),#REF!,35),"")</f>
        <v>#REF!</v>
      </c>
      <c r="S57" s="23" t="e">
        <f>IF(SUM(#REF!)&gt;10,IF(AND(ISNUMBER(#REF!),#REF!&lt;35),#REF!,35),"")</f>
        <v>#REF!</v>
      </c>
      <c r="T57" s="23" t="e">
        <f>IF(SUM(#REF!)&gt;10,IF(AND(ISNUMBER(#REF!),#REF!&lt;35),#REF!,35),"")</f>
        <v>#REF!</v>
      </c>
      <c r="U57" s="23" t="e">
        <f>IF(SUM(#REF!)&gt;10,IF(AND(ISNUMBER(#REF!),#REF!&lt;35),#REF!,35),"")</f>
        <v>#REF!</v>
      </c>
      <c r="V57" s="24" t="e">
        <f>IF(SUM(#REF!)&gt;10,IF(AND(ISNUMBER(#REF!),#REF!&lt;35),#REF!,35),"")</f>
        <v>#REF!</v>
      </c>
      <c r="W57" s="8"/>
      <c r="X57" s="8"/>
      <c r="Y57" s="8"/>
      <c r="Z57" s="8"/>
      <c r="AA57" s="8"/>
      <c r="AB57" s="8"/>
      <c r="AC57" s="8"/>
      <c r="AD57" s="8"/>
      <c r="AE57" s="8"/>
      <c r="AF57" s="8"/>
      <c r="AG57" s="29"/>
      <c r="AH57" s="30"/>
      <c r="AI57" s="30"/>
      <c r="AJ57" s="30"/>
      <c r="AK57" s="30"/>
      <c r="AL57" s="30"/>
      <c r="AM57" s="30"/>
      <c r="AN57" s="30"/>
      <c r="AO57" s="30"/>
      <c r="AP57" s="31"/>
      <c r="AS57" s="18" t="e">
        <f t="shared" si="1"/>
        <v>#REF!</v>
      </c>
      <c r="AT57" s="18" t="e">
        <f t="shared" si="2"/>
        <v>#REF!</v>
      </c>
      <c r="AU57" s="5"/>
      <c r="AV57" s="5"/>
    </row>
    <row r="58" spans="1:48" x14ac:dyDescent="0.25">
      <c r="A58" s="16" t="e">
        <f>#REF!</f>
        <v>#REF!</v>
      </c>
      <c r="B58" s="15" t="s">
        <v>56</v>
      </c>
      <c r="C58" s="22" t="e">
        <f>IF(SUM(Results!#REF!)&gt;10,IF(AND(ISNUMBER(Results!#REF!),Results!#REF!&lt;35),Results!#REF!,35),"")</f>
        <v>#REF!</v>
      </c>
      <c r="D58" s="23" t="e">
        <f>IF(SUM(Results!#REF!)&gt;10,IF(AND(ISNUMBER(Results!#REF!),Results!#REF!&lt;35),Results!#REF!,35),"")</f>
        <v>#REF!</v>
      </c>
      <c r="E58" s="23" t="e">
        <f>IF(SUM(Results!#REF!)&gt;10,IF(AND(ISNUMBER(Results!#REF!),Results!#REF!&lt;35),Results!#REF!,35),"")</f>
        <v>#REF!</v>
      </c>
      <c r="F58" s="23" t="e">
        <f>IF(SUM(Results!#REF!)&gt;10,IF(AND(ISNUMBER(Results!#REF!),Results!#REF!&lt;35),Results!#REF!,35),"")</f>
        <v>#REF!</v>
      </c>
      <c r="G58" s="23" t="e">
        <f>IF(SUM(Results!#REF!)&gt;10,IF(AND(ISNUMBER(Results!#REF!),Results!#REF!&lt;35),Results!#REF!,35),"")</f>
        <v>#REF!</v>
      </c>
      <c r="H58" s="23" t="e">
        <f>IF(SUM(Results!#REF!)&gt;10,IF(AND(ISNUMBER(Results!#REF!),Results!#REF!&lt;35),Results!#REF!,35),"")</f>
        <v>#REF!</v>
      </c>
      <c r="I58" s="23" t="e">
        <f>IF(SUM(Results!#REF!)&gt;10,IF(AND(ISNUMBER(Results!#REF!),Results!#REF!&lt;35),Results!#REF!,35),"")</f>
        <v>#REF!</v>
      </c>
      <c r="J58" s="23" t="e">
        <f>IF(SUM(Results!#REF!)&gt;10,IF(AND(ISNUMBER(Results!#REF!),Results!#REF!&lt;35),Results!#REF!,35),"")</f>
        <v>#REF!</v>
      </c>
      <c r="K58" s="23" t="e">
        <f>IF(SUM(Results!#REF!)&gt;10,IF(AND(ISNUMBER(Results!#REF!),Results!#REF!&lt;35),Results!#REF!,35),"")</f>
        <v>#REF!</v>
      </c>
      <c r="L58" s="24" t="e">
        <f>IF(SUM(Results!#REF!)&gt;10,IF(AND(ISNUMBER(Results!#REF!),Results!#REF!&lt;35),Results!#REF!,35),"")</f>
        <v>#REF!</v>
      </c>
      <c r="M58" s="22" t="e">
        <f>IF(SUM(#REF!)&gt;10,IF(AND(ISNUMBER(#REF!),#REF!&lt;35),#REF!,35),"")</f>
        <v>#REF!</v>
      </c>
      <c r="N58" s="23" t="e">
        <f>IF(SUM(#REF!)&gt;10,IF(AND(ISNUMBER(#REF!),#REF!&lt;35),#REF!,35),"")</f>
        <v>#REF!</v>
      </c>
      <c r="O58" s="23" t="e">
        <f>IF(SUM(#REF!)&gt;10,IF(AND(ISNUMBER(#REF!),#REF!&lt;35),#REF!,35),"")</f>
        <v>#REF!</v>
      </c>
      <c r="P58" s="23" t="e">
        <f>IF(SUM(#REF!)&gt;10,IF(AND(ISNUMBER(#REF!),#REF!&lt;35),#REF!,35),"")</f>
        <v>#REF!</v>
      </c>
      <c r="Q58" s="23" t="e">
        <f>IF(SUM(#REF!)&gt;10,IF(AND(ISNUMBER(#REF!),#REF!&lt;35),#REF!,35),"")</f>
        <v>#REF!</v>
      </c>
      <c r="R58" s="23" t="e">
        <f>IF(SUM(#REF!)&gt;10,IF(AND(ISNUMBER(#REF!),#REF!&lt;35),#REF!,35),"")</f>
        <v>#REF!</v>
      </c>
      <c r="S58" s="23" t="e">
        <f>IF(SUM(#REF!)&gt;10,IF(AND(ISNUMBER(#REF!),#REF!&lt;35),#REF!,35),"")</f>
        <v>#REF!</v>
      </c>
      <c r="T58" s="23" t="e">
        <f>IF(SUM(#REF!)&gt;10,IF(AND(ISNUMBER(#REF!),#REF!&lt;35),#REF!,35),"")</f>
        <v>#REF!</v>
      </c>
      <c r="U58" s="23" t="e">
        <f>IF(SUM(#REF!)&gt;10,IF(AND(ISNUMBER(#REF!),#REF!&lt;35),#REF!,35),"")</f>
        <v>#REF!</v>
      </c>
      <c r="V58" s="24" t="e">
        <f>IF(SUM(#REF!)&gt;10,IF(AND(ISNUMBER(#REF!),#REF!&lt;35),#REF!,35),"")</f>
        <v>#REF!</v>
      </c>
      <c r="W58" s="8"/>
      <c r="X58" s="8"/>
      <c r="Y58" s="8"/>
      <c r="Z58" s="8"/>
      <c r="AA58" s="8"/>
      <c r="AB58" s="8"/>
      <c r="AC58" s="8"/>
      <c r="AD58" s="8"/>
      <c r="AE58" s="8"/>
      <c r="AF58" s="8"/>
      <c r="AG58" s="29"/>
      <c r="AH58" s="30"/>
      <c r="AI58" s="30"/>
      <c r="AJ58" s="30"/>
      <c r="AK58" s="30"/>
      <c r="AL58" s="30"/>
      <c r="AM58" s="30"/>
      <c r="AN58" s="30"/>
      <c r="AO58" s="30"/>
      <c r="AP58" s="31"/>
      <c r="AS58" s="18" t="e">
        <f t="shared" si="1"/>
        <v>#REF!</v>
      </c>
      <c r="AT58" s="18" t="e">
        <f t="shared" si="2"/>
        <v>#REF!</v>
      </c>
      <c r="AU58" s="5"/>
      <c r="AV58" s="5"/>
    </row>
    <row r="59" spans="1:48" x14ac:dyDescent="0.25">
      <c r="A59" s="16" t="e">
        <f>#REF!</f>
        <v>#REF!</v>
      </c>
      <c r="B59" s="15" t="s">
        <v>57</v>
      </c>
      <c r="C59" s="22" t="e">
        <f>IF(SUM(Results!#REF!)&gt;10,IF(AND(ISNUMBER(Results!#REF!),Results!#REF!&lt;35),Results!#REF!,35),"")</f>
        <v>#REF!</v>
      </c>
      <c r="D59" s="23" t="e">
        <f>IF(SUM(Results!#REF!)&gt;10,IF(AND(ISNUMBER(Results!#REF!),Results!#REF!&lt;35),Results!#REF!,35),"")</f>
        <v>#REF!</v>
      </c>
      <c r="E59" s="23" t="e">
        <f>IF(SUM(Results!#REF!)&gt;10,IF(AND(ISNUMBER(Results!#REF!),Results!#REF!&lt;35),Results!#REF!,35),"")</f>
        <v>#REF!</v>
      </c>
      <c r="F59" s="23" t="e">
        <f>IF(SUM(Results!#REF!)&gt;10,IF(AND(ISNUMBER(Results!#REF!),Results!#REF!&lt;35),Results!#REF!,35),"")</f>
        <v>#REF!</v>
      </c>
      <c r="G59" s="23" t="e">
        <f>IF(SUM(Results!#REF!)&gt;10,IF(AND(ISNUMBER(Results!#REF!),Results!#REF!&lt;35),Results!#REF!,35),"")</f>
        <v>#REF!</v>
      </c>
      <c r="H59" s="23" t="e">
        <f>IF(SUM(Results!#REF!)&gt;10,IF(AND(ISNUMBER(Results!#REF!),Results!#REF!&lt;35),Results!#REF!,35),"")</f>
        <v>#REF!</v>
      </c>
      <c r="I59" s="23" t="e">
        <f>IF(SUM(Results!#REF!)&gt;10,IF(AND(ISNUMBER(Results!#REF!),Results!#REF!&lt;35),Results!#REF!,35),"")</f>
        <v>#REF!</v>
      </c>
      <c r="J59" s="23" t="e">
        <f>IF(SUM(Results!#REF!)&gt;10,IF(AND(ISNUMBER(Results!#REF!),Results!#REF!&lt;35),Results!#REF!,35),"")</f>
        <v>#REF!</v>
      </c>
      <c r="K59" s="23" t="e">
        <f>IF(SUM(Results!#REF!)&gt;10,IF(AND(ISNUMBER(Results!#REF!),Results!#REF!&lt;35),Results!#REF!,35),"")</f>
        <v>#REF!</v>
      </c>
      <c r="L59" s="24" t="e">
        <f>IF(SUM(Results!#REF!)&gt;10,IF(AND(ISNUMBER(Results!#REF!),Results!#REF!&lt;35),Results!#REF!,35),"")</f>
        <v>#REF!</v>
      </c>
      <c r="M59" s="22" t="e">
        <f>IF(SUM(#REF!)&gt;10,IF(AND(ISNUMBER(#REF!),#REF!&lt;35),#REF!,35),"")</f>
        <v>#REF!</v>
      </c>
      <c r="N59" s="23" t="e">
        <f>IF(SUM(#REF!)&gt;10,IF(AND(ISNUMBER(#REF!),#REF!&lt;35),#REF!,35),"")</f>
        <v>#REF!</v>
      </c>
      <c r="O59" s="23" t="e">
        <f>IF(SUM(#REF!)&gt;10,IF(AND(ISNUMBER(#REF!),#REF!&lt;35),#REF!,35),"")</f>
        <v>#REF!</v>
      </c>
      <c r="P59" s="23" t="e">
        <f>IF(SUM(#REF!)&gt;10,IF(AND(ISNUMBER(#REF!),#REF!&lt;35),#REF!,35),"")</f>
        <v>#REF!</v>
      </c>
      <c r="Q59" s="23" t="e">
        <f>IF(SUM(#REF!)&gt;10,IF(AND(ISNUMBER(#REF!),#REF!&lt;35),#REF!,35),"")</f>
        <v>#REF!</v>
      </c>
      <c r="R59" s="23" t="e">
        <f>IF(SUM(#REF!)&gt;10,IF(AND(ISNUMBER(#REF!),#REF!&lt;35),#REF!,35),"")</f>
        <v>#REF!</v>
      </c>
      <c r="S59" s="23" t="e">
        <f>IF(SUM(#REF!)&gt;10,IF(AND(ISNUMBER(#REF!),#REF!&lt;35),#REF!,35),"")</f>
        <v>#REF!</v>
      </c>
      <c r="T59" s="23" t="e">
        <f>IF(SUM(#REF!)&gt;10,IF(AND(ISNUMBER(#REF!),#REF!&lt;35),#REF!,35),"")</f>
        <v>#REF!</v>
      </c>
      <c r="U59" s="23" t="e">
        <f>IF(SUM(#REF!)&gt;10,IF(AND(ISNUMBER(#REF!),#REF!&lt;35),#REF!,35),"")</f>
        <v>#REF!</v>
      </c>
      <c r="V59" s="24" t="e">
        <f>IF(SUM(#REF!)&gt;10,IF(AND(ISNUMBER(#REF!),#REF!&lt;35),#REF!,35),"")</f>
        <v>#REF!</v>
      </c>
      <c r="W59" s="8"/>
      <c r="X59" s="8"/>
      <c r="Y59" s="8"/>
      <c r="Z59" s="8"/>
      <c r="AA59" s="8"/>
      <c r="AB59" s="8"/>
      <c r="AC59" s="8"/>
      <c r="AD59" s="8"/>
      <c r="AE59" s="8"/>
      <c r="AF59" s="8"/>
      <c r="AG59" s="29"/>
      <c r="AH59" s="30"/>
      <c r="AI59" s="30"/>
      <c r="AJ59" s="30"/>
      <c r="AK59" s="30"/>
      <c r="AL59" s="30"/>
      <c r="AM59" s="30"/>
      <c r="AN59" s="30"/>
      <c r="AO59" s="30"/>
      <c r="AP59" s="31"/>
      <c r="AS59" s="18" t="e">
        <f t="shared" si="1"/>
        <v>#REF!</v>
      </c>
      <c r="AT59" s="18" t="e">
        <f t="shared" si="2"/>
        <v>#REF!</v>
      </c>
      <c r="AU59" s="5"/>
      <c r="AV59" s="5"/>
    </row>
    <row r="60" spans="1:48" x14ac:dyDescent="0.25">
      <c r="A60" s="16" t="e">
        <f>#REF!</f>
        <v>#REF!</v>
      </c>
      <c r="B60" s="15" t="s">
        <v>58</v>
      </c>
      <c r="C60" s="22" t="e">
        <f>IF(SUM(Results!#REF!)&gt;10,IF(AND(ISNUMBER(Results!#REF!),Results!#REF!&lt;35),Results!#REF!,35),"")</f>
        <v>#REF!</v>
      </c>
      <c r="D60" s="23" t="e">
        <f>IF(SUM(Results!#REF!)&gt;10,IF(AND(ISNUMBER(Results!#REF!),Results!#REF!&lt;35),Results!#REF!,35),"")</f>
        <v>#REF!</v>
      </c>
      <c r="E60" s="23" t="e">
        <f>IF(SUM(Results!#REF!)&gt;10,IF(AND(ISNUMBER(Results!#REF!),Results!#REF!&lt;35),Results!#REF!,35),"")</f>
        <v>#REF!</v>
      </c>
      <c r="F60" s="23" t="e">
        <f>IF(SUM(Results!#REF!)&gt;10,IF(AND(ISNUMBER(Results!#REF!),Results!#REF!&lt;35),Results!#REF!,35),"")</f>
        <v>#REF!</v>
      </c>
      <c r="G60" s="23" t="e">
        <f>IF(SUM(Results!#REF!)&gt;10,IF(AND(ISNUMBER(Results!#REF!),Results!#REF!&lt;35),Results!#REF!,35),"")</f>
        <v>#REF!</v>
      </c>
      <c r="H60" s="23" t="e">
        <f>IF(SUM(Results!#REF!)&gt;10,IF(AND(ISNUMBER(Results!#REF!),Results!#REF!&lt;35),Results!#REF!,35),"")</f>
        <v>#REF!</v>
      </c>
      <c r="I60" s="23" t="e">
        <f>IF(SUM(Results!#REF!)&gt;10,IF(AND(ISNUMBER(Results!#REF!),Results!#REF!&lt;35),Results!#REF!,35),"")</f>
        <v>#REF!</v>
      </c>
      <c r="J60" s="23" t="e">
        <f>IF(SUM(Results!#REF!)&gt;10,IF(AND(ISNUMBER(Results!#REF!),Results!#REF!&lt;35),Results!#REF!,35),"")</f>
        <v>#REF!</v>
      </c>
      <c r="K60" s="23" t="e">
        <f>IF(SUM(Results!#REF!)&gt;10,IF(AND(ISNUMBER(Results!#REF!),Results!#REF!&lt;35),Results!#REF!,35),"")</f>
        <v>#REF!</v>
      </c>
      <c r="L60" s="24" t="e">
        <f>IF(SUM(Results!#REF!)&gt;10,IF(AND(ISNUMBER(Results!#REF!),Results!#REF!&lt;35),Results!#REF!,35),"")</f>
        <v>#REF!</v>
      </c>
      <c r="M60" s="22" t="e">
        <f>IF(SUM(#REF!)&gt;10,IF(AND(ISNUMBER(#REF!),#REF!&lt;35),#REF!,35),"")</f>
        <v>#REF!</v>
      </c>
      <c r="N60" s="23" t="e">
        <f>IF(SUM(#REF!)&gt;10,IF(AND(ISNUMBER(#REF!),#REF!&lt;35),#REF!,35),"")</f>
        <v>#REF!</v>
      </c>
      <c r="O60" s="23" t="e">
        <f>IF(SUM(#REF!)&gt;10,IF(AND(ISNUMBER(#REF!),#REF!&lt;35),#REF!,35),"")</f>
        <v>#REF!</v>
      </c>
      <c r="P60" s="23" t="e">
        <f>IF(SUM(#REF!)&gt;10,IF(AND(ISNUMBER(#REF!),#REF!&lt;35),#REF!,35),"")</f>
        <v>#REF!</v>
      </c>
      <c r="Q60" s="23" t="e">
        <f>IF(SUM(#REF!)&gt;10,IF(AND(ISNUMBER(#REF!),#REF!&lt;35),#REF!,35),"")</f>
        <v>#REF!</v>
      </c>
      <c r="R60" s="23" t="e">
        <f>IF(SUM(#REF!)&gt;10,IF(AND(ISNUMBER(#REF!),#REF!&lt;35),#REF!,35),"")</f>
        <v>#REF!</v>
      </c>
      <c r="S60" s="23" t="e">
        <f>IF(SUM(#REF!)&gt;10,IF(AND(ISNUMBER(#REF!),#REF!&lt;35),#REF!,35),"")</f>
        <v>#REF!</v>
      </c>
      <c r="T60" s="23" t="e">
        <f>IF(SUM(#REF!)&gt;10,IF(AND(ISNUMBER(#REF!),#REF!&lt;35),#REF!,35),"")</f>
        <v>#REF!</v>
      </c>
      <c r="U60" s="23" t="e">
        <f>IF(SUM(#REF!)&gt;10,IF(AND(ISNUMBER(#REF!),#REF!&lt;35),#REF!,35),"")</f>
        <v>#REF!</v>
      </c>
      <c r="V60" s="24" t="e">
        <f>IF(SUM(#REF!)&gt;10,IF(AND(ISNUMBER(#REF!),#REF!&lt;35),#REF!,35),"")</f>
        <v>#REF!</v>
      </c>
      <c r="W60" s="8"/>
      <c r="X60" s="8"/>
      <c r="Y60" s="8"/>
      <c r="Z60" s="8"/>
      <c r="AA60" s="8"/>
      <c r="AB60" s="8"/>
      <c r="AC60" s="8"/>
      <c r="AD60" s="8"/>
      <c r="AE60" s="8"/>
      <c r="AF60" s="8"/>
      <c r="AG60" s="29"/>
      <c r="AH60" s="30"/>
      <c r="AI60" s="30"/>
      <c r="AJ60" s="30"/>
      <c r="AK60" s="30"/>
      <c r="AL60" s="30"/>
      <c r="AM60" s="30"/>
      <c r="AN60" s="30"/>
      <c r="AO60" s="30"/>
      <c r="AP60" s="31"/>
      <c r="AS60" s="18" t="e">
        <f t="shared" si="1"/>
        <v>#REF!</v>
      </c>
      <c r="AT60" s="18" t="e">
        <f t="shared" si="2"/>
        <v>#REF!</v>
      </c>
      <c r="AU60" s="5"/>
      <c r="AV60" s="5"/>
    </row>
    <row r="61" spans="1:48" x14ac:dyDescent="0.25">
      <c r="A61" s="16" t="e">
        <f>#REF!</f>
        <v>#REF!</v>
      </c>
      <c r="B61" s="15" t="s">
        <v>59</v>
      </c>
      <c r="C61" s="22" t="e">
        <f>IF(SUM(Results!#REF!)&gt;10,IF(AND(ISNUMBER(Results!#REF!),Results!#REF!&lt;35),Results!#REF!,35),"")</f>
        <v>#REF!</v>
      </c>
      <c r="D61" s="23" t="e">
        <f>IF(SUM(Results!#REF!)&gt;10,IF(AND(ISNUMBER(Results!#REF!),Results!#REF!&lt;35),Results!#REF!,35),"")</f>
        <v>#REF!</v>
      </c>
      <c r="E61" s="23" t="e">
        <f>IF(SUM(Results!#REF!)&gt;10,IF(AND(ISNUMBER(Results!#REF!),Results!#REF!&lt;35),Results!#REF!,35),"")</f>
        <v>#REF!</v>
      </c>
      <c r="F61" s="23" t="e">
        <f>IF(SUM(Results!#REF!)&gt;10,IF(AND(ISNUMBER(Results!#REF!),Results!#REF!&lt;35),Results!#REF!,35),"")</f>
        <v>#REF!</v>
      </c>
      <c r="G61" s="23" t="e">
        <f>IF(SUM(Results!#REF!)&gt;10,IF(AND(ISNUMBER(Results!#REF!),Results!#REF!&lt;35),Results!#REF!,35),"")</f>
        <v>#REF!</v>
      </c>
      <c r="H61" s="23" t="e">
        <f>IF(SUM(Results!#REF!)&gt;10,IF(AND(ISNUMBER(Results!#REF!),Results!#REF!&lt;35),Results!#REF!,35),"")</f>
        <v>#REF!</v>
      </c>
      <c r="I61" s="23" t="e">
        <f>IF(SUM(Results!#REF!)&gt;10,IF(AND(ISNUMBER(Results!#REF!),Results!#REF!&lt;35),Results!#REF!,35),"")</f>
        <v>#REF!</v>
      </c>
      <c r="J61" s="23" t="e">
        <f>IF(SUM(Results!#REF!)&gt;10,IF(AND(ISNUMBER(Results!#REF!),Results!#REF!&lt;35),Results!#REF!,35),"")</f>
        <v>#REF!</v>
      </c>
      <c r="K61" s="23" t="e">
        <f>IF(SUM(Results!#REF!)&gt;10,IF(AND(ISNUMBER(Results!#REF!),Results!#REF!&lt;35),Results!#REF!,35),"")</f>
        <v>#REF!</v>
      </c>
      <c r="L61" s="24" t="e">
        <f>IF(SUM(Results!#REF!)&gt;10,IF(AND(ISNUMBER(Results!#REF!),Results!#REF!&lt;35),Results!#REF!,35),"")</f>
        <v>#REF!</v>
      </c>
      <c r="M61" s="22" t="e">
        <f>IF(SUM(#REF!)&gt;10,IF(AND(ISNUMBER(#REF!),#REF!&lt;35),#REF!,35),"")</f>
        <v>#REF!</v>
      </c>
      <c r="N61" s="23" t="e">
        <f>IF(SUM(#REF!)&gt;10,IF(AND(ISNUMBER(#REF!),#REF!&lt;35),#REF!,35),"")</f>
        <v>#REF!</v>
      </c>
      <c r="O61" s="23" t="e">
        <f>IF(SUM(#REF!)&gt;10,IF(AND(ISNUMBER(#REF!),#REF!&lt;35),#REF!,35),"")</f>
        <v>#REF!</v>
      </c>
      <c r="P61" s="23" t="e">
        <f>IF(SUM(#REF!)&gt;10,IF(AND(ISNUMBER(#REF!),#REF!&lt;35),#REF!,35),"")</f>
        <v>#REF!</v>
      </c>
      <c r="Q61" s="23" t="e">
        <f>IF(SUM(#REF!)&gt;10,IF(AND(ISNUMBER(#REF!),#REF!&lt;35),#REF!,35),"")</f>
        <v>#REF!</v>
      </c>
      <c r="R61" s="23" t="e">
        <f>IF(SUM(#REF!)&gt;10,IF(AND(ISNUMBER(#REF!),#REF!&lt;35),#REF!,35),"")</f>
        <v>#REF!</v>
      </c>
      <c r="S61" s="23" t="e">
        <f>IF(SUM(#REF!)&gt;10,IF(AND(ISNUMBER(#REF!),#REF!&lt;35),#REF!,35),"")</f>
        <v>#REF!</v>
      </c>
      <c r="T61" s="23" t="e">
        <f>IF(SUM(#REF!)&gt;10,IF(AND(ISNUMBER(#REF!),#REF!&lt;35),#REF!,35),"")</f>
        <v>#REF!</v>
      </c>
      <c r="U61" s="23" t="e">
        <f>IF(SUM(#REF!)&gt;10,IF(AND(ISNUMBER(#REF!),#REF!&lt;35),#REF!,35),"")</f>
        <v>#REF!</v>
      </c>
      <c r="V61" s="24" t="e">
        <f>IF(SUM(#REF!)&gt;10,IF(AND(ISNUMBER(#REF!),#REF!&lt;35),#REF!,35),"")</f>
        <v>#REF!</v>
      </c>
      <c r="W61" s="8"/>
      <c r="X61" s="8"/>
      <c r="Y61" s="8"/>
      <c r="Z61" s="8"/>
      <c r="AA61" s="8"/>
      <c r="AB61" s="8"/>
      <c r="AC61" s="8"/>
      <c r="AD61" s="8"/>
      <c r="AE61" s="8"/>
      <c r="AF61" s="8"/>
      <c r="AG61" s="29"/>
      <c r="AH61" s="30"/>
      <c r="AI61" s="30"/>
      <c r="AJ61" s="30"/>
      <c r="AK61" s="30"/>
      <c r="AL61" s="30"/>
      <c r="AM61" s="30"/>
      <c r="AN61" s="30"/>
      <c r="AO61" s="30"/>
      <c r="AP61" s="31"/>
      <c r="AS61" s="18" t="e">
        <f t="shared" si="1"/>
        <v>#REF!</v>
      </c>
      <c r="AT61" s="18" t="e">
        <f t="shared" si="2"/>
        <v>#REF!</v>
      </c>
      <c r="AU61" s="5"/>
      <c r="AV61" s="5"/>
    </row>
    <row r="62" spans="1:48" x14ac:dyDescent="0.25">
      <c r="A62" s="16" t="e">
        <f>#REF!</f>
        <v>#REF!</v>
      </c>
      <c r="B62" s="15" t="s">
        <v>60</v>
      </c>
      <c r="C62" s="22" t="e">
        <f>IF(SUM(Results!#REF!)&gt;10,IF(AND(ISNUMBER(Results!#REF!),Results!#REF!&lt;35),Results!#REF!,35),"")</f>
        <v>#REF!</v>
      </c>
      <c r="D62" s="23" t="e">
        <f>IF(SUM(Results!#REF!)&gt;10,IF(AND(ISNUMBER(Results!#REF!),Results!#REF!&lt;35),Results!#REF!,35),"")</f>
        <v>#REF!</v>
      </c>
      <c r="E62" s="23" t="e">
        <f>IF(SUM(Results!#REF!)&gt;10,IF(AND(ISNUMBER(Results!#REF!),Results!#REF!&lt;35),Results!#REF!,35),"")</f>
        <v>#REF!</v>
      </c>
      <c r="F62" s="23" t="e">
        <f>IF(SUM(Results!#REF!)&gt;10,IF(AND(ISNUMBER(Results!#REF!),Results!#REF!&lt;35),Results!#REF!,35),"")</f>
        <v>#REF!</v>
      </c>
      <c r="G62" s="23" t="e">
        <f>IF(SUM(Results!#REF!)&gt;10,IF(AND(ISNUMBER(Results!#REF!),Results!#REF!&lt;35),Results!#REF!,35),"")</f>
        <v>#REF!</v>
      </c>
      <c r="H62" s="23" t="e">
        <f>IF(SUM(Results!#REF!)&gt;10,IF(AND(ISNUMBER(Results!#REF!),Results!#REF!&lt;35),Results!#REF!,35),"")</f>
        <v>#REF!</v>
      </c>
      <c r="I62" s="23" t="e">
        <f>IF(SUM(Results!#REF!)&gt;10,IF(AND(ISNUMBER(Results!#REF!),Results!#REF!&lt;35),Results!#REF!,35),"")</f>
        <v>#REF!</v>
      </c>
      <c r="J62" s="23" t="e">
        <f>IF(SUM(Results!#REF!)&gt;10,IF(AND(ISNUMBER(Results!#REF!),Results!#REF!&lt;35),Results!#REF!,35),"")</f>
        <v>#REF!</v>
      </c>
      <c r="K62" s="23" t="e">
        <f>IF(SUM(Results!#REF!)&gt;10,IF(AND(ISNUMBER(Results!#REF!),Results!#REF!&lt;35),Results!#REF!,35),"")</f>
        <v>#REF!</v>
      </c>
      <c r="L62" s="24" t="e">
        <f>IF(SUM(Results!#REF!)&gt;10,IF(AND(ISNUMBER(Results!#REF!),Results!#REF!&lt;35),Results!#REF!,35),"")</f>
        <v>#REF!</v>
      </c>
      <c r="M62" s="22" t="e">
        <f>IF(SUM(#REF!)&gt;10,IF(AND(ISNUMBER(#REF!),#REF!&lt;35),#REF!,35),"")</f>
        <v>#REF!</v>
      </c>
      <c r="N62" s="23" t="e">
        <f>IF(SUM(#REF!)&gt;10,IF(AND(ISNUMBER(#REF!),#REF!&lt;35),#REF!,35),"")</f>
        <v>#REF!</v>
      </c>
      <c r="O62" s="23" t="e">
        <f>IF(SUM(#REF!)&gt;10,IF(AND(ISNUMBER(#REF!),#REF!&lt;35),#REF!,35),"")</f>
        <v>#REF!</v>
      </c>
      <c r="P62" s="23" t="e">
        <f>IF(SUM(#REF!)&gt;10,IF(AND(ISNUMBER(#REF!),#REF!&lt;35),#REF!,35),"")</f>
        <v>#REF!</v>
      </c>
      <c r="Q62" s="23" t="e">
        <f>IF(SUM(#REF!)&gt;10,IF(AND(ISNUMBER(#REF!),#REF!&lt;35),#REF!,35),"")</f>
        <v>#REF!</v>
      </c>
      <c r="R62" s="23" t="e">
        <f>IF(SUM(#REF!)&gt;10,IF(AND(ISNUMBER(#REF!),#REF!&lt;35),#REF!,35),"")</f>
        <v>#REF!</v>
      </c>
      <c r="S62" s="23" t="e">
        <f>IF(SUM(#REF!)&gt;10,IF(AND(ISNUMBER(#REF!),#REF!&lt;35),#REF!,35),"")</f>
        <v>#REF!</v>
      </c>
      <c r="T62" s="23" t="e">
        <f>IF(SUM(#REF!)&gt;10,IF(AND(ISNUMBER(#REF!),#REF!&lt;35),#REF!,35),"")</f>
        <v>#REF!</v>
      </c>
      <c r="U62" s="23" t="e">
        <f>IF(SUM(#REF!)&gt;10,IF(AND(ISNUMBER(#REF!),#REF!&lt;35),#REF!,35),"")</f>
        <v>#REF!</v>
      </c>
      <c r="V62" s="24" t="e">
        <f>IF(SUM(#REF!)&gt;10,IF(AND(ISNUMBER(#REF!),#REF!&lt;35),#REF!,35),"")</f>
        <v>#REF!</v>
      </c>
      <c r="W62" s="8"/>
      <c r="X62" s="8"/>
      <c r="Y62" s="8"/>
      <c r="Z62" s="8"/>
      <c r="AA62" s="8"/>
      <c r="AB62" s="8"/>
      <c r="AC62" s="8"/>
      <c r="AD62" s="8"/>
      <c r="AE62" s="8"/>
      <c r="AF62" s="8"/>
      <c r="AG62" s="29"/>
      <c r="AH62" s="30"/>
      <c r="AI62" s="30"/>
      <c r="AJ62" s="30"/>
      <c r="AK62" s="30"/>
      <c r="AL62" s="30"/>
      <c r="AM62" s="30"/>
      <c r="AN62" s="30"/>
      <c r="AO62" s="30"/>
      <c r="AP62" s="31"/>
      <c r="AS62" s="18" t="e">
        <f t="shared" si="1"/>
        <v>#REF!</v>
      </c>
      <c r="AT62" s="18" t="e">
        <f t="shared" si="2"/>
        <v>#REF!</v>
      </c>
      <c r="AU62" s="5"/>
      <c r="AV62" s="5"/>
    </row>
    <row r="63" spans="1:48" x14ac:dyDescent="0.25">
      <c r="A63" s="16" t="e">
        <f>#REF!</f>
        <v>#REF!</v>
      </c>
      <c r="B63" s="15" t="s">
        <v>61</v>
      </c>
      <c r="C63" s="22" t="e">
        <f>IF(SUM(Results!#REF!)&gt;10,IF(AND(ISNUMBER(Results!#REF!),Results!#REF!&lt;35),Results!#REF!,35),"")</f>
        <v>#REF!</v>
      </c>
      <c r="D63" s="23" t="e">
        <f>IF(SUM(Results!#REF!)&gt;10,IF(AND(ISNUMBER(Results!#REF!),Results!#REF!&lt;35),Results!#REF!,35),"")</f>
        <v>#REF!</v>
      </c>
      <c r="E63" s="23" t="e">
        <f>IF(SUM(Results!#REF!)&gt;10,IF(AND(ISNUMBER(Results!#REF!),Results!#REF!&lt;35),Results!#REF!,35),"")</f>
        <v>#REF!</v>
      </c>
      <c r="F63" s="23" t="e">
        <f>IF(SUM(Results!#REF!)&gt;10,IF(AND(ISNUMBER(Results!#REF!),Results!#REF!&lt;35),Results!#REF!,35),"")</f>
        <v>#REF!</v>
      </c>
      <c r="G63" s="23" t="e">
        <f>IF(SUM(Results!#REF!)&gt;10,IF(AND(ISNUMBER(Results!#REF!),Results!#REF!&lt;35),Results!#REF!,35),"")</f>
        <v>#REF!</v>
      </c>
      <c r="H63" s="23" t="e">
        <f>IF(SUM(Results!#REF!)&gt;10,IF(AND(ISNUMBER(Results!#REF!),Results!#REF!&lt;35),Results!#REF!,35),"")</f>
        <v>#REF!</v>
      </c>
      <c r="I63" s="23" t="e">
        <f>IF(SUM(Results!#REF!)&gt;10,IF(AND(ISNUMBER(Results!#REF!),Results!#REF!&lt;35),Results!#REF!,35),"")</f>
        <v>#REF!</v>
      </c>
      <c r="J63" s="23" t="e">
        <f>IF(SUM(Results!#REF!)&gt;10,IF(AND(ISNUMBER(Results!#REF!),Results!#REF!&lt;35),Results!#REF!,35),"")</f>
        <v>#REF!</v>
      </c>
      <c r="K63" s="23" t="e">
        <f>IF(SUM(Results!#REF!)&gt;10,IF(AND(ISNUMBER(Results!#REF!),Results!#REF!&lt;35),Results!#REF!,35),"")</f>
        <v>#REF!</v>
      </c>
      <c r="L63" s="24" t="e">
        <f>IF(SUM(Results!#REF!)&gt;10,IF(AND(ISNUMBER(Results!#REF!),Results!#REF!&lt;35),Results!#REF!,35),"")</f>
        <v>#REF!</v>
      </c>
      <c r="M63" s="22" t="e">
        <f>IF(SUM(#REF!)&gt;10,IF(AND(ISNUMBER(#REF!),#REF!&lt;35),#REF!,35),"")</f>
        <v>#REF!</v>
      </c>
      <c r="N63" s="23" t="e">
        <f>IF(SUM(#REF!)&gt;10,IF(AND(ISNUMBER(#REF!),#REF!&lt;35),#REF!,35),"")</f>
        <v>#REF!</v>
      </c>
      <c r="O63" s="23" t="e">
        <f>IF(SUM(#REF!)&gt;10,IF(AND(ISNUMBER(#REF!),#REF!&lt;35),#REF!,35),"")</f>
        <v>#REF!</v>
      </c>
      <c r="P63" s="23" t="e">
        <f>IF(SUM(#REF!)&gt;10,IF(AND(ISNUMBER(#REF!),#REF!&lt;35),#REF!,35),"")</f>
        <v>#REF!</v>
      </c>
      <c r="Q63" s="23" t="e">
        <f>IF(SUM(#REF!)&gt;10,IF(AND(ISNUMBER(#REF!),#REF!&lt;35),#REF!,35),"")</f>
        <v>#REF!</v>
      </c>
      <c r="R63" s="23" t="e">
        <f>IF(SUM(#REF!)&gt;10,IF(AND(ISNUMBER(#REF!),#REF!&lt;35),#REF!,35),"")</f>
        <v>#REF!</v>
      </c>
      <c r="S63" s="23" t="e">
        <f>IF(SUM(#REF!)&gt;10,IF(AND(ISNUMBER(#REF!),#REF!&lt;35),#REF!,35),"")</f>
        <v>#REF!</v>
      </c>
      <c r="T63" s="23" t="e">
        <f>IF(SUM(#REF!)&gt;10,IF(AND(ISNUMBER(#REF!),#REF!&lt;35),#REF!,35),"")</f>
        <v>#REF!</v>
      </c>
      <c r="U63" s="23" t="e">
        <f>IF(SUM(#REF!)&gt;10,IF(AND(ISNUMBER(#REF!),#REF!&lt;35),#REF!,35),"")</f>
        <v>#REF!</v>
      </c>
      <c r="V63" s="24" t="e">
        <f>IF(SUM(#REF!)&gt;10,IF(AND(ISNUMBER(#REF!),#REF!&lt;35),#REF!,35),"")</f>
        <v>#REF!</v>
      </c>
      <c r="W63" s="8"/>
      <c r="X63" s="8"/>
      <c r="Y63" s="8"/>
      <c r="Z63" s="8"/>
      <c r="AA63" s="8"/>
      <c r="AB63" s="8"/>
      <c r="AC63" s="8"/>
      <c r="AD63" s="8"/>
      <c r="AE63" s="8"/>
      <c r="AF63" s="8"/>
      <c r="AG63" s="29"/>
      <c r="AH63" s="30"/>
      <c r="AI63" s="30"/>
      <c r="AJ63" s="30"/>
      <c r="AK63" s="30"/>
      <c r="AL63" s="30"/>
      <c r="AM63" s="30"/>
      <c r="AN63" s="30"/>
      <c r="AO63" s="30"/>
      <c r="AP63" s="31"/>
      <c r="AS63" s="18" t="e">
        <f t="shared" si="1"/>
        <v>#REF!</v>
      </c>
      <c r="AT63" s="18" t="e">
        <f t="shared" si="2"/>
        <v>#REF!</v>
      </c>
      <c r="AU63" s="5"/>
      <c r="AV63" s="5"/>
    </row>
    <row r="64" spans="1:48" x14ac:dyDescent="0.25">
      <c r="A64" s="16" t="e">
        <f>#REF!</f>
        <v>#REF!</v>
      </c>
      <c r="B64" s="15" t="s">
        <v>62</v>
      </c>
      <c r="C64" s="22" t="e">
        <f>IF(SUM(Results!#REF!)&gt;10,IF(AND(ISNUMBER(Results!#REF!),Results!#REF!&lt;35),Results!#REF!,35),"")</f>
        <v>#REF!</v>
      </c>
      <c r="D64" s="23" t="e">
        <f>IF(SUM(Results!#REF!)&gt;10,IF(AND(ISNUMBER(Results!#REF!),Results!#REF!&lt;35),Results!#REF!,35),"")</f>
        <v>#REF!</v>
      </c>
      <c r="E64" s="23" t="e">
        <f>IF(SUM(Results!#REF!)&gt;10,IF(AND(ISNUMBER(Results!#REF!),Results!#REF!&lt;35),Results!#REF!,35),"")</f>
        <v>#REF!</v>
      </c>
      <c r="F64" s="23" t="e">
        <f>IF(SUM(Results!#REF!)&gt;10,IF(AND(ISNUMBER(Results!#REF!),Results!#REF!&lt;35),Results!#REF!,35),"")</f>
        <v>#REF!</v>
      </c>
      <c r="G64" s="23" t="e">
        <f>IF(SUM(Results!#REF!)&gt;10,IF(AND(ISNUMBER(Results!#REF!),Results!#REF!&lt;35),Results!#REF!,35),"")</f>
        <v>#REF!</v>
      </c>
      <c r="H64" s="23" t="e">
        <f>IF(SUM(Results!#REF!)&gt;10,IF(AND(ISNUMBER(Results!#REF!),Results!#REF!&lt;35),Results!#REF!,35),"")</f>
        <v>#REF!</v>
      </c>
      <c r="I64" s="23" t="e">
        <f>IF(SUM(Results!#REF!)&gt;10,IF(AND(ISNUMBER(Results!#REF!),Results!#REF!&lt;35),Results!#REF!,35),"")</f>
        <v>#REF!</v>
      </c>
      <c r="J64" s="23" t="e">
        <f>IF(SUM(Results!#REF!)&gt;10,IF(AND(ISNUMBER(Results!#REF!),Results!#REF!&lt;35),Results!#REF!,35),"")</f>
        <v>#REF!</v>
      </c>
      <c r="K64" s="23" t="e">
        <f>IF(SUM(Results!#REF!)&gt;10,IF(AND(ISNUMBER(Results!#REF!),Results!#REF!&lt;35),Results!#REF!,35),"")</f>
        <v>#REF!</v>
      </c>
      <c r="L64" s="24" t="e">
        <f>IF(SUM(Results!#REF!)&gt;10,IF(AND(ISNUMBER(Results!#REF!),Results!#REF!&lt;35),Results!#REF!,35),"")</f>
        <v>#REF!</v>
      </c>
      <c r="M64" s="22" t="e">
        <f>IF(SUM(#REF!)&gt;10,IF(AND(ISNUMBER(#REF!),#REF!&lt;35),#REF!,35),"")</f>
        <v>#REF!</v>
      </c>
      <c r="N64" s="23" t="e">
        <f>IF(SUM(#REF!)&gt;10,IF(AND(ISNUMBER(#REF!),#REF!&lt;35),#REF!,35),"")</f>
        <v>#REF!</v>
      </c>
      <c r="O64" s="23" t="e">
        <f>IF(SUM(#REF!)&gt;10,IF(AND(ISNUMBER(#REF!),#REF!&lt;35),#REF!,35),"")</f>
        <v>#REF!</v>
      </c>
      <c r="P64" s="23" t="e">
        <f>IF(SUM(#REF!)&gt;10,IF(AND(ISNUMBER(#REF!),#REF!&lt;35),#REF!,35),"")</f>
        <v>#REF!</v>
      </c>
      <c r="Q64" s="23" t="e">
        <f>IF(SUM(#REF!)&gt;10,IF(AND(ISNUMBER(#REF!),#REF!&lt;35),#REF!,35),"")</f>
        <v>#REF!</v>
      </c>
      <c r="R64" s="23" t="e">
        <f>IF(SUM(#REF!)&gt;10,IF(AND(ISNUMBER(#REF!),#REF!&lt;35),#REF!,35),"")</f>
        <v>#REF!</v>
      </c>
      <c r="S64" s="23" t="e">
        <f>IF(SUM(#REF!)&gt;10,IF(AND(ISNUMBER(#REF!),#REF!&lt;35),#REF!,35),"")</f>
        <v>#REF!</v>
      </c>
      <c r="T64" s="23" t="e">
        <f>IF(SUM(#REF!)&gt;10,IF(AND(ISNUMBER(#REF!),#REF!&lt;35),#REF!,35),"")</f>
        <v>#REF!</v>
      </c>
      <c r="U64" s="23" t="e">
        <f>IF(SUM(#REF!)&gt;10,IF(AND(ISNUMBER(#REF!),#REF!&lt;35),#REF!,35),"")</f>
        <v>#REF!</v>
      </c>
      <c r="V64" s="24" t="e">
        <f>IF(SUM(#REF!)&gt;10,IF(AND(ISNUMBER(#REF!),#REF!&lt;35),#REF!,35),"")</f>
        <v>#REF!</v>
      </c>
      <c r="W64" s="8"/>
      <c r="X64" s="8"/>
      <c r="Y64" s="8"/>
      <c r="Z64" s="8"/>
      <c r="AA64" s="8"/>
      <c r="AB64" s="8"/>
      <c r="AC64" s="8"/>
      <c r="AD64" s="8"/>
      <c r="AE64" s="8"/>
      <c r="AF64" s="8"/>
      <c r="AG64" s="29"/>
      <c r="AH64" s="30"/>
      <c r="AI64" s="30"/>
      <c r="AJ64" s="30"/>
      <c r="AK64" s="30"/>
      <c r="AL64" s="30"/>
      <c r="AM64" s="30"/>
      <c r="AN64" s="30"/>
      <c r="AO64" s="30"/>
      <c r="AP64" s="31"/>
      <c r="AS64" s="18" t="e">
        <f t="shared" si="1"/>
        <v>#REF!</v>
      </c>
      <c r="AT64" s="18" t="e">
        <f t="shared" si="2"/>
        <v>#REF!</v>
      </c>
      <c r="AU64" s="5"/>
      <c r="AV64" s="5"/>
    </row>
    <row r="65" spans="1:48" x14ac:dyDescent="0.25">
      <c r="A65" s="16" t="e">
        <f>#REF!</f>
        <v>#REF!</v>
      </c>
      <c r="B65" s="15" t="s">
        <v>63</v>
      </c>
      <c r="C65" s="22" t="e">
        <f>IF(SUM(Results!#REF!)&gt;10,IF(AND(ISNUMBER(Results!#REF!),Results!#REF!&lt;35),Results!#REF!,35),"")</f>
        <v>#REF!</v>
      </c>
      <c r="D65" s="23" t="e">
        <f>IF(SUM(Results!#REF!)&gt;10,IF(AND(ISNUMBER(Results!#REF!),Results!#REF!&lt;35),Results!#REF!,35),"")</f>
        <v>#REF!</v>
      </c>
      <c r="E65" s="23" t="e">
        <f>IF(SUM(Results!#REF!)&gt;10,IF(AND(ISNUMBER(Results!#REF!),Results!#REF!&lt;35),Results!#REF!,35),"")</f>
        <v>#REF!</v>
      </c>
      <c r="F65" s="23" t="e">
        <f>IF(SUM(Results!#REF!)&gt;10,IF(AND(ISNUMBER(Results!#REF!),Results!#REF!&lt;35),Results!#REF!,35),"")</f>
        <v>#REF!</v>
      </c>
      <c r="G65" s="23" t="e">
        <f>IF(SUM(Results!#REF!)&gt;10,IF(AND(ISNUMBER(Results!#REF!),Results!#REF!&lt;35),Results!#REF!,35),"")</f>
        <v>#REF!</v>
      </c>
      <c r="H65" s="23" t="e">
        <f>IF(SUM(Results!#REF!)&gt;10,IF(AND(ISNUMBER(Results!#REF!),Results!#REF!&lt;35),Results!#REF!,35),"")</f>
        <v>#REF!</v>
      </c>
      <c r="I65" s="23" t="e">
        <f>IF(SUM(Results!#REF!)&gt;10,IF(AND(ISNUMBER(Results!#REF!),Results!#REF!&lt;35),Results!#REF!,35),"")</f>
        <v>#REF!</v>
      </c>
      <c r="J65" s="23" t="e">
        <f>IF(SUM(Results!#REF!)&gt;10,IF(AND(ISNUMBER(Results!#REF!),Results!#REF!&lt;35),Results!#REF!,35),"")</f>
        <v>#REF!</v>
      </c>
      <c r="K65" s="23" t="e">
        <f>IF(SUM(Results!#REF!)&gt;10,IF(AND(ISNUMBER(Results!#REF!),Results!#REF!&lt;35),Results!#REF!,35),"")</f>
        <v>#REF!</v>
      </c>
      <c r="L65" s="24" t="e">
        <f>IF(SUM(Results!#REF!)&gt;10,IF(AND(ISNUMBER(Results!#REF!),Results!#REF!&lt;35),Results!#REF!,35),"")</f>
        <v>#REF!</v>
      </c>
      <c r="M65" s="22" t="e">
        <f>IF(SUM(#REF!)&gt;10,IF(AND(ISNUMBER(#REF!),#REF!&lt;35),#REF!,35),"")</f>
        <v>#REF!</v>
      </c>
      <c r="N65" s="23" t="e">
        <f>IF(SUM(#REF!)&gt;10,IF(AND(ISNUMBER(#REF!),#REF!&lt;35),#REF!,35),"")</f>
        <v>#REF!</v>
      </c>
      <c r="O65" s="23" t="e">
        <f>IF(SUM(#REF!)&gt;10,IF(AND(ISNUMBER(#REF!),#REF!&lt;35),#REF!,35),"")</f>
        <v>#REF!</v>
      </c>
      <c r="P65" s="23" t="e">
        <f>IF(SUM(#REF!)&gt;10,IF(AND(ISNUMBER(#REF!),#REF!&lt;35),#REF!,35),"")</f>
        <v>#REF!</v>
      </c>
      <c r="Q65" s="23" t="e">
        <f>IF(SUM(#REF!)&gt;10,IF(AND(ISNUMBER(#REF!),#REF!&lt;35),#REF!,35),"")</f>
        <v>#REF!</v>
      </c>
      <c r="R65" s="23" t="e">
        <f>IF(SUM(#REF!)&gt;10,IF(AND(ISNUMBER(#REF!),#REF!&lt;35),#REF!,35),"")</f>
        <v>#REF!</v>
      </c>
      <c r="S65" s="23" t="e">
        <f>IF(SUM(#REF!)&gt;10,IF(AND(ISNUMBER(#REF!),#REF!&lt;35),#REF!,35),"")</f>
        <v>#REF!</v>
      </c>
      <c r="T65" s="23" t="e">
        <f>IF(SUM(#REF!)&gt;10,IF(AND(ISNUMBER(#REF!),#REF!&lt;35),#REF!,35),"")</f>
        <v>#REF!</v>
      </c>
      <c r="U65" s="23" t="e">
        <f>IF(SUM(#REF!)&gt;10,IF(AND(ISNUMBER(#REF!),#REF!&lt;35),#REF!,35),"")</f>
        <v>#REF!</v>
      </c>
      <c r="V65" s="24" t="e">
        <f>IF(SUM(#REF!)&gt;10,IF(AND(ISNUMBER(#REF!),#REF!&lt;35),#REF!,35),"")</f>
        <v>#REF!</v>
      </c>
      <c r="W65" s="8"/>
      <c r="X65" s="8"/>
      <c r="Y65" s="8"/>
      <c r="Z65" s="8"/>
      <c r="AA65" s="8"/>
      <c r="AB65" s="8"/>
      <c r="AC65" s="8"/>
      <c r="AD65" s="8"/>
      <c r="AE65" s="8"/>
      <c r="AF65" s="8"/>
      <c r="AG65" s="29"/>
      <c r="AH65" s="30"/>
      <c r="AI65" s="30"/>
      <c r="AJ65" s="30"/>
      <c r="AK65" s="30"/>
      <c r="AL65" s="30"/>
      <c r="AM65" s="30"/>
      <c r="AN65" s="30"/>
      <c r="AO65" s="30"/>
      <c r="AP65" s="31"/>
      <c r="AS65" s="18" t="e">
        <f t="shared" si="1"/>
        <v>#REF!</v>
      </c>
      <c r="AT65" s="18" t="e">
        <f t="shared" si="2"/>
        <v>#REF!</v>
      </c>
      <c r="AU65" s="5"/>
      <c r="AV65" s="5"/>
    </row>
    <row r="66" spans="1:48" x14ac:dyDescent="0.25">
      <c r="A66" s="16" t="e">
        <f>#REF!</f>
        <v>#REF!</v>
      </c>
      <c r="B66" s="15" t="s">
        <v>64</v>
      </c>
      <c r="C66" s="22" t="e">
        <f>IF(SUM(Results!#REF!)&gt;10,IF(AND(ISNUMBER(Results!#REF!),Results!#REF!&lt;35),Results!#REF!,35),"")</f>
        <v>#REF!</v>
      </c>
      <c r="D66" s="23" t="e">
        <f>IF(SUM(Results!#REF!)&gt;10,IF(AND(ISNUMBER(Results!#REF!),Results!#REF!&lt;35),Results!#REF!,35),"")</f>
        <v>#REF!</v>
      </c>
      <c r="E66" s="23" t="e">
        <f>IF(SUM(Results!#REF!)&gt;10,IF(AND(ISNUMBER(Results!#REF!),Results!#REF!&lt;35),Results!#REF!,35),"")</f>
        <v>#REF!</v>
      </c>
      <c r="F66" s="23" t="e">
        <f>IF(SUM(Results!#REF!)&gt;10,IF(AND(ISNUMBER(Results!#REF!),Results!#REF!&lt;35),Results!#REF!,35),"")</f>
        <v>#REF!</v>
      </c>
      <c r="G66" s="23" t="e">
        <f>IF(SUM(Results!#REF!)&gt;10,IF(AND(ISNUMBER(Results!#REF!),Results!#REF!&lt;35),Results!#REF!,35),"")</f>
        <v>#REF!</v>
      </c>
      <c r="H66" s="23" t="e">
        <f>IF(SUM(Results!#REF!)&gt;10,IF(AND(ISNUMBER(Results!#REF!),Results!#REF!&lt;35),Results!#REF!,35),"")</f>
        <v>#REF!</v>
      </c>
      <c r="I66" s="23" t="e">
        <f>IF(SUM(Results!#REF!)&gt;10,IF(AND(ISNUMBER(Results!#REF!),Results!#REF!&lt;35),Results!#REF!,35),"")</f>
        <v>#REF!</v>
      </c>
      <c r="J66" s="23" t="e">
        <f>IF(SUM(Results!#REF!)&gt;10,IF(AND(ISNUMBER(Results!#REF!),Results!#REF!&lt;35),Results!#REF!,35),"")</f>
        <v>#REF!</v>
      </c>
      <c r="K66" s="23" t="e">
        <f>IF(SUM(Results!#REF!)&gt;10,IF(AND(ISNUMBER(Results!#REF!),Results!#REF!&lt;35),Results!#REF!,35),"")</f>
        <v>#REF!</v>
      </c>
      <c r="L66" s="24" t="e">
        <f>IF(SUM(Results!#REF!)&gt;10,IF(AND(ISNUMBER(Results!#REF!),Results!#REF!&lt;35),Results!#REF!,35),"")</f>
        <v>#REF!</v>
      </c>
      <c r="M66" s="22" t="e">
        <f>IF(SUM(#REF!)&gt;10,IF(AND(ISNUMBER(#REF!),#REF!&lt;35),#REF!,35),"")</f>
        <v>#REF!</v>
      </c>
      <c r="N66" s="23" t="e">
        <f>IF(SUM(#REF!)&gt;10,IF(AND(ISNUMBER(#REF!),#REF!&lt;35),#REF!,35),"")</f>
        <v>#REF!</v>
      </c>
      <c r="O66" s="23" t="e">
        <f>IF(SUM(#REF!)&gt;10,IF(AND(ISNUMBER(#REF!),#REF!&lt;35),#REF!,35),"")</f>
        <v>#REF!</v>
      </c>
      <c r="P66" s="23" t="e">
        <f>IF(SUM(#REF!)&gt;10,IF(AND(ISNUMBER(#REF!),#REF!&lt;35),#REF!,35),"")</f>
        <v>#REF!</v>
      </c>
      <c r="Q66" s="23" t="e">
        <f>IF(SUM(#REF!)&gt;10,IF(AND(ISNUMBER(#REF!),#REF!&lt;35),#REF!,35),"")</f>
        <v>#REF!</v>
      </c>
      <c r="R66" s="23" t="e">
        <f>IF(SUM(#REF!)&gt;10,IF(AND(ISNUMBER(#REF!),#REF!&lt;35),#REF!,35),"")</f>
        <v>#REF!</v>
      </c>
      <c r="S66" s="23" t="e">
        <f>IF(SUM(#REF!)&gt;10,IF(AND(ISNUMBER(#REF!),#REF!&lt;35),#REF!,35),"")</f>
        <v>#REF!</v>
      </c>
      <c r="T66" s="23" t="e">
        <f>IF(SUM(#REF!)&gt;10,IF(AND(ISNUMBER(#REF!),#REF!&lt;35),#REF!,35),"")</f>
        <v>#REF!</v>
      </c>
      <c r="U66" s="23" t="e">
        <f>IF(SUM(#REF!)&gt;10,IF(AND(ISNUMBER(#REF!),#REF!&lt;35),#REF!,35),"")</f>
        <v>#REF!</v>
      </c>
      <c r="V66" s="24" t="e">
        <f>IF(SUM(#REF!)&gt;10,IF(AND(ISNUMBER(#REF!),#REF!&lt;35),#REF!,35),"")</f>
        <v>#REF!</v>
      </c>
      <c r="W66" s="8"/>
      <c r="X66" s="8"/>
      <c r="Y66" s="8"/>
      <c r="Z66" s="8"/>
      <c r="AA66" s="8"/>
      <c r="AB66" s="8"/>
      <c r="AC66" s="8"/>
      <c r="AD66" s="8"/>
      <c r="AE66" s="8"/>
      <c r="AF66" s="8"/>
      <c r="AG66" s="29"/>
      <c r="AH66" s="30"/>
      <c r="AI66" s="30"/>
      <c r="AJ66" s="30"/>
      <c r="AK66" s="30"/>
      <c r="AL66" s="30"/>
      <c r="AM66" s="30"/>
      <c r="AN66" s="30"/>
      <c r="AO66" s="30"/>
      <c r="AP66" s="31"/>
      <c r="AS66" s="18" t="e">
        <f t="shared" si="1"/>
        <v>#REF!</v>
      </c>
      <c r="AT66" s="18" t="e">
        <f t="shared" si="2"/>
        <v>#REF!</v>
      </c>
      <c r="AU66" s="5"/>
      <c r="AV66" s="5"/>
    </row>
    <row r="67" spans="1:48" x14ac:dyDescent="0.25">
      <c r="A67" s="16" t="e">
        <f>#REF!</f>
        <v>#REF!</v>
      </c>
      <c r="B67" s="15" t="s">
        <v>65</v>
      </c>
      <c r="C67" s="22" t="e">
        <f>IF(SUM(Results!#REF!)&gt;10,IF(AND(ISNUMBER(Results!#REF!),Results!#REF!&lt;35),Results!#REF!,35),"")</f>
        <v>#REF!</v>
      </c>
      <c r="D67" s="23" t="e">
        <f>IF(SUM(Results!#REF!)&gt;10,IF(AND(ISNUMBER(Results!#REF!),Results!#REF!&lt;35),Results!#REF!,35),"")</f>
        <v>#REF!</v>
      </c>
      <c r="E67" s="23" t="e">
        <f>IF(SUM(Results!#REF!)&gt;10,IF(AND(ISNUMBER(Results!#REF!),Results!#REF!&lt;35),Results!#REF!,35),"")</f>
        <v>#REF!</v>
      </c>
      <c r="F67" s="23" t="e">
        <f>IF(SUM(Results!#REF!)&gt;10,IF(AND(ISNUMBER(Results!#REF!),Results!#REF!&lt;35),Results!#REF!,35),"")</f>
        <v>#REF!</v>
      </c>
      <c r="G67" s="23" t="e">
        <f>IF(SUM(Results!#REF!)&gt;10,IF(AND(ISNUMBER(Results!#REF!),Results!#REF!&lt;35),Results!#REF!,35),"")</f>
        <v>#REF!</v>
      </c>
      <c r="H67" s="23" t="e">
        <f>IF(SUM(Results!#REF!)&gt;10,IF(AND(ISNUMBER(Results!#REF!),Results!#REF!&lt;35),Results!#REF!,35),"")</f>
        <v>#REF!</v>
      </c>
      <c r="I67" s="23" t="e">
        <f>IF(SUM(Results!#REF!)&gt;10,IF(AND(ISNUMBER(Results!#REF!),Results!#REF!&lt;35),Results!#REF!,35),"")</f>
        <v>#REF!</v>
      </c>
      <c r="J67" s="23" t="e">
        <f>IF(SUM(Results!#REF!)&gt;10,IF(AND(ISNUMBER(Results!#REF!),Results!#REF!&lt;35),Results!#REF!,35),"")</f>
        <v>#REF!</v>
      </c>
      <c r="K67" s="23" t="e">
        <f>IF(SUM(Results!#REF!)&gt;10,IF(AND(ISNUMBER(Results!#REF!),Results!#REF!&lt;35),Results!#REF!,35),"")</f>
        <v>#REF!</v>
      </c>
      <c r="L67" s="24" t="e">
        <f>IF(SUM(Results!#REF!)&gt;10,IF(AND(ISNUMBER(Results!#REF!),Results!#REF!&lt;35),Results!#REF!,35),"")</f>
        <v>#REF!</v>
      </c>
      <c r="M67" s="22" t="e">
        <f>IF(SUM(#REF!)&gt;10,IF(AND(ISNUMBER(#REF!),#REF!&lt;35),#REF!,35),"")</f>
        <v>#REF!</v>
      </c>
      <c r="N67" s="23" t="e">
        <f>IF(SUM(#REF!)&gt;10,IF(AND(ISNUMBER(#REF!),#REF!&lt;35),#REF!,35),"")</f>
        <v>#REF!</v>
      </c>
      <c r="O67" s="23" t="e">
        <f>IF(SUM(#REF!)&gt;10,IF(AND(ISNUMBER(#REF!),#REF!&lt;35),#REF!,35),"")</f>
        <v>#REF!</v>
      </c>
      <c r="P67" s="23" t="e">
        <f>IF(SUM(#REF!)&gt;10,IF(AND(ISNUMBER(#REF!),#REF!&lt;35),#REF!,35),"")</f>
        <v>#REF!</v>
      </c>
      <c r="Q67" s="23" t="e">
        <f>IF(SUM(#REF!)&gt;10,IF(AND(ISNUMBER(#REF!),#REF!&lt;35),#REF!,35),"")</f>
        <v>#REF!</v>
      </c>
      <c r="R67" s="23" t="e">
        <f>IF(SUM(#REF!)&gt;10,IF(AND(ISNUMBER(#REF!),#REF!&lt;35),#REF!,35),"")</f>
        <v>#REF!</v>
      </c>
      <c r="S67" s="23" t="e">
        <f>IF(SUM(#REF!)&gt;10,IF(AND(ISNUMBER(#REF!),#REF!&lt;35),#REF!,35),"")</f>
        <v>#REF!</v>
      </c>
      <c r="T67" s="23" t="e">
        <f>IF(SUM(#REF!)&gt;10,IF(AND(ISNUMBER(#REF!),#REF!&lt;35),#REF!,35),"")</f>
        <v>#REF!</v>
      </c>
      <c r="U67" s="23" t="e">
        <f>IF(SUM(#REF!)&gt;10,IF(AND(ISNUMBER(#REF!),#REF!&lt;35),#REF!,35),"")</f>
        <v>#REF!</v>
      </c>
      <c r="V67" s="24" t="e">
        <f>IF(SUM(#REF!)&gt;10,IF(AND(ISNUMBER(#REF!),#REF!&lt;35),#REF!,35),"")</f>
        <v>#REF!</v>
      </c>
      <c r="W67" s="8"/>
      <c r="X67" s="8"/>
      <c r="Y67" s="8"/>
      <c r="Z67" s="8"/>
      <c r="AA67" s="8"/>
      <c r="AB67" s="8"/>
      <c r="AC67" s="8"/>
      <c r="AD67" s="8"/>
      <c r="AE67" s="8"/>
      <c r="AF67" s="8"/>
      <c r="AG67" s="29"/>
      <c r="AH67" s="30"/>
      <c r="AI67" s="30"/>
      <c r="AJ67" s="30"/>
      <c r="AK67" s="30"/>
      <c r="AL67" s="30"/>
      <c r="AM67" s="30"/>
      <c r="AN67" s="30"/>
      <c r="AO67" s="30"/>
      <c r="AP67" s="31"/>
      <c r="AS67" s="18" t="e">
        <f t="shared" si="1"/>
        <v>#REF!</v>
      </c>
      <c r="AT67" s="18" t="e">
        <f t="shared" si="2"/>
        <v>#REF!</v>
      </c>
      <c r="AU67" s="5"/>
      <c r="AV67" s="5"/>
    </row>
    <row r="68" spans="1:48" x14ac:dyDescent="0.25">
      <c r="A68" s="16" t="e">
        <f>#REF!</f>
        <v>#REF!</v>
      </c>
      <c r="B68" s="15" t="s">
        <v>66</v>
      </c>
      <c r="C68" s="22" t="e">
        <f>IF(SUM(Results!#REF!)&gt;10,IF(AND(ISNUMBER(Results!#REF!),Results!#REF!&lt;35),Results!#REF!,35),"")</f>
        <v>#REF!</v>
      </c>
      <c r="D68" s="23" t="e">
        <f>IF(SUM(Results!#REF!)&gt;10,IF(AND(ISNUMBER(Results!#REF!),Results!#REF!&lt;35),Results!#REF!,35),"")</f>
        <v>#REF!</v>
      </c>
      <c r="E68" s="23" t="e">
        <f>IF(SUM(Results!#REF!)&gt;10,IF(AND(ISNUMBER(Results!#REF!),Results!#REF!&lt;35),Results!#REF!,35),"")</f>
        <v>#REF!</v>
      </c>
      <c r="F68" s="23" t="e">
        <f>IF(SUM(Results!#REF!)&gt;10,IF(AND(ISNUMBER(Results!#REF!),Results!#REF!&lt;35),Results!#REF!,35),"")</f>
        <v>#REF!</v>
      </c>
      <c r="G68" s="23" t="e">
        <f>IF(SUM(Results!#REF!)&gt;10,IF(AND(ISNUMBER(Results!#REF!),Results!#REF!&lt;35),Results!#REF!,35),"")</f>
        <v>#REF!</v>
      </c>
      <c r="H68" s="23" t="e">
        <f>IF(SUM(Results!#REF!)&gt;10,IF(AND(ISNUMBER(Results!#REF!),Results!#REF!&lt;35),Results!#REF!,35),"")</f>
        <v>#REF!</v>
      </c>
      <c r="I68" s="23" t="e">
        <f>IF(SUM(Results!#REF!)&gt;10,IF(AND(ISNUMBER(Results!#REF!),Results!#REF!&lt;35),Results!#REF!,35),"")</f>
        <v>#REF!</v>
      </c>
      <c r="J68" s="23" t="e">
        <f>IF(SUM(Results!#REF!)&gt;10,IF(AND(ISNUMBER(Results!#REF!),Results!#REF!&lt;35),Results!#REF!,35),"")</f>
        <v>#REF!</v>
      </c>
      <c r="K68" s="23" t="e">
        <f>IF(SUM(Results!#REF!)&gt;10,IF(AND(ISNUMBER(Results!#REF!),Results!#REF!&lt;35),Results!#REF!,35),"")</f>
        <v>#REF!</v>
      </c>
      <c r="L68" s="24" t="e">
        <f>IF(SUM(Results!#REF!)&gt;10,IF(AND(ISNUMBER(Results!#REF!),Results!#REF!&lt;35),Results!#REF!,35),"")</f>
        <v>#REF!</v>
      </c>
      <c r="M68" s="22" t="e">
        <f>IF(SUM(#REF!)&gt;10,IF(AND(ISNUMBER(#REF!),#REF!&lt;35),#REF!,35),"")</f>
        <v>#REF!</v>
      </c>
      <c r="N68" s="23" t="e">
        <f>IF(SUM(#REF!)&gt;10,IF(AND(ISNUMBER(#REF!),#REF!&lt;35),#REF!,35),"")</f>
        <v>#REF!</v>
      </c>
      <c r="O68" s="23" t="e">
        <f>IF(SUM(#REF!)&gt;10,IF(AND(ISNUMBER(#REF!),#REF!&lt;35),#REF!,35),"")</f>
        <v>#REF!</v>
      </c>
      <c r="P68" s="23" t="e">
        <f>IF(SUM(#REF!)&gt;10,IF(AND(ISNUMBER(#REF!),#REF!&lt;35),#REF!,35),"")</f>
        <v>#REF!</v>
      </c>
      <c r="Q68" s="23" t="e">
        <f>IF(SUM(#REF!)&gt;10,IF(AND(ISNUMBER(#REF!),#REF!&lt;35),#REF!,35),"")</f>
        <v>#REF!</v>
      </c>
      <c r="R68" s="23" t="e">
        <f>IF(SUM(#REF!)&gt;10,IF(AND(ISNUMBER(#REF!),#REF!&lt;35),#REF!,35),"")</f>
        <v>#REF!</v>
      </c>
      <c r="S68" s="23" t="e">
        <f>IF(SUM(#REF!)&gt;10,IF(AND(ISNUMBER(#REF!),#REF!&lt;35),#REF!,35),"")</f>
        <v>#REF!</v>
      </c>
      <c r="T68" s="23" t="e">
        <f>IF(SUM(#REF!)&gt;10,IF(AND(ISNUMBER(#REF!),#REF!&lt;35),#REF!,35),"")</f>
        <v>#REF!</v>
      </c>
      <c r="U68" s="23" t="e">
        <f>IF(SUM(#REF!)&gt;10,IF(AND(ISNUMBER(#REF!),#REF!&lt;35),#REF!,35),"")</f>
        <v>#REF!</v>
      </c>
      <c r="V68" s="24" t="e">
        <f>IF(SUM(#REF!)&gt;10,IF(AND(ISNUMBER(#REF!),#REF!&lt;35),#REF!,35),"")</f>
        <v>#REF!</v>
      </c>
      <c r="W68" s="8"/>
      <c r="X68" s="8"/>
      <c r="Y68" s="8"/>
      <c r="Z68" s="8"/>
      <c r="AA68" s="8"/>
      <c r="AB68" s="8"/>
      <c r="AC68" s="8"/>
      <c r="AD68" s="8"/>
      <c r="AE68" s="8"/>
      <c r="AF68" s="8"/>
      <c r="AG68" s="29"/>
      <c r="AH68" s="30"/>
      <c r="AI68" s="30"/>
      <c r="AJ68" s="30"/>
      <c r="AK68" s="30"/>
      <c r="AL68" s="30"/>
      <c r="AM68" s="30"/>
      <c r="AN68" s="30"/>
      <c r="AO68" s="30"/>
      <c r="AP68" s="31"/>
      <c r="AS68" s="18" t="e">
        <f t="shared" si="1"/>
        <v>#REF!</v>
      </c>
      <c r="AT68" s="18" t="e">
        <f t="shared" si="2"/>
        <v>#REF!</v>
      </c>
      <c r="AU68" s="5"/>
      <c r="AV68" s="5"/>
    </row>
    <row r="69" spans="1:48" x14ac:dyDescent="0.25">
      <c r="A69" s="16" t="e">
        <f>#REF!</f>
        <v>#REF!</v>
      </c>
      <c r="B69" s="15" t="s">
        <v>67</v>
      </c>
      <c r="C69" s="22" t="e">
        <f>IF(SUM(Results!#REF!)&gt;10,IF(AND(ISNUMBER(Results!#REF!),Results!#REF!&lt;35),Results!#REF!,35),"")</f>
        <v>#REF!</v>
      </c>
      <c r="D69" s="23" t="e">
        <f>IF(SUM(Results!#REF!)&gt;10,IF(AND(ISNUMBER(Results!#REF!),Results!#REF!&lt;35),Results!#REF!,35),"")</f>
        <v>#REF!</v>
      </c>
      <c r="E69" s="23" t="e">
        <f>IF(SUM(Results!#REF!)&gt;10,IF(AND(ISNUMBER(Results!#REF!),Results!#REF!&lt;35),Results!#REF!,35),"")</f>
        <v>#REF!</v>
      </c>
      <c r="F69" s="23" t="e">
        <f>IF(SUM(Results!#REF!)&gt;10,IF(AND(ISNUMBER(Results!#REF!),Results!#REF!&lt;35),Results!#REF!,35),"")</f>
        <v>#REF!</v>
      </c>
      <c r="G69" s="23" t="e">
        <f>IF(SUM(Results!#REF!)&gt;10,IF(AND(ISNUMBER(Results!#REF!),Results!#REF!&lt;35),Results!#REF!,35),"")</f>
        <v>#REF!</v>
      </c>
      <c r="H69" s="23" t="e">
        <f>IF(SUM(Results!#REF!)&gt;10,IF(AND(ISNUMBER(Results!#REF!),Results!#REF!&lt;35),Results!#REF!,35),"")</f>
        <v>#REF!</v>
      </c>
      <c r="I69" s="23" t="e">
        <f>IF(SUM(Results!#REF!)&gt;10,IF(AND(ISNUMBER(Results!#REF!),Results!#REF!&lt;35),Results!#REF!,35),"")</f>
        <v>#REF!</v>
      </c>
      <c r="J69" s="23" t="e">
        <f>IF(SUM(Results!#REF!)&gt;10,IF(AND(ISNUMBER(Results!#REF!),Results!#REF!&lt;35),Results!#REF!,35),"")</f>
        <v>#REF!</v>
      </c>
      <c r="K69" s="23" t="e">
        <f>IF(SUM(Results!#REF!)&gt;10,IF(AND(ISNUMBER(Results!#REF!),Results!#REF!&lt;35),Results!#REF!,35),"")</f>
        <v>#REF!</v>
      </c>
      <c r="L69" s="24" t="e">
        <f>IF(SUM(Results!#REF!)&gt;10,IF(AND(ISNUMBER(Results!#REF!),Results!#REF!&lt;35),Results!#REF!,35),"")</f>
        <v>#REF!</v>
      </c>
      <c r="M69" s="22" t="e">
        <f>IF(SUM(#REF!)&gt;10,IF(AND(ISNUMBER(#REF!),#REF!&lt;35),#REF!,35),"")</f>
        <v>#REF!</v>
      </c>
      <c r="N69" s="23" t="e">
        <f>IF(SUM(#REF!)&gt;10,IF(AND(ISNUMBER(#REF!),#REF!&lt;35),#REF!,35),"")</f>
        <v>#REF!</v>
      </c>
      <c r="O69" s="23" t="e">
        <f>IF(SUM(#REF!)&gt;10,IF(AND(ISNUMBER(#REF!),#REF!&lt;35),#REF!,35),"")</f>
        <v>#REF!</v>
      </c>
      <c r="P69" s="23" t="e">
        <f>IF(SUM(#REF!)&gt;10,IF(AND(ISNUMBER(#REF!),#REF!&lt;35),#REF!,35),"")</f>
        <v>#REF!</v>
      </c>
      <c r="Q69" s="23" t="e">
        <f>IF(SUM(#REF!)&gt;10,IF(AND(ISNUMBER(#REF!),#REF!&lt;35),#REF!,35),"")</f>
        <v>#REF!</v>
      </c>
      <c r="R69" s="23" t="e">
        <f>IF(SUM(#REF!)&gt;10,IF(AND(ISNUMBER(#REF!),#REF!&lt;35),#REF!,35),"")</f>
        <v>#REF!</v>
      </c>
      <c r="S69" s="23" t="e">
        <f>IF(SUM(#REF!)&gt;10,IF(AND(ISNUMBER(#REF!),#REF!&lt;35),#REF!,35),"")</f>
        <v>#REF!</v>
      </c>
      <c r="T69" s="23" t="e">
        <f>IF(SUM(#REF!)&gt;10,IF(AND(ISNUMBER(#REF!),#REF!&lt;35),#REF!,35),"")</f>
        <v>#REF!</v>
      </c>
      <c r="U69" s="23" t="e">
        <f>IF(SUM(#REF!)&gt;10,IF(AND(ISNUMBER(#REF!),#REF!&lt;35),#REF!,35),"")</f>
        <v>#REF!</v>
      </c>
      <c r="V69" s="24" t="e">
        <f>IF(SUM(#REF!)&gt;10,IF(AND(ISNUMBER(#REF!),#REF!&lt;35),#REF!,35),"")</f>
        <v>#REF!</v>
      </c>
      <c r="W69" s="8"/>
      <c r="X69" s="8"/>
      <c r="Y69" s="8"/>
      <c r="Z69" s="8"/>
      <c r="AA69" s="8"/>
      <c r="AB69" s="8"/>
      <c r="AC69" s="8"/>
      <c r="AD69" s="8"/>
      <c r="AE69" s="8"/>
      <c r="AF69" s="8"/>
      <c r="AG69" s="29"/>
      <c r="AH69" s="30"/>
      <c r="AI69" s="30"/>
      <c r="AJ69" s="30"/>
      <c r="AK69" s="30"/>
      <c r="AL69" s="30"/>
      <c r="AM69" s="30"/>
      <c r="AN69" s="30"/>
      <c r="AO69" s="30"/>
      <c r="AP69" s="31"/>
      <c r="AS69" s="18" t="e">
        <f t="shared" ref="AS69:AS94" si="5">AVERAGE(C69:L69)</f>
        <v>#REF!</v>
      </c>
      <c r="AT69" s="18" t="e">
        <f t="shared" ref="AT69:AT94" si="6">AVERAGE(M69:V69)</f>
        <v>#REF!</v>
      </c>
      <c r="AU69" s="5"/>
      <c r="AV69" s="5"/>
    </row>
    <row r="70" spans="1:48" x14ac:dyDescent="0.25">
      <c r="A70" s="16" t="e">
        <f>#REF!</f>
        <v>#REF!</v>
      </c>
      <c r="B70" s="15" t="s">
        <v>68</v>
      </c>
      <c r="C70" s="22" t="e">
        <f>IF(SUM(Results!#REF!)&gt;10,IF(AND(ISNUMBER(Results!#REF!),Results!#REF!&lt;35),Results!#REF!,35),"")</f>
        <v>#REF!</v>
      </c>
      <c r="D70" s="23" t="e">
        <f>IF(SUM(Results!#REF!)&gt;10,IF(AND(ISNUMBER(Results!#REF!),Results!#REF!&lt;35),Results!#REF!,35),"")</f>
        <v>#REF!</v>
      </c>
      <c r="E70" s="23" t="e">
        <f>IF(SUM(Results!#REF!)&gt;10,IF(AND(ISNUMBER(Results!#REF!),Results!#REF!&lt;35),Results!#REF!,35),"")</f>
        <v>#REF!</v>
      </c>
      <c r="F70" s="23" t="e">
        <f>IF(SUM(Results!#REF!)&gt;10,IF(AND(ISNUMBER(Results!#REF!),Results!#REF!&lt;35),Results!#REF!,35),"")</f>
        <v>#REF!</v>
      </c>
      <c r="G70" s="23" t="e">
        <f>IF(SUM(Results!#REF!)&gt;10,IF(AND(ISNUMBER(Results!#REF!),Results!#REF!&lt;35),Results!#REF!,35),"")</f>
        <v>#REF!</v>
      </c>
      <c r="H70" s="23" t="e">
        <f>IF(SUM(Results!#REF!)&gt;10,IF(AND(ISNUMBER(Results!#REF!),Results!#REF!&lt;35),Results!#REF!,35),"")</f>
        <v>#REF!</v>
      </c>
      <c r="I70" s="23" t="e">
        <f>IF(SUM(Results!#REF!)&gt;10,IF(AND(ISNUMBER(Results!#REF!),Results!#REF!&lt;35),Results!#REF!,35),"")</f>
        <v>#REF!</v>
      </c>
      <c r="J70" s="23" t="e">
        <f>IF(SUM(Results!#REF!)&gt;10,IF(AND(ISNUMBER(Results!#REF!),Results!#REF!&lt;35),Results!#REF!,35),"")</f>
        <v>#REF!</v>
      </c>
      <c r="K70" s="23" t="e">
        <f>IF(SUM(Results!#REF!)&gt;10,IF(AND(ISNUMBER(Results!#REF!),Results!#REF!&lt;35),Results!#REF!,35),"")</f>
        <v>#REF!</v>
      </c>
      <c r="L70" s="24" t="e">
        <f>IF(SUM(Results!#REF!)&gt;10,IF(AND(ISNUMBER(Results!#REF!),Results!#REF!&lt;35),Results!#REF!,35),"")</f>
        <v>#REF!</v>
      </c>
      <c r="M70" s="22" t="e">
        <f>IF(SUM(#REF!)&gt;10,IF(AND(ISNUMBER(#REF!),#REF!&lt;35),#REF!,35),"")</f>
        <v>#REF!</v>
      </c>
      <c r="N70" s="23" t="e">
        <f>IF(SUM(#REF!)&gt;10,IF(AND(ISNUMBER(#REF!),#REF!&lt;35),#REF!,35),"")</f>
        <v>#REF!</v>
      </c>
      <c r="O70" s="23" t="e">
        <f>IF(SUM(#REF!)&gt;10,IF(AND(ISNUMBER(#REF!),#REF!&lt;35),#REF!,35),"")</f>
        <v>#REF!</v>
      </c>
      <c r="P70" s="23" t="e">
        <f>IF(SUM(#REF!)&gt;10,IF(AND(ISNUMBER(#REF!),#REF!&lt;35),#REF!,35),"")</f>
        <v>#REF!</v>
      </c>
      <c r="Q70" s="23" t="e">
        <f>IF(SUM(#REF!)&gt;10,IF(AND(ISNUMBER(#REF!),#REF!&lt;35),#REF!,35),"")</f>
        <v>#REF!</v>
      </c>
      <c r="R70" s="23" t="e">
        <f>IF(SUM(#REF!)&gt;10,IF(AND(ISNUMBER(#REF!),#REF!&lt;35),#REF!,35),"")</f>
        <v>#REF!</v>
      </c>
      <c r="S70" s="23" t="e">
        <f>IF(SUM(#REF!)&gt;10,IF(AND(ISNUMBER(#REF!),#REF!&lt;35),#REF!,35),"")</f>
        <v>#REF!</v>
      </c>
      <c r="T70" s="23" t="e">
        <f>IF(SUM(#REF!)&gt;10,IF(AND(ISNUMBER(#REF!),#REF!&lt;35),#REF!,35),"")</f>
        <v>#REF!</v>
      </c>
      <c r="U70" s="23" t="e">
        <f>IF(SUM(#REF!)&gt;10,IF(AND(ISNUMBER(#REF!),#REF!&lt;35),#REF!,35),"")</f>
        <v>#REF!</v>
      </c>
      <c r="V70" s="24" t="e">
        <f>IF(SUM(#REF!)&gt;10,IF(AND(ISNUMBER(#REF!),#REF!&lt;35),#REF!,35),"")</f>
        <v>#REF!</v>
      </c>
      <c r="W70" s="8"/>
      <c r="X70" s="8"/>
      <c r="Y70" s="8"/>
      <c r="Z70" s="8"/>
      <c r="AA70" s="8"/>
      <c r="AB70" s="8"/>
      <c r="AC70" s="8"/>
      <c r="AD70" s="8"/>
      <c r="AE70" s="8"/>
      <c r="AF70" s="8"/>
      <c r="AG70" s="29"/>
      <c r="AH70" s="30"/>
      <c r="AI70" s="30"/>
      <c r="AJ70" s="30"/>
      <c r="AK70" s="30"/>
      <c r="AL70" s="30"/>
      <c r="AM70" s="30"/>
      <c r="AN70" s="30"/>
      <c r="AO70" s="30"/>
      <c r="AP70" s="31"/>
      <c r="AS70" s="18" t="e">
        <f t="shared" si="5"/>
        <v>#REF!</v>
      </c>
      <c r="AT70" s="18" t="e">
        <f t="shared" si="6"/>
        <v>#REF!</v>
      </c>
      <c r="AU70" s="5"/>
      <c r="AV70" s="5"/>
    </row>
    <row r="71" spans="1:48" x14ac:dyDescent="0.25">
      <c r="A71" s="16" t="e">
        <f>#REF!</f>
        <v>#REF!</v>
      </c>
      <c r="B71" s="15" t="s">
        <v>69</v>
      </c>
      <c r="C71" s="22" t="e">
        <f>IF(SUM(Results!#REF!)&gt;10,IF(AND(ISNUMBER(Results!#REF!),Results!#REF!&lt;35),Results!#REF!,35),"")</f>
        <v>#REF!</v>
      </c>
      <c r="D71" s="23" t="e">
        <f>IF(SUM(Results!#REF!)&gt;10,IF(AND(ISNUMBER(Results!#REF!),Results!#REF!&lt;35),Results!#REF!,35),"")</f>
        <v>#REF!</v>
      </c>
      <c r="E71" s="23" t="e">
        <f>IF(SUM(Results!#REF!)&gt;10,IF(AND(ISNUMBER(Results!#REF!),Results!#REF!&lt;35),Results!#REF!,35),"")</f>
        <v>#REF!</v>
      </c>
      <c r="F71" s="23" t="e">
        <f>IF(SUM(Results!#REF!)&gt;10,IF(AND(ISNUMBER(Results!#REF!),Results!#REF!&lt;35),Results!#REF!,35),"")</f>
        <v>#REF!</v>
      </c>
      <c r="G71" s="23" t="e">
        <f>IF(SUM(Results!#REF!)&gt;10,IF(AND(ISNUMBER(Results!#REF!),Results!#REF!&lt;35),Results!#REF!,35),"")</f>
        <v>#REF!</v>
      </c>
      <c r="H71" s="23" t="e">
        <f>IF(SUM(Results!#REF!)&gt;10,IF(AND(ISNUMBER(Results!#REF!),Results!#REF!&lt;35),Results!#REF!,35),"")</f>
        <v>#REF!</v>
      </c>
      <c r="I71" s="23" t="e">
        <f>IF(SUM(Results!#REF!)&gt;10,IF(AND(ISNUMBER(Results!#REF!),Results!#REF!&lt;35),Results!#REF!,35),"")</f>
        <v>#REF!</v>
      </c>
      <c r="J71" s="23" t="e">
        <f>IF(SUM(Results!#REF!)&gt;10,IF(AND(ISNUMBER(Results!#REF!),Results!#REF!&lt;35),Results!#REF!,35),"")</f>
        <v>#REF!</v>
      </c>
      <c r="K71" s="23" t="e">
        <f>IF(SUM(Results!#REF!)&gt;10,IF(AND(ISNUMBER(Results!#REF!),Results!#REF!&lt;35),Results!#REF!,35),"")</f>
        <v>#REF!</v>
      </c>
      <c r="L71" s="24" t="e">
        <f>IF(SUM(Results!#REF!)&gt;10,IF(AND(ISNUMBER(Results!#REF!),Results!#REF!&lt;35),Results!#REF!,35),"")</f>
        <v>#REF!</v>
      </c>
      <c r="M71" s="22" t="e">
        <f>IF(SUM(#REF!)&gt;10,IF(AND(ISNUMBER(#REF!),#REF!&lt;35),#REF!,35),"")</f>
        <v>#REF!</v>
      </c>
      <c r="N71" s="23" t="e">
        <f>IF(SUM(#REF!)&gt;10,IF(AND(ISNUMBER(#REF!),#REF!&lt;35),#REF!,35),"")</f>
        <v>#REF!</v>
      </c>
      <c r="O71" s="23" t="e">
        <f>IF(SUM(#REF!)&gt;10,IF(AND(ISNUMBER(#REF!),#REF!&lt;35),#REF!,35),"")</f>
        <v>#REF!</v>
      </c>
      <c r="P71" s="23" t="e">
        <f>IF(SUM(#REF!)&gt;10,IF(AND(ISNUMBER(#REF!),#REF!&lt;35),#REF!,35),"")</f>
        <v>#REF!</v>
      </c>
      <c r="Q71" s="23" t="e">
        <f>IF(SUM(#REF!)&gt;10,IF(AND(ISNUMBER(#REF!),#REF!&lt;35),#REF!,35),"")</f>
        <v>#REF!</v>
      </c>
      <c r="R71" s="23" t="e">
        <f>IF(SUM(#REF!)&gt;10,IF(AND(ISNUMBER(#REF!),#REF!&lt;35),#REF!,35),"")</f>
        <v>#REF!</v>
      </c>
      <c r="S71" s="23" t="e">
        <f>IF(SUM(#REF!)&gt;10,IF(AND(ISNUMBER(#REF!),#REF!&lt;35),#REF!,35),"")</f>
        <v>#REF!</v>
      </c>
      <c r="T71" s="23" t="e">
        <f>IF(SUM(#REF!)&gt;10,IF(AND(ISNUMBER(#REF!),#REF!&lt;35),#REF!,35),"")</f>
        <v>#REF!</v>
      </c>
      <c r="U71" s="23" t="e">
        <f>IF(SUM(#REF!)&gt;10,IF(AND(ISNUMBER(#REF!),#REF!&lt;35),#REF!,35),"")</f>
        <v>#REF!</v>
      </c>
      <c r="V71" s="24" t="e">
        <f>IF(SUM(#REF!)&gt;10,IF(AND(ISNUMBER(#REF!),#REF!&lt;35),#REF!,35),"")</f>
        <v>#REF!</v>
      </c>
      <c r="W71" s="8"/>
      <c r="X71" s="8"/>
      <c r="Y71" s="8"/>
      <c r="Z71" s="8"/>
      <c r="AA71" s="8"/>
      <c r="AB71" s="8"/>
      <c r="AC71" s="8"/>
      <c r="AD71" s="8"/>
      <c r="AE71" s="8"/>
      <c r="AF71" s="8"/>
      <c r="AG71" s="29"/>
      <c r="AH71" s="30"/>
      <c r="AI71" s="30"/>
      <c r="AJ71" s="30"/>
      <c r="AK71" s="30"/>
      <c r="AL71" s="30"/>
      <c r="AM71" s="30"/>
      <c r="AN71" s="30"/>
      <c r="AO71" s="30"/>
      <c r="AP71" s="31"/>
      <c r="AS71" s="18" t="e">
        <f t="shared" si="5"/>
        <v>#REF!</v>
      </c>
      <c r="AT71" s="18" t="e">
        <f t="shared" si="6"/>
        <v>#REF!</v>
      </c>
      <c r="AU71" s="5"/>
      <c r="AV71" s="5"/>
    </row>
    <row r="72" spans="1:48" x14ac:dyDescent="0.25">
      <c r="A72" s="16" t="e">
        <f>#REF!</f>
        <v>#REF!</v>
      </c>
      <c r="B72" s="15" t="s">
        <v>70</v>
      </c>
      <c r="C72" s="22" t="e">
        <f>IF(SUM(Results!#REF!)&gt;10,IF(AND(ISNUMBER(Results!#REF!),Results!#REF!&lt;35),Results!#REF!,35),"")</f>
        <v>#REF!</v>
      </c>
      <c r="D72" s="23" t="e">
        <f>IF(SUM(Results!#REF!)&gt;10,IF(AND(ISNUMBER(Results!#REF!),Results!#REF!&lt;35),Results!#REF!,35),"")</f>
        <v>#REF!</v>
      </c>
      <c r="E72" s="23" t="e">
        <f>IF(SUM(Results!#REF!)&gt;10,IF(AND(ISNUMBER(Results!#REF!),Results!#REF!&lt;35),Results!#REF!,35),"")</f>
        <v>#REF!</v>
      </c>
      <c r="F72" s="23" t="e">
        <f>IF(SUM(Results!#REF!)&gt;10,IF(AND(ISNUMBER(Results!#REF!),Results!#REF!&lt;35),Results!#REF!,35),"")</f>
        <v>#REF!</v>
      </c>
      <c r="G72" s="23" t="e">
        <f>IF(SUM(Results!#REF!)&gt;10,IF(AND(ISNUMBER(Results!#REF!),Results!#REF!&lt;35),Results!#REF!,35),"")</f>
        <v>#REF!</v>
      </c>
      <c r="H72" s="23" t="e">
        <f>IF(SUM(Results!#REF!)&gt;10,IF(AND(ISNUMBER(Results!#REF!),Results!#REF!&lt;35),Results!#REF!,35),"")</f>
        <v>#REF!</v>
      </c>
      <c r="I72" s="23" t="e">
        <f>IF(SUM(Results!#REF!)&gt;10,IF(AND(ISNUMBER(Results!#REF!),Results!#REF!&lt;35),Results!#REF!,35),"")</f>
        <v>#REF!</v>
      </c>
      <c r="J72" s="23" t="e">
        <f>IF(SUM(Results!#REF!)&gt;10,IF(AND(ISNUMBER(Results!#REF!),Results!#REF!&lt;35),Results!#REF!,35),"")</f>
        <v>#REF!</v>
      </c>
      <c r="K72" s="23" t="e">
        <f>IF(SUM(Results!#REF!)&gt;10,IF(AND(ISNUMBER(Results!#REF!),Results!#REF!&lt;35),Results!#REF!,35),"")</f>
        <v>#REF!</v>
      </c>
      <c r="L72" s="24" t="e">
        <f>IF(SUM(Results!#REF!)&gt;10,IF(AND(ISNUMBER(Results!#REF!),Results!#REF!&lt;35),Results!#REF!,35),"")</f>
        <v>#REF!</v>
      </c>
      <c r="M72" s="22" t="e">
        <f>IF(SUM(#REF!)&gt;10,IF(AND(ISNUMBER(#REF!),#REF!&lt;35),#REF!,35),"")</f>
        <v>#REF!</v>
      </c>
      <c r="N72" s="23" t="e">
        <f>IF(SUM(#REF!)&gt;10,IF(AND(ISNUMBER(#REF!),#REF!&lt;35),#REF!,35),"")</f>
        <v>#REF!</v>
      </c>
      <c r="O72" s="23" t="e">
        <f>IF(SUM(#REF!)&gt;10,IF(AND(ISNUMBER(#REF!),#REF!&lt;35),#REF!,35),"")</f>
        <v>#REF!</v>
      </c>
      <c r="P72" s="23" t="e">
        <f>IF(SUM(#REF!)&gt;10,IF(AND(ISNUMBER(#REF!),#REF!&lt;35),#REF!,35),"")</f>
        <v>#REF!</v>
      </c>
      <c r="Q72" s="23" t="e">
        <f>IF(SUM(#REF!)&gt;10,IF(AND(ISNUMBER(#REF!),#REF!&lt;35),#REF!,35),"")</f>
        <v>#REF!</v>
      </c>
      <c r="R72" s="23" t="e">
        <f>IF(SUM(#REF!)&gt;10,IF(AND(ISNUMBER(#REF!),#REF!&lt;35),#REF!,35),"")</f>
        <v>#REF!</v>
      </c>
      <c r="S72" s="23" t="e">
        <f>IF(SUM(#REF!)&gt;10,IF(AND(ISNUMBER(#REF!),#REF!&lt;35),#REF!,35),"")</f>
        <v>#REF!</v>
      </c>
      <c r="T72" s="23" t="e">
        <f>IF(SUM(#REF!)&gt;10,IF(AND(ISNUMBER(#REF!),#REF!&lt;35),#REF!,35),"")</f>
        <v>#REF!</v>
      </c>
      <c r="U72" s="23" t="e">
        <f>IF(SUM(#REF!)&gt;10,IF(AND(ISNUMBER(#REF!),#REF!&lt;35),#REF!,35),"")</f>
        <v>#REF!</v>
      </c>
      <c r="V72" s="24" t="e">
        <f>IF(SUM(#REF!)&gt;10,IF(AND(ISNUMBER(#REF!),#REF!&lt;35),#REF!,35),"")</f>
        <v>#REF!</v>
      </c>
      <c r="W72" s="8"/>
      <c r="X72" s="8"/>
      <c r="Y72" s="8"/>
      <c r="Z72" s="8"/>
      <c r="AA72" s="8"/>
      <c r="AB72" s="8"/>
      <c r="AC72" s="8"/>
      <c r="AD72" s="8"/>
      <c r="AE72" s="8"/>
      <c r="AF72" s="8"/>
      <c r="AG72" s="29"/>
      <c r="AH72" s="30"/>
      <c r="AI72" s="30"/>
      <c r="AJ72" s="30"/>
      <c r="AK72" s="30"/>
      <c r="AL72" s="30"/>
      <c r="AM72" s="30"/>
      <c r="AN72" s="30"/>
      <c r="AO72" s="30"/>
      <c r="AP72" s="31"/>
      <c r="AS72" s="18" t="e">
        <f t="shared" si="5"/>
        <v>#REF!</v>
      </c>
      <c r="AT72" s="18" t="e">
        <f t="shared" si="6"/>
        <v>#REF!</v>
      </c>
      <c r="AU72" s="5"/>
      <c r="AV72" s="5"/>
    </row>
    <row r="73" spans="1:48" x14ac:dyDescent="0.25">
      <c r="A73" s="16" t="e">
        <f>#REF!</f>
        <v>#REF!</v>
      </c>
      <c r="B73" s="15" t="s">
        <v>71</v>
      </c>
      <c r="C73" s="22" t="e">
        <f>IF(SUM(Results!#REF!)&gt;10,IF(AND(ISNUMBER(Results!#REF!),Results!#REF!&lt;35),Results!#REF!,35),"")</f>
        <v>#REF!</v>
      </c>
      <c r="D73" s="23" t="e">
        <f>IF(SUM(Results!#REF!)&gt;10,IF(AND(ISNUMBER(Results!#REF!),Results!#REF!&lt;35),Results!#REF!,35),"")</f>
        <v>#REF!</v>
      </c>
      <c r="E73" s="23" t="e">
        <f>IF(SUM(Results!#REF!)&gt;10,IF(AND(ISNUMBER(Results!#REF!),Results!#REF!&lt;35),Results!#REF!,35),"")</f>
        <v>#REF!</v>
      </c>
      <c r="F73" s="23" t="e">
        <f>IF(SUM(Results!#REF!)&gt;10,IF(AND(ISNUMBER(Results!#REF!),Results!#REF!&lt;35),Results!#REF!,35),"")</f>
        <v>#REF!</v>
      </c>
      <c r="G73" s="23" t="e">
        <f>IF(SUM(Results!#REF!)&gt;10,IF(AND(ISNUMBER(Results!#REF!),Results!#REF!&lt;35),Results!#REF!,35),"")</f>
        <v>#REF!</v>
      </c>
      <c r="H73" s="23" t="e">
        <f>IF(SUM(Results!#REF!)&gt;10,IF(AND(ISNUMBER(Results!#REF!),Results!#REF!&lt;35),Results!#REF!,35),"")</f>
        <v>#REF!</v>
      </c>
      <c r="I73" s="23" t="e">
        <f>IF(SUM(Results!#REF!)&gt;10,IF(AND(ISNUMBER(Results!#REF!),Results!#REF!&lt;35),Results!#REF!,35),"")</f>
        <v>#REF!</v>
      </c>
      <c r="J73" s="23" t="e">
        <f>IF(SUM(Results!#REF!)&gt;10,IF(AND(ISNUMBER(Results!#REF!),Results!#REF!&lt;35),Results!#REF!,35),"")</f>
        <v>#REF!</v>
      </c>
      <c r="K73" s="23" t="e">
        <f>IF(SUM(Results!#REF!)&gt;10,IF(AND(ISNUMBER(Results!#REF!),Results!#REF!&lt;35),Results!#REF!,35),"")</f>
        <v>#REF!</v>
      </c>
      <c r="L73" s="24" t="e">
        <f>IF(SUM(Results!#REF!)&gt;10,IF(AND(ISNUMBER(Results!#REF!),Results!#REF!&lt;35),Results!#REF!,35),"")</f>
        <v>#REF!</v>
      </c>
      <c r="M73" s="22" t="e">
        <f>IF(SUM(#REF!)&gt;10,IF(AND(ISNUMBER(#REF!),#REF!&lt;35),#REF!,35),"")</f>
        <v>#REF!</v>
      </c>
      <c r="N73" s="23" t="e">
        <f>IF(SUM(#REF!)&gt;10,IF(AND(ISNUMBER(#REF!),#REF!&lt;35),#REF!,35),"")</f>
        <v>#REF!</v>
      </c>
      <c r="O73" s="23" t="e">
        <f>IF(SUM(#REF!)&gt;10,IF(AND(ISNUMBER(#REF!),#REF!&lt;35),#REF!,35),"")</f>
        <v>#REF!</v>
      </c>
      <c r="P73" s="23" t="e">
        <f>IF(SUM(#REF!)&gt;10,IF(AND(ISNUMBER(#REF!),#REF!&lt;35),#REF!,35),"")</f>
        <v>#REF!</v>
      </c>
      <c r="Q73" s="23" t="e">
        <f>IF(SUM(#REF!)&gt;10,IF(AND(ISNUMBER(#REF!),#REF!&lt;35),#REF!,35),"")</f>
        <v>#REF!</v>
      </c>
      <c r="R73" s="23" t="e">
        <f>IF(SUM(#REF!)&gt;10,IF(AND(ISNUMBER(#REF!),#REF!&lt;35),#REF!,35),"")</f>
        <v>#REF!</v>
      </c>
      <c r="S73" s="23" t="e">
        <f>IF(SUM(#REF!)&gt;10,IF(AND(ISNUMBER(#REF!),#REF!&lt;35),#REF!,35),"")</f>
        <v>#REF!</v>
      </c>
      <c r="T73" s="23" t="e">
        <f>IF(SUM(#REF!)&gt;10,IF(AND(ISNUMBER(#REF!),#REF!&lt;35),#REF!,35),"")</f>
        <v>#REF!</v>
      </c>
      <c r="U73" s="23" t="e">
        <f>IF(SUM(#REF!)&gt;10,IF(AND(ISNUMBER(#REF!),#REF!&lt;35),#REF!,35),"")</f>
        <v>#REF!</v>
      </c>
      <c r="V73" s="24" t="e">
        <f>IF(SUM(#REF!)&gt;10,IF(AND(ISNUMBER(#REF!),#REF!&lt;35),#REF!,35),"")</f>
        <v>#REF!</v>
      </c>
      <c r="W73" s="8"/>
      <c r="X73" s="8"/>
      <c r="Y73" s="8"/>
      <c r="Z73" s="8"/>
      <c r="AA73" s="8"/>
      <c r="AB73" s="8"/>
      <c r="AC73" s="8"/>
      <c r="AD73" s="8"/>
      <c r="AE73" s="8"/>
      <c r="AF73" s="8"/>
      <c r="AG73" s="29"/>
      <c r="AH73" s="30"/>
      <c r="AI73" s="30"/>
      <c r="AJ73" s="30"/>
      <c r="AK73" s="30"/>
      <c r="AL73" s="30"/>
      <c r="AM73" s="30"/>
      <c r="AN73" s="30"/>
      <c r="AO73" s="30"/>
      <c r="AP73" s="31"/>
      <c r="AS73" s="18" t="e">
        <f t="shared" si="5"/>
        <v>#REF!</v>
      </c>
      <c r="AT73" s="18" t="e">
        <f t="shared" si="6"/>
        <v>#REF!</v>
      </c>
      <c r="AU73" s="5"/>
      <c r="AV73" s="5"/>
    </row>
    <row r="74" spans="1:48" x14ac:dyDescent="0.25">
      <c r="A74" s="16" t="e">
        <f>#REF!</f>
        <v>#REF!</v>
      </c>
      <c r="B74" s="15" t="s">
        <v>72</v>
      </c>
      <c r="C74" s="22" t="e">
        <f>IF(SUM(Results!#REF!)&gt;10,IF(AND(ISNUMBER(Results!#REF!),Results!#REF!&lt;35),Results!#REF!,35),"")</f>
        <v>#REF!</v>
      </c>
      <c r="D74" s="23" t="e">
        <f>IF(SUM(Results!#REF!)&gt;10,IF(AND(ISNUMBER(Results!#REF!),Results!#REF!&lt;35),Results!#REF!,35),"")</f>
        <v>#REF!</v>
      </c>
      <c r="E74" s="23" t="e">
        <f>IF(SUM(Results!#REF!)&gt;10,IF(AND(ISNUMBER(Results!#REF!),Results!#REF!&lt;35),Results!#REF!,35),"")</f>
        <v>#REF!</v>
      </c>
      <c r="F74" s="23" t="e">
        <f>IF(SUM(Results!#REF!)&gt;10,IF(AND(ISNUMBER(Results!#REF!),Results!#REF!&lt;35),Results!#REF!,35),"")</f>
        <v>#REF!</v>
      </c>
      <c r="G74" s="23" t="e">
        <f>IF(SUM(Results!#REF!)&gt;10,IF(AND(ISNUMBER(Results!#REF!),Results!#REF!&lt;35),Results!#REF!,35),"")</f>
        <v>#REF!</v>
      </c>
      <c r="H74" s="23" t="e">
        <f>IF(SUM(Results!#REF!)&gt;10,IF(AND(ISNUMBER(Results!#REF!),Results!#REF!&lt;35),Results!#REF!,35),"")</f>
        <v>#REF!</v>
      </c>
      <c r="I74" s="23" t="e">
        <f>IF(SUM(Results!#REF!)&gt;10,IF(AND(ISNUMBER(Results!#REF!),Results!#REF!&lt;35),Results!#REF!,35),"")</f>
        <v>#REF!</v>
      </c>
      <c r="J74" s="23" t="e">
        <f>IF(SUM(Results!#REF!)&gt;10,IF(AND(ISNUMBER(Results!#REF!),Results!#REF!&lt;35),Results!#REF!,35),"")</f>
        <v>#REF!</v>
      </c>
      <c r="K74" s="23" t="e">
        <f>IF(SUM(Results!#REF!)&gt;10,IF(AND(ISNUMBER(Results!#REF!),Results!#REF!&lt;35),Results!#REF!,35),"")</f>
        <v>#REF!</v>
      </c>
      <c r="L74" s="24" t="e">
        <f>IF(SUM(Results!#REF!)&gt;10,IF(AND(ISNUMBER(Results!#REF!),Results!#REF!&lt;35),Results!#REF!,35),"")</f>
        <v>#REF!</v>
      </c>
      <c r="M74" s="22" t="e">
        <f>IF(SUM(#REF!)&gt;10,IF(AND(ISNUMBER(#REF!),#REF!&lt;35),#REF!,35),"")</f>
        <v>#REF!</v>
      </c>
      <c r="N74" s="23" t="e">
        <f>IF(SUM(#REF!)&gt;10,IF(AND(ISNUMBER(#REF!),#REF!&lt;35),#REF!,35),"")</f>
        <v>#REF!</v>
      </c>
      <c r="O74" s="23" t="e">
        <f>IF(SUM(#REF!)&gt;10,IF(AND(ISNUMBER(#REF!),#REF!&lt;35),#REF!,35),"")</f>
        <v>#REF!</v>
      </c>
      <c r="P74" s="23" t="e">
        <f>IF(SUM(#REF!)&gt;10,IF(AND(ISNUMBER(#REF!),#REF!&lt;35),#REF!,35),"")</f>
        <v>#REF!</v>
      </c>
      <c r="Q74" s="23" t="e">
        <f>IF(SUM(#REF!)&gt;10,IF(AND(ISNUMBER(#REF!),#REF!&lt;35),#REF!,35),"")</f>
        <v>#REF!</v>
      </c>
      <c r="R74" s="23" t="e">
        <f>IF(SUM(#REF!)&gt;10,IF(AND(ISNUMBER(#REF!),#REF!&lt;35),#REF!,35),"")</f>
        <v>#REF!</v>
      </c>
      <c r="S74" s="23" t="e">
        <f>IF(SUM(#REF!)&gt;10,IF(AND(ISNUMBER(#REF!),#REF!&lt;35),#REF!,35),"")</f>
        <v>#REF!</v>
      </c>
      <c r="T74" s="23" t="e">
        <f>IF(SUM(#REF!)&gt;10,IF(AND(ISNUMBER(#REF!),#REF!&lt;35),#REF!,35),"")</f>
        <v>#REF!</v>
      </c>
      <c r="U74" s="23" t="e">
        <f>IF(SUM(#REF!)&gt;10,IF(AND(ISNUMBER(#REF!),#REF!&lt;35),#REF!,35),"")</f>
        <v>#REF!</v>
      </c>
      <c r="V74" s="24" t="e">
        <f>IF(SUM(#REF!)&gt;10,IF(AND(ISNUMBER(#REF!),#REF!&lt;35),#REF!,35),"")</f>
        <v>#REF!</v>
      </c>
      <c r="W74" s="8"/>
      <c r="X74" s="8"/>
      <c r="Y74" s="8"/>
      <c r="Z74" s="8"/>
      <c r="AA74" s="8"/>
      <c r="AB74" s="8"/>
      <c r="AC74" s="8"/>
      <c r="AD74" s="8"/>
      <c r="AE74" s="8"/>
      <c r="AF74" s="8"/>
      <c r="AG74" s="29"/>
      <c r="AH74" s="30"/>
      <c r="AI74" s="30"/>
      <c r="AJ74" s="30"/>
      <c r="AK74" s="30"/>
      <c r="AL74" s="30"/>
      <c r="AM74" s="30"/>
      <c r="AN74" s="30"/>
      <c r="AO74" s="30"/>
      <c r="AP74" s="31"/>
      <c r="AS74" s="18" t="e">
        <f t="shared" si="5"/>
        <v>#REF!</v>
      </c>
      <c r="AT74" s="18" t="e">
        <f t="shared" si="6"/>
        <v>#REF!</v>
      </c>
      <c r="AU74" s="5"/>
      <c r="AV74" s="5"/>
    </row>
    <row r="75" spans="1:48" x14ac:dyDescent="0.25">
      <c r="A75" s="16" t="e">
        <f>#REF!</f>
        <v>#REF!</v>
      </c>
      <c r="B75" s="15" t="s">
        <v>73</v>
      </c>
      <c r="C75" s="22" t="e">
        <f>IF(SUM(Results!#REF!)&gt;10,IF(AND(ISNUMBER(Results!#REF!),Results!#REF!&lt;35),Results!#REF!,35),"")</f>
        <v>#REF!</v>
      </c>
      <c r="D75" s="23" t="e">
        <f>IF(SUM(Results!#REF!)&gt;10,IF(AND(ISNUMBER(Results!#REF!),Results!#REF!&lt;35),Results!#REF!,35),"")</f>
        <v>#REF!</v>
      </c>
      <c r="E75" s="23" t="e">
        <f>IF(SUM(Results!#REF!)&gt;10,IF(AND(ISNUMBER(Results!#REF!),Results!#REF!&lt;35),Results!#REF!,35),"")</f>
        <v>#REF!</v>
      </c>
      <c r="F75" s="23" t="e">
        <f>IF(SUM(Results!#REF!)&gt;10,IF(AND(ISNUMBER(Results!#REF!),Results!#REF!&lt;35),Results!#REF!,35),"")</f>
        <v>#REF!</v>
      </c>
      <c r="G75" s="23" t="e">
        <f>IF(SUM(Results!#REF!)&gt;10,IF(AND(ISNUMBER(Results!#REF!),Results!#REF!&lt;35),Results!#REF!,35),"")</f>
        <v>#REF!</v>
      </c>
      <c r="H75" s="23" t="e">
        <f>IF(SUM(Results!#REF!)&gt;10,IF(AND(ISNUMBER(Results!#REF!),Results!#REF!&lt;35),Results!#REF!,35),"")</f>
        <v>#REF!</v>
      </c>
      <c r="I75" s="23" t="e">
        <f>IF(SUM(Results!#REF!)&gt;10,IF(AND(ISNUMBER(Results!#REF!),Results!#REF!&lt;35),Results!#REF!,35),"")</f>
        <v>#REF!</v>
      </c>
      <c r="J75" s="23" t="e">
        <f>IF(SUM(Results!#REF!)&gt;10,IF(AND(ISNUMBER(Results!#REF!),Results!#REF!&lt;35),Results!#REF!,35),"")</f>
        <v>#REF!</v>
      </c>
      <c r="K75" s="23" t="e">
        <f>IF(SUM(Results!#REF!)&gt;10,IF(AND(ISNUMBER(Results!#REF!),Results!#REF!&lt;35),Results!#REF!,35),"")</f>
        <v>#REF!</v>
      </c>
      <c r="L75" s="24" t="e">
        <f>IF(SUM(Results!#REF!)&gt;10,IF(AND(ISNUMBER(Results!#REF!),Results!#REF!&lt;35),Results!#REF!,35),"")</f>
        <v>#REF!</v>
      </c>
      <c r="M75" s="22" t="e">
        <f>IF(SUM(#REF!)&gt;10,IF(AND(ISNUMBER(#REF!),#REF!&lt;35),#REF!,35),"")</f>
        <v>#REF!</v>
      </c>
      <c r="N75" s="23" t="e">
        <f>IF(SUM(#REF!)&gt;10,IF(AND(ISNUMBER(#REF!),#REF!&lt;35),#REF!,35),"")</f>
        <v>#REF!</v>
      </c>
      <c r="O75" s="23" t="e">
        <f>IF(SUM(#REF!)&gt;10,IF(AND(ISNUMBER(#REF!),#REF!&lt;35),#REF!,35),"")</f>
        <v>#REF!</v>
      </c>
      <c r="P75" s="23" t="e">
        <f>IF(SUM(#REF!)&gt;10,IF(AND(ISNUMBER(#REF!),#REF!&lt;35),#REF!,35),"")</f>
        <v>#REF!</v>
      </c>
      <c r="Q75" s="23" t="e">
        <f>IF(SUM(#REF!)&gt;10,IF(AND(ISNUMBER(#REF!),#REF!&lt;35),#REF!,35),"")</f>
        <v>#REF!</v>
      </c>
      <c r="R75" s="23" t="e">
        <f>IF(SUM(#REF!)&gt;10,IF(AND(ISNUMBER(#REF!),#REF!&lt;35),#REF!,35),"")</f>
        <v>#REF!</v>
      </c>
      <c r="S75" s="23" t="e">
        <f>IF(SUM(#REF!)&gt;10,IF(AND(ISNUMBER(#REF!),#REF!&lt;35),#REF!,35),"")</f>
        <v>#REF!</v>
      </c>
      <c r="T75" s="23" t="e">
        <f>IF(SUM(#REF!)&gt;10,IF(AND(ISNUMBER(#REF!),#REF!&lt;35),#REF!,35),"")</f>
        <v>#REF!</v>
      </c>
      <c r="U75" s="23" t="e">
        <f>IF(SUM(#REF!)&gt;10,IF(AND(ISNUMBER(#REF!),#REF!&lt;35),#REF!,35),"")</f>
        <v>#REF!</v>
      </c>
      <c r="V75" s="24" t="e">
        <f>IF(SUM(#REF!)&gt;10,IF(AND(ISNUMBER(#REF!),#REF!&lt;35),#REF!,35),"")</f>
        <v>#REF!</v>
      </c>
      <c r="W75" s="8"/>
      <c r="X75" s="8"/>
      <c r="Y75" s="8"/>
      <c r="Z75" s="8"/>
      <c r="AA75" s="8"/>
      <c r="AB75" s="8"/>
      <c r="AC75" s="8"/>
      <c r="AD75" s="8"/>
      <c r="AE75" s="8"/>
      <c r="AF75" s="8"/>
      <c r="AG75" s="29"/>
      <c r="AH75" s="30"/>
      <c r="AI75" s="30"/>
      <c r="AJ75" s="30"/>
      <c r="AK75" s="30"/>
      <c r="AL75" s="30"/>
      <c r="AM75" s="30"/>
      <c r="AN75" s="30"/>
      <c r="AO75" s="30"/>
      <c r="AP75" s="31"/>
      <c r="AS75" s="18" t="e">
        <f t="shared" si="5"/>
        <v>#REF!</v>
      </c>
      <c r="AT75" s="18" t="e">
        <f t="shared" si="6"/>
        <v>#REF!</v>
      </c>
      <c r="AU75" s="5"/>
      <c r="AV75" s="5"/>
    </row>
    <row r="76" spans="1:48" x14ac:dyDescent="0.25">
      <c r="A76" s="16" t="e">
        <f>#REF!</f>
        <v>#REF!</v>
      </c>
      <c r="B76" s="15" t="s">
        <v>74</v>
      </c>
      <c r="C76" s="22" t="e">
        <f>IF(SUM(Results!#REF!)&gt;10,IF(AND(ISNUMBER(Results!#REF!),Results!#REF!&lt;35),Results!#REF!,35),"")</f>
        <v>#REF!</v>
      </c>
      <c r="D76" s="23" t="e">
        <f>IF(SUM(Results!#REF!)&gt;10,IF(AND(ISNUMBER(Results!#REF!),Results!#REF!&lt;35),Results!#REF!,35),"")</f>
        <v>#REF!</v>
      </c>
      <c r="E76" s="23" t="e">
        <f>IF(SUM(Results!#REF!)&gt;10,IF(AND(ISNUMBER(Results!#REF!),Results!#REF!&lt;35),Results!#REF!,35),"")</f>
        <v>#REF!</v>
      </c>
      <c r="F76" s="23" t="e">
        <f>IF(SUM(Results!#REF!)&gt;10,IF(AND(ISNUMBER(Results!#REF!),Results!#REF!&lt;35),Results!#REF!,35),"")</f>
        <v>#REF!</v>
      </c>
      <c r="G76" s="23" t="e">
        <f>IF(SUM(Results!#REF!)&gt;10,IF(AND(ISNUMBER(Results!#REF!),Results!#REF!&lt;35),Results!#REF!,35),"")</f>
        <v>#REF!</v>
      </c>
      <c r="H76" s="23" t="e">
        <f>IF(SUM(Results!#REF!)&gt;10,IF(AND(ISNUMBER(Results!#REF!),Results!#REF!&lt;35),Results!#REF!,35),"")</f>
        <v>#REF!</v>
      </c>
      <c r="I76" s="23" t="e">
        <f>IF(SUM(Results!#REF!)&gt;10,IF(AND(ISNUMBER(Results!#REF!),Results!#REF!&lt;35),Results!#REF!,35),"")</f>
        <v>#REF!</v>
      </c>
      <c r="J76" s="23" t="e">
        <f>IF(SUM(Results!#REF!)&gt;10,IF(AND(ISNUMBER(Results!#REF!),Results!#REF!&lt;35),Results!#REF!,35),"")</f>
        <v>#REF!</v>
      </c>
      <c r="K76" s="23" t="e">
        <f>IF(SUM(Results!#REF!)&gt;10,IF(AND(ISNUMBER(Results!#REF!),Results!#REF!&lt;35),Results!#REF!,35),"")</f>
        <v>#REF!</v>
      </c>
      <c r="L76" s="24" t="e">
        <f>IF(SUM(Results!#REF!)&gt;10,IF(AND(ISNUMBER(Results!#REF!),Results!#REF!&lt;35),Results!#REF!,35),"")</f>
        <v>#REF!</v>
      </c>
      <c r="M76" s="22" t="e">
        <f>IF(SUM(#REF!)&gt;10,IF(AND(ISNUMBER(#REF!),#REF!&lt;35),#REF!,35),"")</f>
        <v>#REF!</v>
      </c>
      <c r="N76" s="23" t="e">
        <f>IF(SUM(#REF!)&gt;10,IF(AND(ISNUMBER(#REF!),#REF!&lt;35),#REF!,35),"")</f>
        <v>#REF!</v>
      </c>
      <c r="O76" s="23" t="e">
        <f>IF(SUM(#REF!)&gt;10,IF(AND(ISNUMBER(#REF!),#REF!&lt;35),#REF!,35),"")</f>
        <v>#REF!</v>
      </c>
      <c r="P76" s="23" t="e">
        <f>IF(SUM(#REF!)&gt;10,IF(AND(ISNUMBER(#REF!),#REF!&lt;35),#REF!,35),"")</f>
        <v>#REF!</v>
      </c>
      <c r="Q76" s="23" t="e">
        <f>IF(SUM(#REF!)&gt;10,IF(AND(ISNUMBER(#REF!),#REF!&lt;35),#REF!,35),"")</f>
        <v>#REF!</v>
      </c>
      <c r="R76" s="23" t="e">
        <f>IF(SUM(#REF!)&gt;10,IF(AND(ISNUMBER(#REF!),#REF!&lt;35),#REF!,35),"")</f>
        <v>#REF!</v>
      </c>
      <c r="S76" s="23" t="e">
        <f>IF(SUM(#REF!)&gt;10,IF(AND(ISNUMBER(#REF!),#REF!&lt;35),#REF!,35),"")</f>
        <v>#REF!</v>
      </c>
      <c r="T76" s="23" t="e">
        <f>IF(SUM(#REF!)&gt;10,IF(AND(ISNUMBER(#REF!),#REF!&lt;35),#REF!,35),"")</f>
        <v>#REF!</v>
      </c>
      <c r="U76" s="23" t="e">
        <f>IF(SUM(#REF!)&gt;10,IF(AND(ISNUMBER(#REF!),#REF!&lt;35),#REF!,35),"")</f>
        <v>#REF!</v>
      </c>
      <c r="V76" s="24" t="e">
        <f>IF(SUM(#REF!)&gt;10,IF(AND(ISNUMBER(#REF!),#REF!&lt;35),#REF!,35),"")</f>
        <v>#REF!</v>
      </c>
      <c r="W76" s="8"/>
      <c r="X76" s="8"/>
      <c r="Y76" s="8"/>
      <c r="Z76" s="8"/>
      <c r="AA76" s="8"/>
      <c r="AB76" s="8"/>
      <c r="AC76" s="8"/>
      <c r="AD76" s="8"/>
      <c r="AE76" s="8"/>
      <c r="AF76" s="8"/>
      <c r="AG76" s="29"/>
      <c r="AH76" s="30"/>
      <c r="AI76" s="30"/>
      <c r="AJ76" s="30"/>
      <c r="AK76" s="30"/>
      <c r="AL76" s="30"/>
      <c r="AM76" s="30"/>
      <c r="AN76" s="30"/>
      <c r="AO76" s="30"/>
      <c r="AP76" s="31"/>
      <c r="AS76" s="18" t="e">
        <f t="shared" si="5"/>
        <v>#REF!</v>
      </c>
      <c r="AT76" s="18" t="e">
        <f t="shared" si="6"/>
        <v>#REF!</v>
      </c>
      <c r="AU76" s="5"/>
      <c r="AV76" s="5"/>
    </row>
    <row r="77" spans="1:48" x14ac:dyDescent="0.25">
      <c r="A77" s="16" t="e">
        <f>#REF!</f>
        <v>#REF!</v>
      </c>
      <c r="B77" s="15" t="s">
        <v>75</v>
      </c>
      <c r="C77" s="22" t="e">
        <f>IF(SUM(Results!#REF!)&gt;10,IF(AND(ISNUMBER(Results!#REF!),Results!#REF!&lt;35),Results!#REF!,35),"")</f>
        <v>#REF!</v>
      </c>
      <c r="D77" s="23" t="e">
        <f>IF(SUM(Results!#REF!)&gt;10,IF(AND(ISNUMBER(Results!#REF!),Results!#REF!&lt;35),Results!#REF!,35),"")</f>
        <v>#REF!</v>
      </c>
      <c r="E77" s="23" t="e">
        <f>IF(SUM(Results!#REF!)&gt;10,IF(AND(ISNUMBER(Results!#REF!),Results!#REF!&lt;35),Results!#REF!,35),"")</f>
        <v>#REF!</v>
      </c>
      <c r="F77" s="23" t="e">
        <f>IF(SUM(Results!#REF!)&gt;10,IF(AND(ISNUMBER(Results!#REF!),Results!#REF!&lt;35),Results!#REF!,35),"")</f>
        <v>#REF!</v>
      </c>
      <c r="G77" s="23" t="e">
        <f>IF(SUM(Results!#REF!)&gt;10,IF(AND(ISNUMBER(Results!#REF!),Results!#REF!&lt;35),Results!#REF!,35),"")</f>
        <v>#REF!</v>
      </c>
      <c r="H77" s="23" t="e">
        <f>IF(SUM(Results!#REF!)&gt;10,IF(AND(ISNUMBER(Results!#REF!),Results!#REF!&lt;35),Results!#REF!,35),"")</f>
        <v>#REF!</v>
      </c>
      <c r="I77" s="23" t="e">
        <f>IF(SUM(Results!#REF!)&gt;10,IF(AND(ISNUMBER(Results!#REF!),Results!#REF!&lt;35),Results!#REF!,35),"")</f>
        <v>#REF!</v>
      </c>
      <c r="J77" s="23" t="e">
        <f>IF(SUM(Results!#REF!)&gt;10,IF(AND(ISNUMBER(Results!#REF!),Results!#REF!&lt;35),Results!#REF!,35),"")</f>
        <v>#REF!</v>
      </c>
      <c r="K77" s="23" t="e">
        <f>IF(SUM(Results!#REF!)&gt;10,IF(AND(ISNUMBER(Results!#REF!),Results!#REF!&lt;35),Results!#REF!,35),"")</f>
        <v>#REF!</v>
      </c>
      <c r="L77" s="24" t="e">
        <f>IF(SUM(Results!#REF!)&gt;10,IF(AND(ISNUMBER(Results!#REF!),Results!#REF!&lt;35),Results!#REF!,35),"")</f>
        <v>#REF!</v>
      </c>
      <c r="M77" s="22" t="e">
        <f>IF(SUM(#REF!)&gt;10,IF(AND(ISNUMBER(#REF!),#REF!&lt;35),#REF!,35),"")</f>
        <v>#REF!</v>
      </c>
      <c r="N77" s="23" t="e">
        <f>IF(SUM(#REF!)&gt;10,IF(AND(ISNUMBER(#REF!),#REF!&lt;35),#REF!,35),"")</f>
        <v>#REF!</v>
      </c>
      <c r="O77" s="23" t="e">
        <f>IF(SUM(#REF!)&gt;10,IF(AND(ISNUMBER(#REF!),#REF!&lt;35),#REF!,35),"")</f>
        <v>#REF!</v>
      </c>
      <c r="P77" s="23" t="e">
        <f>IF(SUM(#REF!)&gt;10,IF(AND(ISNUMBER(#REF!),#REF!&lt;35),#REF!,35),"")</f>
        <v>#REF!</v>
      </c>
      <c r="Q77" s="23" t="e">
        <f>IF(SUM(#REF!)&gt;10,IF(AND(ISNUMBER(#REF!),#REF!&lt;35),#REF!,35),"")</f>
        <v>#REF!</v>
      </c>
      <c r="R77" s="23" t="e">
        <f>IF(SUM(#REF!)&gt;10,IF(AND(ISNUMBER(#REF!),#REF!&lt;35),#REF!,35),"")</f>
        <v>#REF!</v>
      </c>
      <c r="S77" s="23" t="e">
        <f>IF(SUM(#REF!)&gt;10,IF(AND(ISNUMBER(#REF!),#REF!&lt;35),#REF!,35),"")</f>
        <v>#REF!</v>
      </c>
      <c r="T77" s="23" t="e">
        <f>IF(SUM(#REF!)&gt;10,IF(AND(ISNUMBER(#REF!),#REF!&lt;35),#REF!,35),"")</f>
        <v>#REF!</v>
      </c>
      <c r="U77" s="23" t="e">
        <f>IF(SUM(#REF!)&gt;10,IF(AND(ISNUMBER(#REF!),#REF!&lt;35),#REF!,35),"")</f>
        <v>#REF!</v>
      </c>
      <c r="V77" s="24" t="e">
        <f>IF(SUM(#REF!)&gt;10,IF(AND(ISNUMBER(#REF!),#REF!&lt;35),#REF!,35),"")</f>
        <v>#REF!</v>
      </c>
      <c r="W77" s="8"/>
      <c r="X77" s="8"/>
      <c r="Y77" s="8"/>
      <c r="Z77" s="8"/>
      <c r="AA77" s="8"/>
      <c r="AB77" s="8"/>
      <c r="AC77" s="8"/>
      <c r="AD77" s="8"/>
      <c r="AE77" s="8"/>
      <c r="AF77" s="8"/>
      <c r="AG77" s="29"/>
      <c r="AH77" s="30"/>
      <c r="AI77" s="30"/>
      <c r="AJ77" s="30"/>
      <c r="AK77" s="30"/>
      <c r="AL77" s="30"/>
      <c r="AM77" s="30"/>
      <c r="AN77" s="30"/>
      <c r="AO77" s="30"/>
      <c r="AP77" s="31"/>
      <c r="AS77" s="18" t="e">
        <f t="shared" si="5"/>
        <v>#REF!</v>
      </c>
      <c r="AT77" s="18" t="e">
        <f t="shared" si="6"/>
        <v>#REF!</v>
      </c>
      <c r="AU77" s="5"/>
      <c r="AV77" s="5"/>
    </row>
    <row r="78" spans="1:48" x14ac:dyDescent="0.25">
      <c r="A78" s="16" t="e">
        <f>#REF!</f>
        <v>#REF!</v>
      </c>
      <c r="B78" s="15" t="s">
        <v>76</v>
      </c>
      <c r="C78" s="22" t="e">
        <f>IF(SUM(Results!#REF!)&gt;10,IF(AND(ISNUMBER(Results!#REF!),Results!#REF!&lt;35),Results!#REF!,35),"")</f>
        <v>#REF!</v>
      </c>
      <c r="D78" s="23" t="e">
        <f>IF(SUM(Results!#REF!)&gt;10,IF(AND(ISNUMBER(Results!#REF!),Results!#REF!&lt;35),Results!#REF!,35),"")</f>
        <v>#REF!</v>
      </c>
      <c r="E78" s="23" t="e">
        <f>IF(SUM(Results!#REF!)&gt;10,IF(AND(ISNUMBER(Results!#REF!),Results!#REF!&lt;35),Results!#REF!,35),"")</f>
        <v>#REF!</v>
      </c>
      <c r="F78" s="23" t="e">
        <f>IF(SUM(Results!#REF!)&gt;10,IF(AND(ISNUMBER(Results!#REF!),Results!#REF!&lt;35),Results!#REF!,35),"")</f>
        <v>#REF!</v>
      </c>
      <c r="G78" s="23" t="e">
        <f>IF(SUM(Results!#REF!)&gt;10,IF(AND(ISNUMBER(Results!#REF!),Results!#REF!&lt;35),Results!#REF!,35),"")</f>
        <v>#REF!</v>
      </c>
      <c r="H78" s="23" t="e">
        <f>IF(SUM(Results!#REF!)&gt;10,IF(AND(ISNUMBER(Results!#REF!),Results!#REF!&lt;35),Results!#REF!,35),"")</f>
        <v>#REF!</v>
      </c>
      <c r="I78" s="23" t="e">
        <f>IF(SUM(Results!#REF!)&gt;10,IF(AND(ISNUMBER(Results!#REF!),Results!#REF!&lt;35),Results!#REF!,35),"")</f>
        <v>#REF!</v>
      </c>
      <c r="J78" s="23" t="e">
        <f>IF(SUM(Results!#REF!)&gt;10,IF(AND(ISNUMBER(Results!#REF!),Results!#REF!&lt;35),Results!#REF!,35),"")</f>
        <v>#REF!</v>
      </c>
      <c r="K78" s="23" t="e">
        <f>IF(SUM(Results!#REF!)&gt;10,IF(AND(ISNUMBER(Results!#REF!),Results!#REF!&lt;35),Results!#REF!,35),"")</f>
        <v>#REF!</v>
      </c>
      <c r="L78" s="24" t="e">
        <f>IF(SUM(Results!#REF!)&gt;10,IF(AND(ISNUMBER(Results!#REF!),Results!#REF!&lt;35),Results!#REF!,35),"")</f>
        <v>#REF!</v>
      </c>
      <c r="M78" s="22" t="e">
        <f>IF(SUM(#REF!)&gt;10,IF(AND(ISNUMBER(#REF!),#REF!&lt;35),#REF!,35),"")</f>
        <v>#REF!</v>
      </c>
      <c r="N78" s="23" t="e">
        <f>IF(SUM(#REF!)&gt;10,IF(AND(ISNUMBER(#REF!),#REF!&lt;35),#REF!,35),"")</f>
        <v>#REF!</v>
      </c>
      <c r="O78" s="23" t="e">
        <f>IF(SUM(#REF!)&gt;10,IF(AND(ISNUMBER(#REF!),#REF!&lt;35),#REF!,35),"")</f>
        <v>#REF!</v>
      </c>
      <c r="P78" s="23" t="e">
        <f>IF(SUM(#REF!)&gt;10,IF(AND(ISNUMBER(#REF!),#REF!&lt;35),#REF!,35),"")</f>
        <v>#REF!</v>
      </c>
      <c r="Q78" s="23" t="e">
        <f>IF(SUM(#REF!)&gt;10,IF(AND(ISNUMBER(#REF!),#REF!&lt;35),#REF!,35),"")</f>
        <v>#REF!</v>
      </c>
      <c r="R78" s="23" t="e">
        <f>IF(SUM(#REF!)&gt;10,IF(AND(ISNUMBER(#REF!),#REF!&lt;35),#REF!,35),"")</f>
        <v>#REF!</v>
      </c>
      <c r="S78" s="23" t="e">
        <f>IF(SUM(#REF!)&gt;10,IF(AND(ISNUMBER(#REF!),#REF!&lt;35),#REF!,35),"")</f>
        <v>#REF!</v>
      </c>
      <c r="T78" s="23" t="e">
        <f>IF(SUM(#REF!)&gt;10,IF(AND(ISNUMBER(#REF!),#REF!&lt;35),#REF!,35),"")</f>
        <v>#REF!</v>
      </c>
      <c r="U78" s="23" t="e">
        <f>IF(SUM(#REF!)&gt;10,IF(AND(ISNUMBER(#REF!),#REF!&lt;35),#REF!,35),"")</f>
        <v>#REF!</v>
      </c>
      <c r="V78" s="24" t="e">
        <f>IF(SUM(#REF!)&gt;10,IF(AND(ISNUMBER(#REF!),#REF!&lt;35),#REF!,35),"")</f>
        <v>#REF!</v>
      </c>
      <c r="W78" s="8"/>
      <c r="X78" s="8"/>
      <c r="Y78" s="8"/>
      <c r="Z78" s="8"/>
      <c r="AA78" s="8"/>
      <c r="AB78" s="8"/>
      <c r="AC78" s="8"/>
      <c r="AD78" s="8"/>
      <c r="AE78" s="8"/>
      <c r="AF78" s="8"/>
      <c r="AG78" s="29"/>
      <c r="AH78" s="30"/>
      <c r="AI78" s="30"/>
      <c r="AJ78" s="30"/>
      <c r="AK78" s="30"/>
      <c r="AL78" s="30"/>
      <c r="AM78" s="30"/>
      <c r="AN78" s="30"/>
      <c r="AO78" s="30"/>
      <c r="AP78" s="31"/>
      <c r="AS78" s="18" t="e">
        <f t="shared" si="5"/>
        <v>#REF!</v>
      </c>
      <c r="AT78" s="18" t="e">
        <f t="shared" si="6"/>
        <v>#REF!</v>
      </c>
      <c r="AU78" s="5"/>
      <c r="AV78" s="5"/>
    </row>
    <row r="79" spans="1:48" x14ac:dyDescent="0.25">
      <c r="A79" s="16" t="e">
        <f>#REF!</f>
        <v>#REF!</v>
      </c>
      <c r="B79" s="15" t="s">
        <v>77</v>
      </c>
      <c r="C79" s="22" t="e">
        <f>IF(SUM(Results!#REF!)&gt;10,IF(AND(ISNUMBER(Results!#REF!),Results!#REF!&lt;35),Results!#REF!,35),"")</f>
        <v>#REF!</v>
      </c>
      <c r="D79" s="23" t="e">
        <f>IF(SUM(Results!#REF!)&gt;10,IF(AND(ISNUMBER(Results!#REF!),Results!#REF!&lt;35),Results!#REF!,35),"")</f>
        <v>#REF!</v>
      </c>
      <c r="E79" s="23" t="e">
        <f>IF(SUM(Results!#REF!)&gt;10,IF(AND(ISNUMBER(Results!#REF!),Results!#REF!&lt;35),Results!#REF!,35),"")</f>
        <v>#REF!</v>
      </c>
      <c r="F79" s="23" t="e">
        <f>IF(SUM(Results!#REF!)&gt;10,IF(AND(ISNUMBER(Results!#REF!),Results!#REF!&lt;35),Results!#REF!,35),"")</f>
        <v>#REF!</v>
      </c>
      <c r="G79" s="23" t="e">
        <f>IF(SUM(Results!#REF!)&gt;10,IF(AND(ISNUMBER(Results!#REF!),Results!#REF!&lt;35),Results!#REF!,35),"")</f>
        <v>#REF!</v>
      </c>
      <c r="H79" s="23" t="e">
        <f>IF(SUM(Results!#REF!)&gt;10,IF(AND(ISNUMBER(Results!#REF!),Results!#REF!&lt;35),Results!#REF!,35),"")</f>
        <v>#REF!</v>
      </c>
      <c r="I79" s="23" t="e">
        <f>IF(SUM(Results!#REF!)&gt;10,IF(AND(ISNUMBER(Results!#REF!),Results!#REF!&lt;35),Results!#REF!,35),"")</f>
        <v>#REF!</v>
      </c>
      <c r="J79" s="23" t="e">
        <f>IF(SUM(Results!#REF!)&gt;10,IF(AND(ISNUMBER(Results!#REF!),Results!#REF!&lt;35),Results!#REF!,35),"")</f>
        <v>#REF!</v>
      </c>
      <c r="K79" s="23" t="e">
        <f>IF(SUM(Results!#REF!)&gt;10,IF(AND(ISNUMBER(Results!#REF!),Results!#REF!&lt;35),Results!#REF!,35),"")</f>
        <v>#REF!</v>
      </c>
      <c r="L79" s="24" t="e">
        <f>IF(SUM(Results!#REF!)&gt;10,IF(AND(ISNUMBER(Results!#REF!),Results!#REF!&lt;35),Results!#REF!,35),"")</f>
        <v>#REF!</v>
      </c>
      <c r="M79" s="22" t="e">
        <f>IF(SUM(#REF!)&gt;10,IF(AND(ISNUMBER(#REF!),#REF!&lt;35),#REF!,35),"")</f>
        <v>#REF!</v>
      </c>
      <c r="N79" s="23" t="e">
        <f>IF(SUM(#REF!)&gt;10,IF(AND(ISNUMBER(#REF!),#REF!&lt;35),#REF!,35),"")</f>
        <v>#REF!</v>
      </c>
      <c r="O79" s="23" t="e">
        <f>IF(SUM(#REF!)&gt;10,IF(AND(ISNUMBER(#REF!),#REF!&lt;35),#REF!,35),"")</f>
        <v>#REF!</v>
      </c>
      <c r="P79" s="23" t="e">
        <f>IF(SUM(#REF!)&gt;10,IF(AND(ISNUMBER(#REF!),#REF!&lt;35),#REF!,35),"")</f>
        <v>#REF!</v>
      </c>
      <c r="Q79" s="23" t="e">
        <f>IF(SUM(#REF!)&gt;10,IF(AND(ISNUMBER(#REF!),#REF!&lt;35),#REF!,35),"")</f>
        <v>#REF!</v>
      </c>
      <c r="R79" s="23" t="e">
        <f>IF(SUM(#REF!)&gt;10,IF(AND(ISNUMBER(#REF!),#REF!&lt;35),#REF!,35),"")</f>
        <v>#REF!</v>
      </c>
      <c r="S79" s="23" t="e">
        <f>IF(SUM(#REF!)&gt;10,IF(AND(ISNUMBER(#REF!),#REF!&lt;35),#REF!,35),"")</f>
        <v>#REF!</v>
      </c>
      <c r="T79" s="23" t="e">
        <f>IF(SUM(#REF!)&gt;10,IF(AND(ISNUMBER(#REF!),#REF!&lt;35),#REF!,35),"")</f>
        <v>#REF!</v>
      </c>
      <c r="U79" s="23" t="e">
        <f>IF(SUM(#REF!)&gt;10,IF(AND(ISNUMBER(#REF!),#REF!&lt;35),#REF!,35),"")</f>
        <v>#REF!</v>
      </c>
      <c r="V79" s="24" t="e">
        <f>IF(SUM(#REF!)&gt;10,IF(AND(ISNUMBER(#REF!),#REF!&lt;35),#REF!,35),"")</f>
        <v>#REF!</v>
      </c>
      <c r="W79" s="8"/>
      <c r="X79" s="8"/>
      <c r="Y79" s="8"/>
      <c r="Z79" s="8"/>
      <c r="AA79" s="8"/>
      <c r="AB79" s="8"/>
      <c r="AC79" s="8"/>
      <c r="AD79" s="8"/>
      <c r="AE79" s="8"/>
      <c r="AF79" s="8"/>
      <c r="AG79" s="29"/>
      <c r="AH79" s="30"/>
      <c r="AI79" s="30"/>
      <c r="AJ79" s="30"/>
      <c r="AK79" s="30"/>
      <c r="AL79" s="30"/>
      <c r="AM79" s="30"/>
      <c r="AN79" s="30"/>
      <c r="AO79" s="30"/>
      <c r="AP79" s="31"/>
      <c r="AS79" s="18" t="e">
        <f t="shared" si="5"/>
        <v>#REF!</v>
      </c>
      <c r="AT79" s="18" t="e">
        <f t="shared" si="6"/>
        <v>#REF!</v>
      </c>
      <c r="AU79" s="5"/>
      <c r="AV79" s="5"/>
    </row>
    <row r="80" spans="1:48" x14ac:dyDescent="0.25">
      <c r="A80" s="16" t="e">
        <f>#REF!</f>
        <v>#REF!</v>
      </c>
      <c r="B80" s="15" t="s">
        <v>78</v>
      </c>
      <c r="C80" s="22" t="e">
        <f>IF(SUM(Results!#REF!)&gt;10,IF(AND(ISNUMBER(Results!#REF!),Results!#REF!&lt;35),Results!#REF!,35),"")</f>
        <v>#REF!</v>
      </c>
      <c r="D80" s="23" t="e">
        <f>IF(SUM(Results!#REF!)&gt;10,IF(AND(ISNUMBER(Results!#REF!),Results!#REF!&lt;35),Results!#REF!,35),"")</f>
        <v>#REF!</v>
      </c>
      <c r="E80" s="23" t="e">
        <f>IF(SUM(Results!#REF!)&gt;10,IF(AND(ISNUMBER(Results!#REF!),Results!#REF!&lt;35),Results!#REF!,35),"")</f>
        <v>#REF!</v>
      </c>
      <c r="F80" s="23" t="e">
        <f>IF(SUM(Results!#REF!)&gt;10,IF(AND(ISNUMBER(Results!#REF!),Results!#REF!&lt;35),Results!#REF!,35),"")</f>
        <v>#REF!</v>
      </c>
      <c r="G80" s="23" t="e">
        <f>IF(SUM(Results!#REF!)&gt;10,IF(AND(ISNUMBER(Results!#REF!),Results!#REF!&lt;35),Results!#REF!,35),"")</f>
        <v>#REF!</v>
      </c>
      <c r="H80" s="23" t="e">
        <f>IF(SUM(Results!#REF!)&gt;10,IF(AND(ISNUMBER(Results!#REF!),Results!#REF!&lt;35),Results!#REF!,35),"")</f>
        <v>#REF!</v>
      </c>
      <c r="I80" s="23" t="e">
        <f>IF(SUM(Results!#REF!)&gt;10,IF(AND(ISNUMBER(Results!#REF!),Results!#REF!&lt;35),Results!#REF!,35),"")</f>
        <v>#REF!</v>
      </c>
      <c r="J80" s="23" t="e">
        <f>IF(SUM(Results!#REF!)&gt;10,IF(AND(ISNUMBER(Results!#REF!),Results!#REF!&lt;35),Results!#REF!,35),"")</f>
        <v>#REF!</v>
      </c>
      <c r="K80" s="23" t="e">
        <f>IF(SUM(Results!#REF!)&gt;10,IF(AND(ISNUMBER(Results!#REF!),Results!#REF!&lt;35),Results!#REF!,35),"")</f>
        <v>#REF!</v>
      </c>
      <c r="L80" s="24" t="e">
        <f>IF(SUM(Results!#REF!)&gt;10,IF(AND(ISNUMBER(Results!#REF!),Results!#REF!&lt;35),Results!#REF!,35),"")</f>
        <v>#REF!</v>
      </c>
      <c r="M80" s="22" t="e">
        <f>IF(SUM(#REF!)&gt;10,IF(AND(ISNUMBER(#REF!),#REF!&lt;35),#REF!,35),"")</f>
        <v>#REF!</v>
      </c>
      <c r="N80" s="23" t="e">
        <f>IF(SUM(#REF!)&gt;10,IF(AND(ISNUMBER(#REF!),#REF!&lt;35),#REF!,35),"")</f>
        <v>#REF!</v>
      </c>
      <c r="O80" s="23" t="e">
        <f>IF(SUM(#REF!)&gt;10,IF(AND(ISNUMBER(#REF!),#REF!&lt;35),#REF!,35),"")</f>
        <v>#REF!</v>
      </c>
      <c r="P80" s="23" t="e">
        <f>IF(SUM(#REF!)&gt;10,IF(AND(ISNUMBER(#REF!),#REF!&lt;35),#REF!,35),"")</f>
        <v>#REF!</v>
      </c>
      <c r="Q80" s="23" t="e">
        <f>IF(SUM(#REF!)&gt;10,IF(AND(ISNUMBER(#REF!),#REF!&lt;35),#REF!,35),"")</f>
        <v>#REF!</v>
      </c>
      <c r="R80" s="23" t="e">
        <f>IF(SUM(#REF!)&gt;10,IF(AND(ISNUMBER(#REF!),#REF!&lt;35),#REF!,35),"")</f>
        <v>#REF!</v>
      </c>
      <c r="S80" s="23" t="e">
        <f>IF(SUM(#REF!)&gt;10,IF(AND(ISNUMBER(#REF!),#REF!&lt;35),#REF!,35),"")</f>
        <v>#REF!</v>
      </c>
      <c r="T80" s="23" t="e">
        <f>IF(SUM(#REF!)&gt;10,IF(AND(ISNUMBER(#REF!),#REF!&lt;35),#REF!,35),"")</f>
        <v>#REF!</v>
      </c>
      <c r="U80" s="23" t="e">
        <f>IF(SUM(#REF!)&gt;10,IF(AND(ISNUMBER(#REF!),#REF!&lt;35),#REF!,35),"")</f>
        <v>#REF!</v>
      </c>
      <c r="V80" s="24" t="e">
        <f>IF(SUM(#REF!)&gt;10,IF(AND(ISNUMBER(#REF!),#REF!&lt;35),#REF!,35),"")</f>
        <v>#REF!</v>
      </c>
      <c r="W80" s="8"/>
      <c r="X80" s="8"/>
      <c r="Y80" s="8"/>
      <c r="Z80" s="8"/>
      <c r="AA80" s="8"/>
      <c r="AB80" s="8"/>
      <c r="AC80" s="8"/>
      <c r="AD80" s="8"/>
      <c r="AE80" s="8"/>
      <c r="AF80" s="8"/>
      <c r="AG80" s="29"/>
      <c r="AH80" s="30"/>
      <c r="AI80" s="30"/>
      <c r="AJ80" s="30"/>
      <c r="AK80" s="30"/>
      <c r="AL80" s="30"/>
      <c r="AM80" s="30"/>
      <c r="AN80" s="30"/>
      <c r="AO80" s="30"/>
      <c r="AP80" s="31"/>
      <c r="AS80" s="18" t="e">
        <f t="shared" si="5"/>
        <v>#REF!</v>
      </c>
      <c r="AT80" s="18" t="e">
        <f t="shared" si="6"/>
        <v>#REF!</v>
      </c>
      <c r="AU80" s="5"/>
      <c r="AV80" s="5"/>
    </row>
    <row r="81" spans="1:48" x14ac:dyDescent="0.25">
      <c r="A81" s="16" t="e">
        <f>#REF!</f>
        <v>#REF!</v>
      </c>
      <c r="B81" s="15" t="s">
        <v>79</v>
      </c>
      <c r="C81" s="22" t="e">
        <f>IF(SUM(Results!#REF!)&gt;10,IF(AND(ISNUMBER(Results!#REF!),Results!#REF!&lt;35),Results!#REF!,35),"")</f>
        <v>#REF!</v>
      </c>
      <c r="D81" s="23" t="e">
        <f>IF(SUM(Results!#REF!)&gt;10,IF(AND(ISNUMBER(Results!#REF!),Results!#REF!&lt;35),Results!#REF!,35),"")</f>
        <v>#REF!</v>
      </c>
      <c r="E81" s="23" t="e">
        <f>IF(SUM(Results!#REF!)&gt;10,IF(AND(ISNUMBER(Results!#REF!),Results!#REF!&lt;35),Results!#REF!,35),"")</f>
        <v>#REF!</v>
      </c>
      <c r="F81" s="23" t="e">
        <f>IF(SUM(Results!#REF!)&gt;10,IF(AND(ISNUMBER(Results!#REF!),Results!#REF!&lt;35),Results!#REF!,35),"")</f>
        <v>#REF!</v>
      </c>
      <c r="G81" s="23" t="e">
        <f>IF(SUM(Results!#REF!)&gt;10,IF(AND(ISNUMBER(Results!#REF!),Results!#REF!&lt;35),Results!#REF!,35),"")</f>
        <v>#REF!</v>
      </c>
      <c r="H81" s="23" t="e">
        <f>IF(SUM(Results!#REF!)&gt;10,IF(AND(ISNUMBER(Results!#REF!),Results!#REF!&lt;35),Results!#REF!,35),"")</f>
        <v>#REF!</v>
      </c>
      <c r="I81" s="23" t="e">
        <f>IF(SUM(Results!#REF!)&gt;10,IF(AND(ISNUMBER(Results!#REF!),Results!#REF!&lt;35),Results!#REF!,35),"")</f>
        <v>#REF!</v>
      </c>
      <c r="J81" s="23" t="e">
        <f>IF(SUM(Results!#REF!)&gt;10,IF(AND(ISNUMBER(Results!#REF!),Results!#REF!&lt;35),Results!#REF!,35),"")</f>
        <v>#REF!</v>
      </c>
      <c r="K81" s="23" t="e">
        <f>IF(SUM(Results!#REF!)&gt;10,IF(AND(ISNUMBER(Results!#REF!),Results!#REF!&lt;35),Results!#REF!,35),"")</f>
        <v>#REF!</v>
      </c>
      <c r="L81" s="24" t="e">
        <f>IF(SUM(Results!#REF!)&gt;10,IF(AND(ISNUMBER(Results!#REF!),Results!#REF!&lt;35),Results!#REF!,35),"")</f>
        <v>#REF!</v>
      </c>
      <c r="M81" s="22" t="e">
        <f>IF(SUM(#REF!)&gt;10,IF(AND(ISNUMBER(#REF!),#REF!&lt;35),#REF!,35),"")</f>
        <v>#REF!</v>
      </c>
      <c r="N81" s="23" t="e">
        <f>IF(SUM(#REF!)&gt;10,IF(AND(ISNUMBER(#REF!),#REF!&lt;35),#REF!,35),"")</f>
        <v>#REF!</v>
      </c>
      <c r="O81" s="23" t="e">
        <f>IF(SUM(#REF!)&gt;10,IF(AND(ISNUMBER(#REF!),#REF!&lt;35),#REF!,35),"")</f>
        <v>#REF!</v>
      </c>
      <c r="P81" s="23" t="e">
        <f>IF(SUM(#REF!)&gt;10,IF(AND(ISNUMBER(#REF!),#REF!&lt;35),#REF!,35),"")</f>
        <v>#REF!</v>
      </c>
      <c r="Q81" s="23" t="e">
        <f>IF(SUM(#REF!)&gt;10,IF(AND(ISNUMBER(#REF!),#REF!&lt;35),#REF!,35),"")</f>
        <v>#REF!</v>
      </c>
      <c r="R81" s="23" t="e">
        <f>IF(SUM(#REF!)&gt;10,IF(AND(ISNUMBER(#REF!),#REF!&lt;35),#REF!,35),"")</f>
        <v>#REF!</v>
      </c>
      <c r="S81" s="23" t="e">
        <f>IF(SUM(#REF!)&gt;10,IF(AND(ISNUMBER(#REF!),#REF!&lt;35),#REF!,35),"")</f>
        <v>#REF!</v>
      </c>
      <c r="T81" s="23" t="e">
        <f>IF(SUM(#REF!)&gt;10,IF(AND(ISNUMBER(#REF!),#REF!&lt;35),#REF!,35),"")</f>
        <v>#REF!</v>
      </c>
      <c r="U81" s="23" t="e">
        <f>IF(SUM(#REF!)&gt;10,IF(AND(ISNUMBER(#REF!),#REF!&lt;35),#REF!,35),"")</f>
        <v>#REF!</v>
      </c>
      <c r="V81" s="24" t="e">
        <f>IF(SUM(#REF!)&gt;10,IF(AND(ISNUMBER(#REF!),#REF!&lt;35),#REF!,35),"")</f>
        <v>#REF!</v>
      </c>
      <c r="W81" s="8"/>
      <c r="X81" s="8"/>
      <c r="Y81" s="8"/>
      <c r="Z81" s="8"/>
      <c r="AA81" s="8"/>
      <c r="AB81" s="8"/>
      <c r="AC81" s="8"/>
      <c r="AD81" s="8"/>
      <c r="AE81" s="8"/>
      <c r="AF81" s="8"/>
      <c r="AG81" s="29"/>
      <c r="AH81" s="30"/>
      <c r="AI81" s="30"/>
      <c r="AJ81" s="30"/>
      <c r="AK81" s="30"/>
      <c r="AL81" s="30"/>
      <c r="AM81" s="30"/>
      <c r="AN81" s="30"/>
      <c r="AO81" s="30"/>
      <c r="AP81" s="31"/>
      <c r="AS81" s="18" t="e">
        <f t="shared" si="5"/>
        <v>#REF!</v>
      </c>
      <c r="AT81" s="18" t="e">
        <f t="shared" si="6"/>
        <v>#REF!</v>
      </c>
      <c r="AU81" s="5"/>
      <c r="AV81" s="5"/>
    </row>
    <row r="82" spans="1:48" x14ac:dyDescent="0.25">
      <c r="A82" s="16" t="e">
        <f>#REF!</f>
        <v>#REF!</v>
      </c>
      <c r="B82" s="15" t="s">
        <v>80</v>
      </c>
      <c r="C82" s="22" t="e">
        <f>IF(SUM(Results!#REF!)&gt;10,IF(AND(ISNUMBER(Results!#REF!),Results!#REF!&lt;35),Results!#REF!,35),"")</f>
        <v>#REF!</v>
      </c>
      <c r="D82" s="23" t="e">
        <f>IF(SUM(Results!#REF!)&gt;10,IF(AND(ISNUMBER(Results!#REF!),Results!#REF!&lt;35),Results!#REF!,35),"")</f>
        <v>#REF!</v>
      </c>
      <c r="E82" s="23" t="e">
        <f>IF(SUM(Results!#REF!)&gt;10,IF(AND(ISNUMBER(Results!#REF!),Results!#REF!&lt;35),Results!#REF!,35),"")</f>
        <v>#REF!</v>
      </c>
      <c r="F82" s="23" t="e">
        <f>IF(SUM(Results!#REF!)&gt;10,IF(AND(ISNUMBER(Results!#REF!),Results!#REF!&lt;35),Results!#REF!,35),"")</f>
        <v>#REF!</v>
      </c>
      <c r="G82" s="23" t="e">
        <f>IF(SUM(Results!#REF!)&gt;10,IF(AND(ISNUMBER(Results!#REF!),Results!#REF!&lt;35),Results!#REF!,35),"")</f>
        <v>#REF!</v>
      </c>
      <c r="H82" s="23" t="e">
        <f>IF(SUM(Results!#REF!)&gt;10,IF(AND(ISNUMBER(Results!#REF!),Results!#REF!&lt;35),Results!#REF!,35),"")</f>
        <v>#REF!</v>
      </c>
      <c r="I82" s="23" t="e">
        <f>IF(SUM(Results!#REF!)&gt;10,IF(AND(ISNUMBER(Results!#REF!),Results!#REF!&lt;35),Results!#REF!,35),"")</f>
        <v>#REF!</v>
      </c>
      <c r="J82" s="23" t="e">
        <f>IF(SUM(Results!#REF!)&gt;10,IF(AND(ISNUMBER(Results!#REF!),Results!#REF!&lt;35),Results!#REF!,35),"")</f>
        <v>#REF!</v>
      </c>
      <c r="K82" s="23" t="e">
        <f>IF(SUM(Results!#REF!)&gt;10,IF(AND(ISNUMBER(Results!#REF!),Results!#REF!&lt;35),Results!#REF!,35),"")</f>
        <v>#REF!</v>
      </c>
      <c r="L82" s="24" t="e">
        <f>IF(SUM(Results!#REF!)&gt;10,IF(AND(ISNUMBER(Results!#REF!),Results!#REF!&lt;35),Results!#REF!,35),"")</f>
        <v>#REF!</v>
      </c>
      <c r="M82" s="22" t="e">
        <f>IF(SUM(#REF!)&gt;10,IF(AND(ISNUMBER(#REF!),#REF!&lt;35),#REF!,35),"")</f>
        <v>#REF!</v>
      </c>
      <c r="N82" s="23" t="e">
        <f>IF(SUM(#REF!)&gt;10,IF(AND(ISNUMBER(#REF!),#REF!&lt;35),#REF!,35),"")</f>
        <v>#REF!</v>
      </c>
      <c r="O82" s="23" t="e">
        <f>IF(SUM(#REF!)&gt;10,IF(AND(ISNUMBER(#REF!),#REF!&lt;35),#REF!,35),"")</f>
        <v>#REF!</v>
      </c>
      <c r="P82" s="23" t="e">
        <f>IF(SUM(#REF!)&gt;10,IF(AND(ISNUMBER(#REF!),#REF!&lt;35),#REF!,35),"")</f>
        <v>#REF!</v>
      </c>
      <c r="Q82" s="23" t="e">
        <f>IF(SUM(#REF!)&gt;10,IF(AND(ISNUMBER(#REF!),#REF!&lt;35),#REF!,35),"")</f>
        <v>#REF!</v>
      </c>
      <c r="R82" s="23" t="e">
        <f>IF(SUM(#REF!)&gt;10,IF(AND(ISNUMBER(#REF!),#REF!&lt;35),#REF!,35),"")</f>
        <v>#REF!</v>
      </c>
      <c r="S82" s="23" t="e">
        <f>IF(SUM(#REF!)&gt;10,IF(AND(ISNUMBER(#REF!),#REF!&lt;35),#REF!,35),"")</f>
        <v>#REF!</v>
      </c>
      <c r="T82" s="23" t="e">
        <f>IF(SUM(#REF!)&gt;10,IF(AND(ISNUMBER(#REF!),#REF!&lt;35),#REF!,35),"")</f>
        <v>#REF!</v>
      </c>
      <c r="U82" s="23" t="e">
        <f>IF(SUM(#REF!)&gt;10,IF(AND(ISNUMBER(#REF!),#REF!&lt;35),#REF!,35),"")</f>
        <v>#REF!</v>
      </c>
      <c r="V82" s="24" t="e">
        <f>IF(SUM(#REF!)&gt;10,IF(AND(ISNUMBER(#REF!),#REF!&lt;35),#REF!,35),"")</f>
        <v>#REF!</v>
      </c>
      <c r="W82" s="8"/>
      <c r="X82" s="8"/>
      <c r="Y82" s="8"/>
      <c r="Z82" s="8"/>
      <c r="AA82" s="8"/>
      <c r="AB82" s="8"/>
      <c r="AC82" s="8"/>
      <c r="AD82" s="8"/>
      <c r="AE82" s="8"/>
      <c r="AF82" s="8"/>
      <c r="AG82" s="29"/>
      <c r="AH82" s="30"/>
      <c r="AI82" s="30"/>
      <c r="AJ82" s="30"/>
      <c r="AK82" s="30"/>
      <c r="AL82" s="30"/>
      <c r="AM82" s="30"/>
      <c r="AN82" s="30"/>
      <c r="AO82" s="30"/>
      <c r="AP82" s="31"/>
      <c r="AS82" s="18" t="e">
        <f t="shared" si="5"/>
        <v>#REF!</v>
      </c>
      <c r="AT82" s="18" t="e">
        <f t="shared" si="6"/>
        <v>#REF!</v>
      </c>
      <c r="AU82" s="5"/>
      <c r="AV82" s="5"/>
    </row>
    <row r="83" spans="1:48" x14ac:dyDescent="0.25">
      <c r="A83" s="16" t="e">
        <f>#REF!</f>
        <v>#REF!</v>
      </c>
      <c r="B83" s="15" t="s">
        <v>81</v>
      </c>
      <c r="C83" s="22" t="e">
        <f>IF(SUM(Results!#REF!)&gt;10,IF(AND(ISNUMBER(Results!#REF!),Results!#REF!&lt;35),Results!#REF!,35),"")</f>
        <v>#REF!</v>
      </c>
      <c r="D83" s="23" t="e">
        <f>IF(SUM(Results!#REF!)&gt;10,IF(AND(ISNUMBER(Results!#REF!),Results!#REF!&lt;35),Results!#REF!,35),"")</f>
        <v>#REF!</v>
      </c>
      <c r="E83" s="23" t="e">
        <f>IF(SUM(Results!#REF!)&gt;10,IF(AND(ISNUMBER(Results!#REF!),Results!#REF!&lt;35),Results!#REF!,35),"")</f>
        <v>#REF!</v>
      </c>
      <c r="F83" s="23" t="e">
        <f>IF(SUM(Results!#REF!)&gt;10,IF(AND(ISNUMBER(Results!#REF!),Results!#REF!&lt;35),Results!#REF!,35),"")</f>
        <v>#REF!</v>
      </c>
      <c r="G83" s="23" t="e">
        <f>IF(SUM(Results!#REF!)&gt;10,IF(AND(ISNUMBER(Results!#REF!),Results!#REF!&lt;35),Results!#REF!,35),"")</f>
        <v>#REF!</v>
      </c>
      <c r="H83" s="23" t="e">
        <f>IF(SUM(Results!#REF!)&gt;10,IF(AND(ISNUMBER(Results!#REF!),Results!#REF!&lt;35),Results!#REF!,35),"")</f>
        <v>#REF!</v>
      </c>
      <c r="I83" s="23" t="e">
        <f>IF(SUM(Results!#REF!)&gt;10,IF(AND(ISNUMBER(Results!#REF!),Results!#REF!&lt;35),Results!#REF!,35),"")</f>
        <v>#REF!</v>
      </c>
      <c r="J83" s="23" t="e">
        <f>IF(SUM(Results!#REF!)&gt;10,IF(AND(ISNUMBER(Results!#REF!),Results!#REF!&lt;35),Results!#REF!,35),"")</f>
        <v>#REF!</v>
      </c>
      <c r="K83" s="23" t="e">
        <f>IF(SUM(Results!#REF!)&gt;10,IF(AND(ISNUMBER(Results!#REF!),Results!#REF!&lt;35),Results!#REF!,35),"")</f>
        <v>#REF!</v>
      </c>
      <c r="L83" s="24" t="e">
        <f>IF(SUM(Results!#REF!)&gt;10,IF(AND(ISNUMBER(Results!#REF!),Results!#REF!&lt;35),Results!#REF!,35),"")</f>
        <v>#REF!</v>
      </c>
      <c r="M83" s="22" t="e">
        <f>IF(SUM(#REF!)&gt;10,IF(AND(ISNUMBER(#REF!),#REF!&lt;35),#REF!,35),"")</f>
        <v>#REF!</v>
      </c>
      <c r="N83" s="23" t="e">
        <f>IF(SUM(#REF!)&gt;10,IF(AND(ISNUMBER(#REF!),#REF!&lt;35),#REF!,35),"")</f>
        <v>#REF!</v>
      </c>
      <c r="O83" s="23" t="e">
        <f>IF(SUM(#REF!)&gt;10,IF(AND(ISNUMBER(#REF!),#REF!&lt;35),#REF!,35),"")</f>
        <v>#REF!</v>
      </c>
      <c r="P83" s="23" t="e">
        <f>IF(SUM(#REF!)&gt;10,IF(AND(ISNUMBER(#REF!),#REF!&lt;35),#REF!,35),"")</f>
        <v>#REF!</v>
      </c>
      <c r="Q83" s="23" t="e">
        <f>IF(SUM(#REF!)&gt;10,IF(AND(ISNUMBER(#REF!),#REF!&lt;35),#REF!,35),"")</f>
        <v>#REF!</v>
      </c>
      <c r="R83" s="23" t="e">
        <f>IF(SUM(#REF!)&gt;10,IF(AND(ISNUMBER(#REF!),#REF!&lt;35),#REF!,35),"")</f>
        <v>#REF!</v>
      </c>
      <c r="S83" s="23" t="e">
        <f>IF(SUM(#REF!)&gt;10,IF(AND(ISNUMBER(#REF!),#REF!&lt;35),#REF!,35),"")</f>
        <v>#REF!</v>
      </c>
      <c r="T83" s="23" t="e">
        <f>IF(SUM(#REF!)&gt;10,IF(AND(ISNUMBER(#REF!),#REF!&lt;35),#REF!,35),"")</f>
        <v>#REF!</v>
      </c>
      <c r="U83" s="23" t="e">
        <f>IF(SUM(#REF!)&gt;10,IF(AND(ISNUMBER(#REF!),#REF!&lt;35),#REF!,35),"")</f>
        <v>#REF!</v>
      </c>
      <c r="V83" s="24" t="e">
        <f>IF(SUM(#REF!)&gt;10,IF(AND(ISNUMBER(#REF!),#REF!&lt;35),#REF!,35),"")</f>
        <v>#REF!</v>
      </c>
      <c r="W83" s="8"/>
      <c r="X83" s="8"/>
      <c r="Y83" s="8"/>
      <c r="Z83" s="8"/>
      <c r="AA83" s="8"/>
      <c r="AB83" s="8"/>
      <c r="AC83" s="8"/>
      <c r="AD83" s="8"/>
      <c r="AE83" s="8"/>
      <c r="AF83" s="8"/>
      <c r="AG83" s="29"/>
      <c r="AH83" s="30"/>
      <c r="AI83" s="30"/>
      <c r="AJ83" s="30"/>
      <c r="AK83" s="30"/>
      <c r="AL83" s="30"/>
      <c r="AM83" s="30"/>
      <c r="AN83" s="30"/>
      <c r="AO83" s="30"/>
      <c r="AP83" s="31"/>
      <c r="AS83" s="18" t="e">
        <f t="shared" si="5"/>
        <v>#REF!</v>
      </c>
      <c r="AT83" s="18" t="e">
        <f t="shared" si="6"/>
        <v>#REF!</v>
      </c>
      <c r="AU83" s="5"/>
      <c r="AV83" s="5"/>
    </row>
    <row r="84" spans="1:48" x14ac:dyDescent="0.25">
      <c r="A84" s="16" t="e">
        <f>#REF!</f>
        <v>#REF!</v>
      </c>
      <c r="B84" s="15" t="s">
        <v>82</v>
      </c>
      <c r="C84" s="22" t="e">
        <f>IF(SUM(Results!#REF!)&gt;10,IF(AND(ISNUMBER(Results!#REF!),Results!#REF!&lt;35),Results!#REF!,35),"")</f>
        <v>#REF!</v>
      </c>
      <c r="D84" s="23" t="e">
        <f>IF(SUM(Results!#REF!)&gt;10,IF(AND(ISNUMBER(Results!#REF!),Results!#REF!&lt;35),Results!#REF!,35),"")</f>
        <v>#REF!</v>
      </c>
      <c r="E84" s="23" t="e">
        <f>IF(SUM(Results!#REF!)&gt;10,IF(AND(ISNUMBER(Results!#REF!),Results!#REF!&lt;35),Results!#REF!,35),"")</f>
        <v>#REF!</v>
      </c>
      <c r="F84" s="23" t="e">
        <f>IF(SUM(Results!#REF!)&gt;10,IF(AND(ISNUMBER(Results!#REF!),Results!#REF!&lt;35),Results!#REF!,35),"")</f>
        <v>#REF!</v>
      </c>
      <c r="G84" s="23" t="e">
        <f>IF(SUM(Results!#REF!)&gt;10,IF(AND(ISNUMBER(Results!#REF!),Results!#REF!&lt;35),Results!#REF!,35),"")</f>
        <v>#REF!</v>
      </c>
      <c r="H84" s="23" t="e">
        <f>IF(SUM(Results!#REF!)&gt;10,IF(AND(ISNUMBER(Results!#REF!),Results!#REF!&lt;35),Results!#REF!,35),"")</f>
        <v>#REF!</v>
      </c>
      <c r="I84" s="23" t="e">
        <f>IF(SUM(Results!#REF!)&gt;10,IF(AND(ISNUMBER(Results!#REF!),Results!#REF!&lt;35),Results!#REF!,35),"")</f>
        <v>#REF!</v>
      </c>
      <c r="J84" s="23" t="e">
        <f>IF(SUM(Results!#REF!)&gt;10,IF(AND(ISNUMBER(Results!#REF!),Results!#REF!&lt;35),Results!#REF!,35),"")</f>
        <v>#REF!</v>
      </c>
      <c r="K84" s="23" t="e">
        <f>IF(SUM(Results!#REF!)&gt;10,IF(AND(ISNUMBER(Results!#REF!),Results!#REF!&lt;35),Results!#REF!,35),"")</f>
        <v>#REF!</v>
      </c>
      <c r="L84" s="24" t="e">
        <f>IF(SUM(Results!#REF!)&gt;10,IF(AND(ISNUMBER(Results!#REF!),Results!#REF!&lt;35),Results!#REF!,35),"")</f>
        <v>#REF!</v>
      </c>
      <c r="M84" s="22" t="e">
        <f>IF(SUM(#REF!)&gt;10,IF(AND(ISNUMBER(#REF!),#REF!&lt;35),#REF!,35),"")</f>
        <v>#REF!</v>
      </c>
      <c r="N84" s="23" t="e">
        <f>IF(SUM(#REF!)&gt;10,IF(AND(ISNUMBER(#REF!),#REF!&lt;35),#REF!,35),"")</f>
        <v>#REF!</v>
      </c>
      <c r="O84" s="23" t="e">
        <f>IF(SUM(#REF!)&gt;10,IF(AND(ISNUMBER(#REF!),#REF!&lt;35),#REF!,35),"")</f>
        <v>#REF!</v>
      </c>
      <c r="P84" s="23" t="e">
        <f>IF(SUM(#REF!)&gt;10,IF(AND(ISNUMBER(#REF!),#REF!&lt;35),#REF!,35),"")</f>
        <v>#REF!</v>
      </c>
      <c r="Q84" s="23" t="e">
        <f>IF(SUM(#REF!)&gt;10,IF(AND(ISNUMBER(#REF!),#REF!&lt;35),#REF!,35),"")</f>
        <v>#REF!</v>
      </c>
      <c r="R84" s="23" t="e">
        <f>IF(SUM(#REF!)&gt;10,IF(AND(ISNUMBER(#REF!),#REF!&lt;35),#REF!,35),"")</f>
        <v>#REF!</v>
      </c>
      <c r="S84" s="23" t="e">
        <f>IF(SUM(#REF!)&gt;10,IF(AND(ISNUMBER(#REF!),#REF!&lt;35),#REF!,35),"")</f>
        <v>#REF!</v>
      </c>
      <c r="T84" s="23" t="e">
        <f>IF(SUM(#REF!)&gt;10,IF(AND(ISNUMBER(#REF!),#REF!&lt;35),#REF!,35),"")</f>
        <v>#REF!</v>
      </c>
      <c r="U84" s="23" t="e">
        <f>IF(SUM(#REF!)&gt;10,IF(AND(ISNUMBER(#REF!),#REF!&lt;35),#REF!,35),"")</f>
        <v>#REF!</v>
      </c>
      <c r="V84" s="24" t="e">
        <f>IF(SUM(#REF!)&gt;10,IF(AND(ISNUMBER(#REF!),#REF!&lt;35),#REF!,35),"")</f>
        <v>#REF!</v>
      </c>
      <c r="W84" s="8"/>
      <c r="X84" s="8"/>
      <c r="Y84" s="8"/>
      <c r="Z84" s="8"/>
      <c r="AA84" s="8"/>
      <c r="AB84" s="8"/>
      <c r="AC84" s="8"/>
      <c r="AD84" s="8"/>
      <c r="AE84" s="8"/>
      <c r="AF84" s="8"/>
      <c r="AG84" s="29"/>
      <c r="AH84" s="30"/>
      <c r="AI84" s="30"/>
      <c r="AJ84" s="30"/>
      <c r="AK84" s="30"/>
      <c r="AL84" s="30"/>
      <c r="AM84" s="30"/>
      <c r="AN84" s="30"/>
      <c r="AO84" s="30"/>
      <c r="AP84" s="31"/>
      <c r="AS84" s="18" t="e">
        <f t="shared" si="5"/>
        <v>#REF!</v>
      </c>
      <c r="AT84" s="18" t="e">
        <f t="shared" si="6"/>
        <v>#REF!</v>
      </c>
      <c r="AU84" s="5"/>
      <c r="AV84" s="5"/>
    </row>
    <row r="85" spans="1:48" x14ac:dyDescent="0.25">
      <c r="A85" s="16" t="e">
        <f>#REF!</f>
        <v>#REF!</v>
      </c>
      <c r="B85" s="15" t="s">
        <v>83</v>
      </c>
      <c r="C85" s="22" t="e">
        <f>IF(SUM(Results!#REF!)&gt;10,IF(AND(ISNUMBER(Results!#REF!),Results!#REF!&lt;35),Results!#REF!,35),"")</f>
        <v>#REF!</v>
      </c>
      <c r="D85" s="23" t="e">
        <f>IF(SUM(Results!#REF!)&gt;10,IF(AND(ISNUMBER(Results!#REF!),Results!#REF!&lt;35),Results!#REF!,35),"")</f>
        <v>#REF!</v>
      </c>
      <c r="E85" s="23" t="e">
        <f>IF(SUM(Results!#REF!)&gt;10,IF(AND(ISNUMBER(Results!#REF!),Results!#REF!&lt;35),Results!#REF!,35),"")</f>
        <v>#REF!</v>
      </c>
      <c r="F85" s="23" t="e">
        <f>IF(SUM(Results!#REF!)&gt;10,IF(AND(ISNUMBER(Results!#REF!),Results!#REF!&lt;35),Results!#REF!,35),"")</f>
        <v>#REF!</v>
      </c>
      <c r="G85" s="23" t="e">
        <f>IF(SUM(Results!#REF!)&gt;10,IF(AND(ISNUMBER(Results!#REF!),Results!#REF!&lt;35),Results!#REF!,35),"")</f>
        <v>#REF!</v>
      </c>
      <c r="H85" s="23" t="e">
        <f>IF(SUM(Results!#REF!)&gt;10,IF(AND(ISNUMBER(Results!#REF!),Results!#REF!&lt;35),Results!#REF!,35),"")</f>
        <v>#REF!</v>
      </c>
      <c r="I85" s="23" t="e">
        <f>IF(SUM(Results!#REF!)&gt;10,IF(AND(ISNUMBER(Results!#REF!),Results!#REF!&lt;35),Results!#REF!,35),"")</f>
        <v>#REF!</v>
      </c>
      <c r="J85" s="23" t="e">
        <f>IF(SUM(Results!#REF!)&gt;10,IF(AND(ISNUMBER(Results!#REF!),Results!#REF!&lt;35),Results!#REF!,35),"")</f>
        <v>#REF!</v>
      </c>
      <c r="K85" s="23" t="e">
        <f>IF(SUM(Results!#REF!)&gt;10,IF(AND(ISNUMBER(Results!#REF!),Results!#REF!&lt;35),Results!#REF!,35),"")</f>
        <v>#REF!</v>
      </c>
      <c r="L85" s="24" t="e">
        <f>IF(SUM(Results!#REF!)&gt;10,IF(AND(ISNUMBER(Results!#REF!),Results!#REF!&lt;35),Results!#REF!,35),"")</f>
        <v>#REF!</v>
      </c>
      <c r="M85" s="22" t="e">
        <f>IF(SUM(#REF!)&gt;10,IF(AND(ISNUMBER(#REF!),#REF!&lt;35),#REF!,35),"")</f>
        <v>#REF!</v>
      </c>
      <c r="N85" s="23" t="e">
        <f>IF(SUM(#REF!)&gt;10,IF(AND(ISNUMBER(#REF!),#REF!&lt;35),#REF!,35),"")</f>
        <v>#REF!</v>
      </c>
      <c r="O85" s="23" t="e">
        <f>IF(SUM(#REF!)&gt;10,IF(AND(ISNUMBER(#REF!),#REF!&lt;35),#REF!,35),"")</f>
        <v>#REF!</v>
      </c>
      <c r="P85" s="23" t="e">
        <f>IF(SUM(#REF!)&gt;10,IF(AND(ISNUMBER(#REF!),#REF!&lt;35),#REF!,35),"")</f>
        <v>#REF!</v>
      </c>
      <c r="Q85" s="23" t="e">
        <f>IF(SUM(#REF!)&gt;10,IF(AND(ISNUMBER(#REF!),#REF!&lt;35),#REF!,35),"")</f>
        <v>#REF!</v>
      </c>
      <c r="R85" s="23" t="e">
        <f>IF(SUM(#REF!)&gt;10,IF(AND(ISNUMBER(#REF!),#REF!&lt;35),#REF!,35),"")</f>
        <v>#REF!</v>
      </c>
      <c r="S85" s="23" t="e">
        <f>IF(SUM(#REF!)&gt;10,IF(AND(ISNUMBER(#REF!),#REF!&lt;35),#REF!,35),"")</f>
        <v>#REF!</v>
      </c>
      <c r="T85" s="23" t="e">
        <f>IF(SUM(#REF!)&gt;10,IF(AND(ISNUMBER(#REF!),#REF!&lt;35),#REF!,35),"")</f>
        <v>#REF!</v>
      </c>
      <c r="U85" s="23" t="e">
        <f>IF(SUM(#REF!)&gt;10,IF(AND(ISNUMBER(#REF!),#REF!&lt;35),#REF!,35),"")</f>
        <v>#REF!</v>
      </c>
      <c r="V85" s="24" t="e">
        <f>IF(SUM(#REF!)&gt;10,IF(AND(ISNUMBER(#REF!),#REF!&lt;35),#REF!,35),"")</f>
        <v>#REF!</v>
      </c>
      <c r="W85" s="8"/>
      <c r="X85" s="8"/>
      <c r="Y85" s="8"/>
      <c r="Z85" s="8"/>
      <c r="AA85" s="8"/>
      <c r="AB85" s="8"/>
      <c r="AC85" s="8"/>
      <c r="AD85" s="8"/>
      <c r="AE85" s="8"/>
      <c r="AF85" s="8"/>
      <c r="AG85" s="29"/>
      <c r="AH85" s="30"/>
      <c r="AI85" s="30"/>
      <c r="AJ85" s="30"/>
      <c r="AK85" s="30"/>
      <c r="AL85" s="30"/>
      <c r="AM85" s="30"/>
      <c r="AN85" s="30"/>
      <c r="AO85" s="30"/>
      <c r="AP85" s="31"/>
      <c r="AS85" s="18" t="e">
        <f t="shared" si="5"/>
        <v>#REF!</v>
      </c>
      <c r="AT85" s="18" t="e">
        <f t="shared" si="6"/>
        <v>#REF!</v>
      </c>
      <c r="AU85" s="5"/>
      <c r="AV85" s="5"/>
    </row>
    <row r="86" spans="1:48" x14ac:dyDescent="0.25">
      <c r="A86" s="16" t="e">
        <f>#REF!</f>
        <v>#REF!</v>
      </c>
      <c r="B86" s="15" t="s">
        <v>84</v>
      </c>
      <c r="C86" s="22" t="e">
        <f>IF(SUM(Results!#REF!)&gt;10,IF(AND(ISNUMBER(Results!#REF!),Results!#REF!&lt;35),Results!#REF!,35),"")</f>
        <v>#REF!</v>
      </c>
      <c r="D86" s="23" t="e">
        <f>IF(SUM(Results!#REF!)&gt;10,IF(AND(ISNUMBER(Results!#REF!),Results!#REF!&lt;35),Results!#REF!,35),"")</f>
        <v>#REF!</v>
      </c>
      <c r="E86" s="23" t="e">
        <f>IF(SUM(Results!#REF!)&gt;10,IF(AND(ISNUMBER(Results!#REF!),Results!#REF!&lt;35),Results!#REF!,35),"")</f>
        <v>#REF!</v>
      </c>
      <c r="F86" s="23" t="e">
        <f>IF(SUM(Results!#REF!)&gt;10,IF(AND(ISNUMBER(Results!#REF!),Results!#REF!&lt;35),Results!#REF!,35),"")</f>
        <v>#REF!</v>
      </c>
      <c r="G86" s="23" t="e">
        <f>IF(SUM(Results!#REF!)&gt;10,IF(AND(ISNUMBER(Results!#REF!),Results!#REF!&lt;35),Results!#REF!,35),"")</f>
        <v>#REF!</v>
      </c>
      <c r="H86" s="23" t="e">
        <f>IF(SUM(Results!#REF!)&gt;10,IF(AND(ISNUMBER(Results!#REF!),Results!#REF!&lt;35),Results!#REF!,35),"")</f>
        <v>#REF!</v>
      </c>
      <c r="I86" s="23" t="e">
        <f>IF(SUM(Results!#REF!)&gt;10,IF(AND(ISNUMBER(Results!#REF!),Results!#REF!&lt;35),Results!#REF!,35),"")</f>
        <v>#REF!</v>
      </c>
      <c r="J86" s="23" t="e">
        <f>IF(SUM(Results!#REF!)&gt;10,IF(AND(ISNUMBER(Results!#REF!),Results!#REF!&lt;35),Results!#REF!,35),"")</f>
        <v>#REF!</v>
      </c>
      <c r="K86" s="23" t="e">
        <f>IF(SUM(Results!#REF!)&gt;10,IF(AND(ISNUMBER(Results!#REF!),Results!#REF!&lt;35),Results!#REF!,35),"")</f>
        <v>#REF!</v>
      </c>
      <c r="L86" s="24" t="e">
        <f>IF(SUM(Results!#REF!)&gt;10,IF(AND(ISNUMBER(Results!#REF!),Results!#REF!&lt;35),Results!#REF!,35),"")</f>
        <v>#REF!</v>
      </c>
      <c r="M86" s="22" t="e">
        <f>IF(SUM(#REF!)&gt;10,IF(AND(ISNUMBER(#REF!),#REF!&lt;35),#REF!,35),"")</f>
        <v>#REF!</v>
      </c>
      <c r="N86" s="23" t="e">
        <f>IF(SUM(#REF!)&gt;10,IF(AND(ISNUMBER(#REF!),#REF!&lt;35),#REF!,35),"")</f>
        <v>#REF!</v>
      </c>
      <c r="O86" s="23" t="e">
        <f>IF(SUM(#REF!)&gt;10,IF(AND(ISNUMBER(#REF!),#REF!&lt;35),#REF!,35),"")</f>
        <v>#REF!</v>
      </c>
      <c r="P86" s="23" t="e">
        <f>IF(SUM(#REF!)&gt;10,IF(AND(ISNUMBER(#REF!),#REF!&lt;35),#REF!,35),"")</f>
        <v>#REF!</v>
      </c>
      <c r="Q86" s="23" t="e">
        <f>IF(SUM(#REF!)&gt;10,IF(AND(ISNUMBER(#REF!),#REF!&lt;35),#REF!,35),"")</f>
        <v>#REF!</v>
      </c>
      <c r="R86" s="23" t="e">
        <f>IF(SUM(#REF!)&gt;10,IF(AND(ISNUMBER(#REF!),#REF!&lt;35),#REF!,35),"")</f>
        <v>#REF!</v>
      </c>
      <c r="S86" s="23" t="e">
        <f>IF(SUM(#REF!)&gt;10,IF(AND(ISNUMBER(#REF!),#REF!&lt;35),#REF!,35),"")</f>
        <v>#REF!</v>
      </c>
      <c r="T86" s="23" t="e">
        <f>IF(SUM(#REF!)&gt;10,IF(AND(ISNUMBER(#REF!),#REF!&lt;35),#REF!,35),"")</f>
        <v>#REF!</v>
      </c>
      <c r="U86" s="23" t="e">
        <f>IF(SUM(#REF!)&gt;10,IF(AND(ISNUMBER(#REF!),#REF!&lt;35),#REF!,35),"")</f>
        <v>#REF!</v>
      </c>
      <c r="V86" s="24" t="e">
        <f>IF(SUM(#REF!)&gt;10,IF(AND(ISNUMBER(#REF!),#REF!&lt;35),#REF!,35),"")</f>
        <v>#REF!</v>
      </c>
      <c r="W86" s="8"/>
      <c r="X86" s="8"/>
      <c r="Y86" s="8"/>
      <c r="Z86" s="8"/>
      <c r="AA86" s="8"/>
      <c r="AB86" s="8"/>
      <c r="AC86" s="8"/>
      <c r="AD86" s="8"/>
      <c r="AE86" s="8"/>
      <c r="AF86" s="8"/>
      <c r="AG86" s="29"/>
      <c r="AH86" s="30"/>
      <c r="AI86" s="30"/>
      <c r="AJ86" s="30"/>
      <c r="AK86" s="30"/>
      <c r="AL86" s="30"/>
      <c r="AM86" s="30"/>
      <c r="AN86" s="30"/>
      <c r="AO86" s="30"/>
      <c r="AP86" s="31"/>
      <c r="AS86" s="18" t="e">
        <f t="shared" si="5"/>
        <v>#REF!</v>
      </c>
      <c r="AT86" s="18" t="e">
        <f t="shared" si="6"/>
        <v>#REF!</v>
      </c>
      <c r="AU86" s="5"/>
      <c r="AV86" s="5"/>
    </row>
    <row r="87" spans="1:48" x14ac:dyDescent="0.25">
      <c r="A87" s="16" t="e">
        <f>#REF!</f>
        <v>#REF!</v>
      </c>
      <c r="B87" s="15" t="s">
        <v>85</v>
      </c>
      <c r="C87" s="22" t="e">
        <f>IF(SUM(Results!#REF!)&gt;10,IF(AND(ISNUMBER(Results!#REF!),Results!#REF!&lt;35),Results!#REF!,35),"")</f>
        <v>#REF!</v>
      </c>
      <c r="D87" s="23" t="e">
        <f>IF(SUM(Results!#REF!)&gt;10,IF(AND(ISNUMBER(Results!#REF!),Results!#REF!&lt;35),Results!#REF!,35),"")</f>
        <v>#REF!</v>
      </c>
      <c r="E87" s="23" t="e">
        <f>IF(SUM(Results!#REF!)&gt;10,IF(AND(ISNUMBER(Results!#REF!),Results!#REF!&lt;35),Results!#REF!,35),"")</f>
        <v>#REF!</v>
      </c>
      <c r="F87" s="23" t="e">
        <f>IF(SUM(Results!#REF!)&gt;10,IF(AND(ISNUMBER(Results!#REF!),Results!#REF!&lt;35),Results!#REF!,35),"")</f>
        <v>#REF!</v>
      </c>
      <c r="G87" s="23" t="e">
        <f>IF(SUM(Results!#REF!)&gt;10,IF(AND(ISNUMBER(Results!#REF!),Results!#REF!&lt;35),Results!#REF!,35),"")</f>
        <v>#REF!</v>
      </c>
      <c r="H87" s="23" t="e">
        <f>IF(SUM(Results!#REF!)&gt;10,IF(AND(ISNUMBER(Results!#REF!),Results!#REF!&lt;35),Results!#REF!,35),"")</f>
        <v>#REF!</v>
      </c>
      <c r="I87" s="23" t="e">
        <f>IF(SUM(Results!#REF!)&gt;10,IF(AND(ISNUMBER(Results!#REF!),Results!#REF!&lt;35),Results!#REF!,35),"")</f>
        <v>#REF!</v>
      </c>
      <c r="J87" s="23" t="e">
        <f>IF(SUM(Results!#REF!)&gt;10,IF(AND(ISNUMBER(Results!#REF!),Results!#REF!&lt;35),Results!#REF!,35),"")</f>
        <v>#REF!</v>
      </c>
      <c r="K87" s="23" t="e">
        <f>IF(SUM(Results!#REF!)&gt;10,IF(AND(ISNUMBER(Results!#REF!),Results!#REF!&lt;35),Results!#REF!,35),"")</f>
        <v>#REF!</v>
      </c>
      <c r="L87" s="24" t="e">
        <f>IF(SUM(Results!#REF!)&gt;10,IF(AND(ISNUMBER(Results!#REF!),Results!#REF!&lt;35),Results!#REF!,35),"")</f>
        <v>#REF!</v>
      </c>
      <c r="M87" s="22" t="e">
        <f>IF(SUM(#REF!)&gt;10,IF(AND(ISNUMBER(#REF!),#REF!&lt;35),#REF!,35),"")</f>
        <v>#REF!</v>
      </c>
      <c r="N87" s="23" t="e">
        <f>IF(SUM(#REF!)&gt;10,IF(AND(ISNUMBER(#REF!),#REF!&lt;35),#REF!,35),"")</f>
        <v>#REF!</v>
      </c>
      <c r="O87" s="23" t="e">
        <f>IF(SUM(#REF!)&gt;10,IF(AND(ISNUMBER(#REF!),#REF!&lt;35),#REF!,35),"")</f>
        <v>#REF!</v>
      </c>
      <c r="P87" s="23" t="e">
        <f>IF(SUM(#REF!)&gt;10,IF(AND(ISNUMBER(#REF!),#REF!&lt;35),#REF!,35),"")</f>
        <v>#REF!</v>
      </c>
      <c r="Q87" s="23" t="e">
        <f>IF(SUM(#REF!)&gt;10,IF(AND(ISNUMBER(#REF!),#REF!&lt;35),#REF!,35),"")</f>
        <v>#REF!</v>
      </c>
      <c r="R87" s="23" t="e">
        <f>IF(SUM(#REF!)&gt;10,IF(AND(ISNUMBER(#REF!),#REF!&lt;35),#REF!,35),"")</f>
        <v>#REF!</v>
      </c>
      <c r="S87" s="23" t="e">
        <f>IF(SUM(#REF!)&gt;10,IF(AND(ISNUMBER(#REF!),#REF!&lt;35),#REF!,35),"")</f>
        <v>#REF!</v>
      </c>
      <c r="T87" s="23" t="e">
        <f>IF(SUM(#REF!)&gt;10,IF(AND(ISNUMBER(#REF!),#REF!&lt;35),#REF!,35),"")</f>
        <v>#REF!</v>
      </c>
      <c r="U87" s="23" t="e">
        <f>IF(SUM(#REF!)&gt;10,IF(AND(ISNUMBER(#REF!),#REF!&lt;35),#REF!,35),"")</f>
        <v>#REF!</v>
      </c>
      <c r="V87" s="24" t="e">
        <f>IF(SUM(#REF!)&gt;10,IF(AND(ISNUMBER(#REF!),#REF!&lt;35),#REF!,35),"")</f>
        <v>#REF!</v>
      </c>
      <c r="W87" s="8"/>
      <c r="X87" s="8"/>
      <c r="Y87" s="8"/>
      <c r="Z87" s="8"/>
      <c r="AA87" s="8"/>
      <c r="AB87" s="8"/>
      <c r="AC87" s="8"/>
      <c r="AD87" s="8"/>
      <c r="AE87" s="8"/>
      <c r="AF87" s="8"/>
      <c r="AG87" s="29"/>
      <c r="AH87" s="30"/>
      <c r="AI87" s="30"/>
      <c r="AJ87" s="30"/>
      <c r="AK87" s="30"/>
      <c r="AL87" s="30"/>
      <c r="AM87" s="30"/>
      <c r="AN87" s="30"/>
      <c r="AO87" s="30"/>
      <c r="AP87" s="31"/>
      <c r="AS87" s="18" t="e">
        <f t="shared" si="5"/>
        <v>#REF!</v>
      </c>
      <c r="AT87" s="18" t="e">
        <f t="shared" si="6"/>
        <v>#REF!</v>
      </c>
      <c r="AU87" s="5"/>
      <c r="AV87" s="5"/>
    </row>
    <row r="88" spans="1:48" x14ac:dyDescent="0.25">
      <c r="A88" s="16" t="e">
        <f>#REF!</f>
        <v>#REF!</v>
      </c>
      <c r="B88" s="15" t="s">
        <v>86</v>
      </c>
      <c r="C88" s="22" t="e">
        <f>IF(SUM(Results!#REF!)&gt;10,IF(AND(ISNUMBER(Results!#REF!),Results!#REF!&lt;35),Results!#REF!,35),"")</f>
        <v>#REF!</v>
      </c>
      <c r="D88" s="23" t="e">
        <f>IF(SUM(Results!#REF!)&gt;10,IF(AND(ISNUMBER(Results!#REF!),Results!#REF!&lt;35),Results!#REF!,35),"")</f>
        <v>#REF!</v>
      </c>
      <c r="E88" s="23" t="e">
        <f>IF(SUM(Results!#REF!)&gt;10,IF(AND(ISNUMBER(Results!#REF!),Results!#REF!&lt;35),Results!#REF!,35),"")</f>
        <v>#REF!</v>
      </c>
      <c r="F88" s="23" t="e">
        <f>IF(SUM(Results!#REF!)&gt;10,IF(AND(ISNUMBER(Results!#REF!),Results!#REF!&lt;35),Results!#REF!,35),"")</f>
        <v>#REF!</v>
      </c>
      <c r="G88" s="23" t="e">
        <f>IF(SUM(Results!#REF!)&gt;10,IF(AND(ISNUMBER(Results!#REF!),Results!#REF!&lt;35),Results!#REF!,35),"")</f>
        <v>#REF!</v>
      </c>
      <c r="H88" s="23" t="e">
        <f>IF(SUM(Results!#REF!)&gt;10,IF(AND(ISNUMBER(Results!#REF!),Results!#REF!&lt;35),Results!#REF!,35),"")</f>
        <v>#REF!</v>
      </c>
      <c r="I88" s="23" t="e">
        <f>IF(SUM(Results!#REF!)&gt;10,IF(AND(ISNUMBER(Results!#REF!),Results!#REF!&lt;35),Results!#REF!,35),"")</f>
        <v>#REF!</v>
      </c>
      <c r="J88" s="23" t="e">
        <f>IF(SUM(Results!#REF!)&gt;10,IF(AND(ISNUMBER(Results!#REF!),Results!#REF!&lt;35),Results!#REF!,35),"")</f>
        <v>#REF!</v>
      </c>
      <c r="K88" s="23" t="e">
        <f>IF(SUM(Results!#REF!)&gt;10,IF(AND(ISNUMBER(Results!#REF!),Results!#REF!&lt;35),Results!#REF!,35),"")</f>
        <v>#REF!</v>
      </c>
      <c r="L88" s="24" t="e">
        <f>IF(SUM(Results!#REF!)&gt;10,IF(AND(ISNUMBER(Results!#REF!),Results!#REF!&lt;35),Results!#REF!,35),"")</f>
        <v>#REF!</v>
      </c>
      <c r="M88" s="22" t="e">
        <f>IF(SUM(#REF!)&gt;10,IF(AND(ISNUMBER(#REF!),#REF!&lt;35),#REF!,35),"")</f>
        <v>#REF!</v>
      </c>
      <c r="N88" s="23" t="e">
        <f>IF(SUM(#REF!)&gt;10,IF(AND(ISNUMBER(#REF!),#REF!&lt;35),#REF!,35),"")</f>
        <v>#REF!</v>
      </c>
      <c r="O88" s="23" t="e">
        <f>IF(SUM(#REF!)&gt;10,IF(AND(ISNUMBER(#REF!),#REF!&lt;35),#REF!,35),"")</f>
        <v>#REF!</v>
      </c>
      <c r="P88" s="23" t="e">
        <f>IF(SUM(#REF!)&gt;10,IF(AND(ISNUMBER(#REF!),#REF!&lt;35),#REF!,35),"")</f>
        <v>#REF!</v>
      </c>
      <c r="Q88" s="23" t="e">
        <f>IF(SUM(#REF!)&gt;10,IF(AND(ISNUMBER(#REF!),#REF!&lt;35),#REF!,35),"")</f>
        <v>#REF!</v>
      </c>
      <c r="R88" s="23" t="e">
        <f>IF(SUM(#REF!)&gt;10,IF(AND(ISNUMBER(#REF!),#REF!&lt;35),#REF!,35),"")</f>
        <v>#REF!</v>
      </c>
      <c r="S88" s="23" t="e">
        <f>IF(SUM(#REF!)&gt;10,IF(AND(ISNUMBER(#REF!),#REF!&lt;35),#REF!,35),"")</f>
        <v>#REF!</v>
      </c>
      <c r="T88" s="23" t="e">
        <f>IF(SUM(#REF!)&gt;10,IF(AND(ISNUMBER(#REF!),#REF!&lt;35),#REF!,35),"")</f>
        <v>#REF!</v>
      </c>
      <c r="U88" s="23" t="e">
        <f>IF(SUM(#REF!)&gt;10,IF(AND(ISNUMBER(#REF!),#REF!&lt;35),#REF!,35),"")</f>
        <v>#REF!</v>
      </c>
      <c r="V88" s="24" t="e">
        <f>IF(SUM(#REF!)&gt;10,IF(AND(ISNUMBER(#REF!),#REF!&lt;35),#REF!,35),"")</f>
        <v>#REF!</v>
      </c>
      <c r="W88" s="8"/>
      <c r="X88" s="8"/>
      <c r="Y88" s="8"/>
      <c r="Z88" s="8"/>
      <c r="AA88" s="8"/>
      <c r="AB88" s="8"/>
      <c r="AC88" s="8"/>
      <c r="AD88" s="8"/>
      <c r="AE88" s="8"/>
      <c r="AF88" s="8"/>
      <c r="AG88" s="29"/>
      <c r="AH88" s="30"/>
      <c r="AI88" s="30"/>
      <c r="AJ88" s="30"/>
      <c r="AK88" s="30"/>
      <c r="AL88" s="30"/>
      <c r="AM88" s="30"/>
      <c r="AN88" s="30"/>
      <c r="AO88" s="30"/>
      <c r="AP88" s="31"/>
      <c r="AS88" s="18" t="e">
        <f t="shared" si="5"/>
        <v>#REF!</v>
      </c>
      <c r="AT88" s="18" t="e">
        <f t="shared" si="6"/>
        <v>#REF!</v>
      </c>
      <c r="AU88" s="5"/>
      <c r="AV88" s="5"/>
    </row>
    <row r="89" spans="1:48" x14ac:dyDescent="0.25">
      <c r="A89" s="16" t="e">
        <f>#REF!</f>
        <v>#REF!</v>
      </c>
      <c r="B89" s="15" t="s">
        <v>87</v>
      </c>
      <c r="C89" s="22" t="e">
        <f>IF(SUM(Results!#REF!)&gt;10,IF(AND(ISNUMBER(Results!#REF!),Results!#REF!&lt;35),Results!#REF!,35),"")</f>
        <v>#REF!</v>
      </c>
      <c r="D89" s="23" t="e">
        <f>IF(SUM(Results!#REF!)&gt;10,IF(AND(ISNUMBER(Results!#REF!),Results!#REF!&lt;35),Results!#REF!,35),"")</f>
        <v>#REF!</v>
      </c>
      <c r="E89" s="23" t="e">
        <f>IF(SUM(Results!#REF!)&gt;10,IF(AND(ISNUMBER(Results!#REF!),Results!#REF!&lt;35),Results!#REF!,35),"")</f>
        <v>#REF!</v>
      </c>
      <c r="F89" s="23" t="e">
        <f>IF(SUM(Results!#REF!)&gt;10,IF(AND(ISNUMBER(Results!#REF!),Results!#REF!&lt;35),Results!#REF!,35),"")</f>
        <v>#REF!</v>
      </c>
      <c r="G89" s="23" t="e">
        <f>IF(SUM(Results!#REF!)&gt;10,IF(AND(ISNUMBER(Results!#REF!),Results!#REF!&lt;35),Results!#REF!,35),"")</f>
        <v>#REF!</v>
      </c>
      <c r="H89" s="23" t="e">
        <f>IF(SUM(Results!#REF!)&gt;10,IF(AND(ISNUMBER(Results!#REF!),Results!#REF!&lt;35),Results!#REF!,35),"")</f>
        <v>#REF!</v>
      </c>
      <c r="I89" s="23" t="e">
        <f>IF(SUM(Results!#REF!)&gt;10,IF(AND(ISNUMBER(Results!#REF!),Results!#REF!&lt;35),Results!#REF!,35),"")</f>
        <v>#REF!</v>
      </c>
      <c r="J89" s="23" t="e">
        <f>IF(SUM(Results!#REF!)&gt;10,IF(AND(ISNUMBER(Results!#REF!),Results!#REF!&lt;35),Results!#REF!,35),"")</f>
        <v>#REF!</v>
      </c>
      <c r="K89" s="23" t="e">
        <f>IF(SUM(Results!#REF!)&gt;10,IF(AND(ISNUMBER(Results!#REF!),Results!#REF!&lt;35),Results!#REF!,35),"")</f>
        <v>#REF!</v>
      </c>
      <c r="L89" s="24" t="e">
        <f>IF(SUM(Results!#REF!)&gt;10,IF(AND(ISNUMBER(Results!#REF!),Results!#REF!&lt;35),Results!#REF!,35),"")</f>
        <v>#REF!</v>
      </c>
      <c r="M89" s="22" t="e">
        <f>IF(SUM(#REF!)&gt;10,IF(AND(ISNUMBER(#REF!),#REF!&lt;35),#REF!,35),"")</f>
        <v>#REF!</v>
      </c>
      <c r="N89" s="23" t="e">
        <f>IF(SUM(#REF!)&gt;10,IF(AND(ISNUMBER(#REF!),#REF!&lt;35),#REF!,35),"")</f>
        <v>#REF!</v>
      </c>
      <c r="O89" s="23" t="e">
        <f>IF(SUM(#REF!)&gt;10,IF(AND(ISNUMBER(#REF!),#REF!&lt;35),#REF!,35),"")</f>
        <v>#REF!</v>
      </c>
      <c r="P89" s="23" t="e">
        <f>IF(SUM(#REF!)&gt;10,IF(AND(ISNUMBER(#REF!),#REF!&lt;35),#REF!,35),"")</f>
        <v>#REF!</v>
      </c>
      <c r="Q89" s="23" t="e">
        <f>IF(SUM(#REF!)&gt;10,IF(AND(ISNUMBER(#REF!),#REF!&lt;35),#REF!,35),"")</f>
        <v>#REF!</v>
      </c>
      <c r="R89" s="23" t="e">
        <f>IF(SUM(#REF!)&gt;10,IF(AND(ISNUMBER(#REF!),#REF!&lt;35),#REF!,35),"")</f>
        <v>#REF!</v>
      </c>
      <c r="S89" s="23" t="e">
        <f>IF(SUM(#REF!)&gt;10,IF(AND(ISNUMBER(#REF!),#REF!&lt;35),#REF!,35),"")</f>
        <v>#REF!</v>
      </c>
      <c r="T89" s="23" t="e">
        <f>IF(SUM(#REF!)&gt;10,IF(AND(ISNUMBER(#REF!),#REF!&lt;35),#REF!,35),"")</f>
        <v>#REF!</v>
      </c>
      <c r="U89" s="23" t="e">
        <f>IF(SUM(#REF!)&gt;10,IF(AND(ISNUMBER(#REF!),#REF!&lt;35),#REF!,35),"")</f>
        <v>#REF!</v>
      </c>
      <c r="V89" s="24" t="e">
        <f>IF(SUM(#REF!)&gt;10,IF(AND(ISNUMBER(#REF!),#REF!&lt;35),#REF!,35),"")</f>
        <v>#REF!</v>
      </c>
      <c r="W89" s="8"/>
      <c r="X89" s="8"/>
      <c r="Y89" s="8"/>
      <c r="Z89" s="8"/>
      <c r="AA89" s="8"/>
      <c r="AB89" s="8"/>
      <c r="AC89" s="8"/>
      <c r="AD89" s="8"/>
      <c r="AE89" s="8"/>
      <c r="AF89" s="8"/>
      <c r="AG89" s="29"/>
      <c r="AH89" s="30"/>
      <c r="AI89" s="30"/>
      <c r="AJ89" s="30"/>
      <c r="AK89" s="30"/>
      <c r="AL89" s="30"/>
      <c r="AM89" s="30"/>
      <c r="AN89" s="30"/>
      <c r="AO89" s="30"/>
      <c r="AP89" s="31"/>
      <c r="AS89" s="18" t="e">
        <f t="shared" si="5"/>
        <v>#REF!</v>
      </c>
      <c r="AT89" s="18" t="e">
        <f t="shared" si="6"/>
        <v>#REF!</v>
      </c>
      <c r="AU89" s="5"/>
      <c r="AV89" s="5"/>
    </row>
    <row r="90" spans="1:48" x14ac:dyDescent="0.25">
      <c r="A90" s="16" t="e">
        <f>#REF!</f>
        <v>#REF!</v>
      </c>
      <c r="B90" s="15" t="s">
        <v>88</v>
      </c>
      <c r="C90" s="22" t="e">
        <f>IF(SUM(Results!#REF!)&gt;10,IF(AND(ISNUMBER(Results!#REF!),Results!#REF!&lt;35),Results!#REF!,35),"")</f>
        <v>#REF!</v>
      </c>
      <c r="D90" s="23" t="e">
        <f>IF(SUM(Results!#REF!)&gt;10,IF(AND(ISNUMBER(Results!#REF!),Results!#REF!&lt;35),Results!#REF!,35),"")</f>
        <v>#REF!</v>
      </c>
      <c r="E90" s="23" t="e">
        <f>IF(SUM(Results!#REF!)&gt;10,IF(AND(ISNUMBER(Results!#REF!),Results!#REF!&lt;35),Results!#REF!,35),"")</f>
        <v>#REF!</v>
      </c>
      <c r="F90" s="23" t="e">
        <f>IF(SUM(Results!#REF!)&gt;10,IF(AND(ISNUMBER(Results!#REF!),Results!#REF!&lt;35),Results!#REF!,35),"")</f>
        <v>#REF!</v>
      </c>
      <c r="G90" s="23" t="e">
        <f>IF(SUM(Results!#REF!)&gt;10,IF(AND(ISNUMBER(Results!#REF!),Results!#REF!&lt;35),Results!#REF!,35),"")</f>
        <v>#REF!</v>
      </c>
      <c r="H90" s="23" t="e">
        <f>IF(SUM(Results!#REF!)&gt;10,IF(AND(ISNUMBER(Results!#REF!),Results!#REF!&lt;35),Results!#REF!,35),"")</f>
        <v>#REF!</v>
      </c>
      <c r="I90" s="23" t="e">
        <f>IF(SUM(Results!#REF!)&gt;10,IF(AND(ISNUMBER(Results!#REF!),Results!#REF!&lt;35),Results!#REF!,35),"")</f>
        <v>#REF!</v>
      </c>
      <c r="J90" s="23" t="e">
        <f>IF(SUM(Results!#REF!)&gt;10,IF(AND(ISNUMBER(Results!#REF!),Results!#REF!&lt;35),Results!#REF!,35),"")</f>
        <v>#REF!</v>
      </c>
      <c r="K90" s="23" t="e">
        <f>IF(SUM(Results!#REF!)&gt;10,IF(AND(ISNUMBER(Results!#REF!),Results!#REF!&lt;35),Results!#REF!,35),"")</f>
        <v>#REF!</v>
      </c>
      <c r="L90" s="24" t="e">
        <f>IF(SUM(Results!#REF!)&gt;10,IF(AND(ISNUMBER(Results!#REF!),Results!#REF!&lt;35),Results!#REF!,35),"")</f>
        <v>#REF!</v>
      </c>
      <c r="M90" s="22" t="e">
        <f>IF(SUM(#REF!)&gt;10,IF(AND(ISNUMBER(#REF!),#REF!&lt;35),#REF!,35),"")</f>
        <v>#REF!</v>
      </c>
      <c r="N90" s="23" t="e">
        <f>IF(SUM(#REF!)&gt;10,IF(AND(ISNUMBER(#REF!),#REF!&lt;35),#REF!,35),"")</f>
        <v>#REF!</v>
      </c>
      <c r="O90" s="23" t="e">
        <f>IF(SUM(#REF!)&gt;10,IF(AND(ISNUMBER(#REF!),#REF!&lt;35),#REF!,35),"")</f>
        <v>#REF!</v>
      </c>
      <c r="P90" s="23" t="e">
        <f>IF(SUM(#REF!)&gt;10,IF(AND(ISNUMBER(#REF!),#REF!&lt;35),#REF!,35),"")</f>
        <v>#REF!</v>
      </c>
      <c r="Q90" s="23" t="e">
        <f>IF(SUM(#REF!)&gt;10,IF(AND(ISNUMBER(#REF!),#REF!&lt;35),#REF!,35),"")</f>
        <v>#REF!</v>
      </c>
      <c r="R90" s="23" t="e">
        <f>IF(SUM(#REF!)&gt;10,IF(AND(ISNUMBER(#REF!),#REF!&lt;35),#REF!,35),"")</f>
        <v>#REF!</v>
      </c>
      <c r="S90" s="23" t="e">
        <f>IF(SUM(#REF!)&gt;10,IF(AND(ISNUMBER(#REF!),#REF!&lt;35),#REF!,35),"")</f>
        <v>#REF!</v>
      </c>
      <c r="T90" s="23" t="e">
        <f>IF(SUM(#REF!)&gt;10,IF(AND(ISNUMBER(#REF!),#REF!&lt;35),#REF!,35),"")</f>
        <v>#REF!</v>
      </c>
      <c r="U90" s="23" t="e">
        <f>IF(SUM(#REF!)&gt;10,IF(AND(ISNUMBER(#REF!),#REF!&lt;35),#REF!,35),"")</f>
        <v>#REF!</v>
      </c>
      <c r="V90" s="24" t="e">
        <f>IF(SUM(#REF!)&gt;10,IF(AND(ISNUMBER(#REF!),#REF!&lt;35),#REF!,35),"")</f>
        <v>#REF!</v>
      </c>
      <c r="W90" s="8"/>
      <c r="X90" s="8"/>
      <c r="Y90" s="8"/>
      <c r="Z90" s="8"/>
      <c r="AA90" s="8"/>
      <c r="AB90" s="8"/>
      <c r="AC90" s="8"/>
      <c r="AD90" s="8"/>
      <c r="AE90" s="8"/>
      <c r="AF90" s="8"/>
      <c r="AG90" s="29"/>
      <c r="AH90" s="30"/>
      <c r="AI90" s="30"/>
      <c r="AJ90" s="30"/>
      <c r="AK90" s="30"/>
      <c r="AL90" s="30"/>
      <c r="AM90" s="30"/>
      <c r="AN90" s="30"/>
      <c r="AO90" s="30"/>
      <c r="AP90" s="31"/>
      <c r="AS90" s="18" t="e">
        <f t="shared" si="5"/>
        <v>#REF!</v>
      </c>
      <c r="AT90" s="18" t="e">
        <f t="shared" si="6"/>
        <v>#REF!</v>
      </c>
      <c r="AU90" s="5"/>
      <c r="AV90" s="5"/>
    </row>
    <row r="91" spans="1:48" x14ac:dyDescent="0.25">
      <c r="A91" s="16" t="e">
        <f>#REF!</f>
        <v>#REF!</v>
      </c>
      <c r="B91" s="15" t="s">
        <v>89</v>
      </c>
      <c r="C91" s="22" t="e">
        <f>IF(SUM(Results!#REF!)&gt;10,IF(AND(ISNUMBER(Results!#REF!),Results!#REF!&lt;35),Results!#REF!,35),"")</f>
        <v>#REF!</v>
      </c>
      <c r="D91" s="23" t="e">
        <f>IF(SUM(Results!#REF!)&gt;10,IF(AND(ISNUMBER(Results!#REF!),Results!#REF!&lt;35),Results!#REF!,35),"")</f>
        <v>#REF!</v>
      </c>
      <c r="E91" s="23" t="e">
        <f>IF(SUM(Results!#REF!)&gt;10,IF(AND(ISNUMBER(Results!#REF!),Results!#REF!&lt;35),Results!#REF!,35),"")</f>
        <v>#REF!</v>
      </c>
      <c r="F91" s="23" t="e">
        <f>IF(SUM(Results!#REF!)&gt;10,IF(AND(ISNUMBER(Results!#REF!),Results!#REF!&lt;35),Results!#REF!,35),"")</f>
        <v>#REF!</v>
      </c>
      <c r="G91" s="23" t="e">
        <f>IF(SUM(Results!#REF!)&gt;10,IF(AND(ISNUMBER(Results!#REF!),Results!#REF!&lt;35),Results!#REF!,35),"")</f>
        <v>#REF!</v>
      </c>
      <c r="H91" s="23" t="e">
        <f>IF(SUM(Results!#REF!)&gt;10,IF(AND(ISNUMBER(Results!#REF!),Results!#REF!&lt;35),Results!#REF!,35),"")</f>
        <v>#REF!</v>
      </c>
      <c r="I91" s="23" t="e">
        <f>IF(SUM(Results!#REF!)&gt;10,IF(AND(ISNUMBER(Results!#REF!),Results!#REF!&lt;35),Results!#REF!,35),"")</f>
        <v>#REF!</v>
      </c>
      <c r="J91" s="23" t="e">
        <f>IF(SUM(Results!#REF!)&gt;10,IF(AND(ISNUMBER(Results!#REF!),Results!#REF!&lt;35),Results!#REF!,35),"")</f>
        <v>#REF!</v>
      </c>
      <c r="K91" s="23" t="e">
        <f>IF(SUM(Results!#REF!)&gt;10,IF(AND(ISNUMBER(Results!#REF!),Results!#REF!&lt;35),Results!#REF!,35),"")</f>
        <v>#REF!</v>
      </c>
      <c r="L91" s="24" t="e">
        <f>IF(SUM(Results!#REF!)&gt;10,IF(AND(ISNUMBER(Results!#REF!),Results!#REF!&lt;35),Results!#REF!,35),"")</f>
        <v>#REF!</v>
      </c>
      <c r="M91" s="22" t="e">
        <f>IF(SUM(#REF!)&gt;10,IF(AND(ISNUMBER(#REF!),#REF!&lt;35),#REF!,35),"")</f>
        <v>#REF!</v>
      </c>
      <c r="N91" s="23" t="e">
        <f>IF(SUM(#REF!)&gt;10,IF(AND(ISNUMBER(#REF!),#REF!&lt;35),#REF!,35),"")</f>
        <v>#REF!</v>
      </c>
      <c r="O91" s="23" t="e">
        <f>IF(SUM(#REF!)&gt;10,IF(AND(ISNUMBER(#REF!),#REF!&lt;35),#REF!,35),"")</f>
        <v>#REF!</v>
      </c>
      <c r="P91" s="23" t="e">
        <f>IF(SUM(#REF!)&gt;10,IF(AND(ISNUMBER(#REF!),#REF!&lt;35),#REF!,35),"")</f>
        <v>#REF!</v>
      </c>
      <c r="Q91" s="23" t="e">
        <f>IF(SUM(#REF!)&gt;10,IF(AND(ISNUMBER(#REF!),#REF!&lt;35),#REF!,35),"")</f>
        <v>#REF!</v>
      </c>
      <c r="R91" s="23" t="e">
        <f>IF(SUM(#REF!)&gt;10,IF(AND(ISNUMBER(#REF!),#REF!&lt;35),#REF!,35),"")</f>
        <v>#REF!</v>
      </c>
      <c r="S91" s="23" t="e">
        <f>IF(SUM(#REF!)&gt;10,IF(AND(ISNUMBER(#REF!),#REF!&lt;35),#REF!,35),"")</f>
        <v>#REF!</v>
      </c>
      <c r="T91" s="23" t="e">
        <f>IF(SUM(#REF!)&gt;10,IF(AND(ISNUMBER(#REF!),#REF!&lt;35),#REF!,35),"")</f>
        <v>#REF!</v>
      </c>
      <c r="U91" s="23" t="e">
        <f>IF(SUM(#REF!)&gt;10,IF(AND(ISNUMBER(#REF!),#REF!&lt;35),#REF!,35),"")</f>
        <v>#REF!</v>
      </c>
      <c r="V91" s="24" t="e">
        <f>IF(SUM(#REF!)&gt;10,IF(AND(ISNUMBER(#REF!),#REF!&lt;35),#REF!,35),"")</f>
        <v>#REF!</v>
      </c>
      <c r="W91" s="8"/>
      <c r="X91" s="8"/>
      <c r="Y91" s="8"/>
      <c r="Z91" s="8"/>
      <c r="AA91" s="8"/>
      <c r="AB91" s="8"/>
      <c r="AC91" s="8"/>
      <c r="AD91" s="8"/>
      <c r="AE91" s="8"/>
      <c r="AF91" s="8"/>
      <c r="AG91" s="29"/>
      <c r="AH91" s="30"/>
      <c r="AI91" s="30"/>
      <c r="AJ91" s="30"/>
      <c r="AK91" s="30"/>
      <c r="AL91" s="30"/>
      <c r="AM91" s="30"/>
      <c r="AN91" s="30"/>
      <c r="AO91" s="30"/>
      <c r="AP91" s="31"/>
      <c r="AS91" s="18" t="e">
        <f t="shared" si="5"/>
        <v>#REF!</v>
      </c>
      <c r="AT91" s="18" t="e">
        <f t="shared" si="6"/>
        <v>#REF!</v>
      </c>
      <c r="AU91" s="5"/>
      <c r="AV91" s="5"/>
    </row>
    <row r="92" spans="1:48" x14ac:dyDescent="0.25">
      <c r="A92" s="16" t="e">
        <f>#REF!</f>
        <v>#REF!</v>
      </c>
      <c r="B92" s="15" t="s">
        <v>90</v>
      </c>
      <c r="C92" s="22" t="e">
        <f>IF(SUM(Results!#REF!)&gt;10,IF(AND(ISNUMBER(Results!#REF!),Results!#REF!&lt;35),Results!#REF!,35),"")</f>
        <v>#REF!</v>
      </c>
      <c r="D92" s="23" t="e">
        <f>IF(SUM(Results!#REF!)&gt;10,IF(AND(ISNUMBER(Results!#REF!),Results!#REF!&lt;35),Results!#REF!,35),"")</f>
        <v>#REF!</v>
      </c>
      <c r="E92" s="23" t="e">
        <f>IF(SUM(Results!#REF!)&gt;10,IF(AND(ISNUMBER(Results!#REF!),Results!#REF!&lt;35),Results!#REF!,35),"")</f>
        <v>#REF!</v>
      </c>
      <c r="F92" s="23" t="e">
        <f>IF(SUM(Results!#REF!)&gt;10,IF(AND(ISNUMBER(Results!#REF!),Results!#REF!&lt;35),Results!#REF!,35),"")</f>
        <v>#REF!</v>
      </c>
      <c r="G92" s="23" t="e">
        <f>IF(SUM(Results!#REF!)&gt;10,IF(AND(ISNUMBER(Results!#REF!),Results!#REF!&lt;35),Results!#REF!,35),"")</f>
        <v>#REF!</v>
      </c>
      <c r="H92" s="23" t="e">
        <f>IF(SUM(Results!#REF!)&gt;10,IF(AND(ISNUMBER(Results!#REF!),Results!#REF!&lt;35),Results!#REF!,35),"")</f>
        <v>#REF!</v>
      </c>
      <c r="I92" s="23" t="e">
        <f>IF(SUM(Results!#REF!)&gt;10,IF(AND(ISNUMBER(Results!#REF!),Results!#REF!&lt;35),Results!#REF!,35),"")</f>
        <v>#REF!</v>
      </c>
      <c r="J92" s="23" t="e">
        <f>IF(SUM(Results!#REF!)&gt;10,IF(AND(ISNUMBER(Results!#REF!),Results!#REF!&lt;35),Results!#REF!,35),"")</f>
        <v>#REF!</v>
      </c>
      <c r="K92" s="23" t="e">
        <f>IF(SUM(Results!#REF!)&gt;10,IF(AND(ISNUMBER(Results!#REF!),Results!#REF!&lt;35),Results!#REF!,35),"")</f>
        <v>#REF!</v>
      </c>
      <c r="L92" s="24" t="e">
        <f>IF(SUM(Results!#REF!)&gt;10,IF(AND(ISNUMBER(Results!#REF!),Results!#REF!&lt;35),Results!#REF!,35),"")</f>
        <v>#REF!</v>
      </c>
      <c r="M92" s="22" t="e">
        <f>IF(SUM(#REF!)&gt;10,IF(AND(ISNUMBER(#REF!),#REF!&lt;35),#REF!,35),"")</f>
        <v>#REF!</v>
      </c>
      <c r="N92" s="23" t="e">
        <f>IF(SUM(#REF!)&gt;10,IF(AND(ISNUMBER(#REF!),#REF!&lt;35),#REF!,35),"")</f>
        <v>#REF!</v>
      </c>
      <c r="O92" s="23" t="e">
        <f>IF(SUM(#REF!)&gt;10,IF(AND(ISNUMBER(#REF!),#REF!&lt;35),#REF!,35),"")</f>
        <v>#REF!</v>
      </c>
      <c r="P92" s="23" t="e">
        <f>IF(SUM(#REF!)&gt;10,IF(AND(ISNUMBER(#REF!),#REF!&lt;35),#REF!,35),"")</f>
        <v>#REF!</v>
      </c>
      <c r="Q92" s="23" t="e">
        <f>IF(SUM(#REF!)&gt;10,IF(AND(ISNUMBER(#REF!),#REF!&lt;35),#REF!,35),"")</f>
        <v>#REF!</v>
      </c>
      <c r="R92" s="23" t="e">
        <f>IF(SUM(#REF!)&gt;10,IF(AND(ISNUMBER(#REF!),#REF!&lt;35),#REF!,35),"")</f>
        <v>#REF!</v>
      </c>
      <c r="S92" s="23" t="e">
        <f>IF(SUM(#REF!)&gt;10,IF(AND(ISNUMBER(#REF!),#REF!&lt;35),#REF!,35),"")</f>
        <v>#REF!</v>
      </c>
      <c r="T92" s="23" t="e">
        <f>IF(SUM(#REF!)&gt;10,IF(AND(ISNUMBER(#REF!),#REF!&lt;35),#REF!,35),"")</f>
        <v>#REF!</v>
      </c>
      <c r="U92" s="23" t="e">
        <f>IF(SUM(#REF!)&gt;10,IF(AND(ISNUMBER(#REF!),#REF!&lt;35),#REF!,35),"")</f>
        <v>#REF!</v>
      </c>
      <c r="V92" s="24" t="e">
        <f>IF(SUM(#REF!)&gt;10,IF(AND(ISNUMBER(#REF!),#REF!&lt;35),#REF!,35),"")</f>
        <v>#REF!</v>
      </c>
      <c r="W92" s="8"/>
      <c r="X92" s="8"/>
      <c r="Y92" s="8"/>
      <c r="Z92" s="8"/>
      <c r="AA92" s="8"/>
      <c r="AB92" s="8"/>
      <c r="AC92" s="8"/>
      <c r="AD92" s="8"/>
      <c r="AE92" s="8"/>
      <c r="AF92" s="8"/>
      <c r="AG92" s="29"/>
      <c r="AH92" s="30"/>
      <c r="AI92" s="30"/>
      <c r="AJ92" s="30"/>
      <c r="AK92" s="30"/>
      <c r="AL92" s="30"/>
      <c r="AM92" s="30"/>
      <c r="AN92" s="30"/>
      <c r="AO92" s="30"/>
      <c r="AP92" s="31"/>
      <c r="AS92" s="18" t="e">
        <f t="shared" si="5"/>
        <v>#REF!</v>
      </c>
      <c r="AT92" s="18" t="e">
        <f t="shared" si="6"/>
        <v>#REF!</v>
      </c>
      <c r="AU92" s="5"/>
      <c r="AV92" s="5"/>
    </row>
    <row r="93" spans="1:48" x14ac:dyDescent="0.25">
      <c r="A93" s="16" t="e">
        <f>#REF!</f>
        <v>#REF!</v>
      </c>
      <c r="B93" s="15" t="s">
        <v>91</v>
      </c>
      <c r="C93" s="22" t="e">
        <f>IF(SUM(Results!#REF!)&gt;10,IF(AND(ISNUMBER(Results!#REF!),Results!#REF!&lt;35),Results!#REF!,35),"")</f>
        <v>#REF!</v>
      </c>
      <c r="D93" s="23" t="e">
        <f>IF(SUM(Results!#REF!)&gt;10,IF(AND(ISNUMBER(Results!#REF!),Results!#REF!&lt;35),Results!#REF!,35),"")</f>
        <v>#REF!</v>
      </c>
      <c r="E93" s="23" t="e">
        <f>IF(SUM(Results!#REF!)&gt;10,IF(AND(ISNUMBER(Results!#REF!),Results!#REF!&lt;35),Results!#REF!,35),"")</f>
        <v>#REF!</v>
      </c>
      <c r="F93" s="23" t="e">
        <f>IF(SUM(Results!#REF!)&gt;10,IF(AND(ISNUMBER(Results!#REF!),Results!#REF!&lt;35),Results!#REF!,35),"")</f>
        <v>#REF!</v>
      </c>
      <c r="G93" s="23" t="e">
        <f>IF(SUM(Results!#REF!)&gt;10,IF(AND(ISNUMBER(Results!#REF!),Results!#REF!&lt;35),Results!#REF!,35),"")</f>
        <v>#REF!</v>
      </c>
      <c r="H93" s="23" t="e">
        <f>IF(SUM(Results!#REF!)&gt;10,IF(AND(ISNUMBER(Results!#REF!),Results!#REF!&lt;35),Results!#REF!,35),"")</f>
        <v>#REF!</v>
      </c>
      <c r="I93" s="23" t="e">
        <f>IF(SUM(Results!#REF!)&gt;10,IF(AND(ISNUMBER(Results!#REF!),Results!#REF!&lt;35),Results!#REF!,35),"")</f>
        <v>#REF!</v>
      </c>
      <c r="J93" s="23" t="e">
        <f>IF(SUM(Results!#REF!)&gt;10,IF(AND(ISNUMBER(Results!#REF!),Results!#REF!&lt;35),Results!#REF!,35),"")</f>
        <v>#REF!</v>
      </c>
      <c r="K93" s="23" t="e">
        <f>IF(SUM(Results!#REF!)&gt;10,IF(AND(ISNUMBER(Results!#REF!),Results!#REF!&lt;35),Results!#REF!,35),"")</f>
        <v>#REF!</v>
      </c>
      <c r="L93" s="24" t="e">
        <f>IF(SUM(Results!#REF!)&gt;10,IF(AND(ISNUMBER(Results!#REF!),Results!#REF!&lt;35),Results!#REF!,35),"")</f>
        <v>#REF!</v>
      </c>
      <c r="M93" s="22" t="e">
        <f>IF(SUM(#REF!)&gt;10,IF(AND(ISNUMBER(#REF!),#REF!&lt;35),#REF!,35),"")</f>
        <v>#REF!</v>
      </c>
      <c r="N93" s="23" t="e">
        <f>IF(SUM(#REF!)&gt;10,IF(AND(ISNUMBER(#REF!),#REF!&lt;35),#REF!,35),"")</f>
        <v>#REF!</v>
      </c>
      <c r="O93" s="23" t="e">
        <f>IF(SUM(#REF!)&gt;10,IF(AND(ISNUMBER(#REF!),#REF!&lt;35),#REF!,35),"")</f>
        <v>#REF!</v>
      </c>
      <c r="P93" s="23" t="e">
        <f>IF(SUM(#REF!)&gt;10,IF(AND(ISNUMBER(#REF!),#REF!&lt;35),#REF!,35),"")</f>
        <v>#REF!</v>
      </c>
      <c r="Q93" s="23" t="e">
        <f>IF(SUM(#REF!)&gt;10,IF(AND(ISNUMBER(#REF!),#REF!&lt;35),#REF!,35),"")</f>
        <v>#REF!</v>
      </c>
      <c r="R93" s="23" t="e">
        <f>IF(SUM(#REF!)&gt;10,IF(AND(ISNUMBER(#REF!),#REF!&lt;35),#REF!,35),"")</f>
        <v>#REF!</v>
      </c>
      <c r="S93" s="23" t="e">
        <f>IF(SUM(#REF!)&gt;10,IF(AND(ISNUMBER(#REF!),#REF!&lt;35),#REF!,35),"")</f>
        <v>#REF!</v>
      </c>
      <c r="T93" s="23" t="e">
        <f>IF(SUM(#REF!)&gt;10,IF(AND(ISNUMBER(#REF!),#REF!&lt;35),#REF!,35),"")</f>
        <v>#REF!</v>
      </c>
      <c r="U93" s="23" t="e">
        <f>IF(SUM(#REF!)&gt;10,IF(AND(ISNUMBER(#REF!),#REF!&lt;35),#REF!,35),"")</f>
        <v>#REF!</v>
      </c>
      <c r="V93" s="24" t="e">
        <f>IF(SUM(#REF!)&gt;10,IF(AND(ISNUMBER(#REF!),#REF!&lt;35),#REF!,35),"")</f>
        <v>#REF!</v>
      </c>
      <c r="W93" s="8"/>
      <c r="X93" s="8"/>
      <c r="Y93" s="8"/>
      <c r="Z93" s="8"/>
      <c r="AA93" s="8"/>
      <c r="AB93" s="8"/>
      <c r="AC93" s="8"/>
      <c r="AD93" s="8"/>
      <c r="AE93" s="8"/>
      <c r="AF93" s="8"/>
      <c r="AG93" s="29"/>
      <c r="AH93" s="30"/>
      <c r="AI93" s="30"/>
      <c r="AJ93" s="30"/>
      <c r="AK93" s="30"/>
      <c r="AL93" s="30"/>
      <c r="AM93" s="30"/>
      <c r="AN93" s="30"/>
      <c r="AO93" s="30"/>
      <c r="AP93" s="31"/>
      <c r="AS93" s="18" t="e">
        <f t="shared" si="5"/>
        <v>#REF!</v>
      </c>
      <c r="AT93" s="18" t="e">
        <f t="shared" si="6"/>
        <v>#REF!</v>
      </c>
      <c r="AU93" s="5"/>
      <c r="AV93" s="5"/>
    </row>
    <row r="94" spans="1:48" x14ac:dyDescent="0.25">
      <c r="A94" s="16" t="e">
        <f>#REF!</f>
        <v>#REF!</v>
      </c>
      <c r="B94" s="15" t="s">
        <v>92</v>
      </c>
      <c r="C94" s="22" t="e">
        <f>IF(SUM(Results!#REF!)&gt;10,IF(AND(ISNUMBER(Results!#REF!),Results!#REF!&lt;35),Results!#REF!,35),"")</f>
        <v>#REF!</v>
      </c>
      <c r="D94" s="23" t="e">
        <f>IF(SUM(Results!#REF!)&gt;10,IF(AND(ISNUMBER(Results!#REF!),Results!#REF!&lt;35),Results!#REF!,35),"")</f>
        <v>#REF!</v>
      </c>
      <c r="E94" s="23" t="e">
        <f>IF(SUM(Results!#REF!)&gt;10,IF(AND(ISNUMBER(Results!#REF!),Results!#REF!&lt;35),Results!#REF!,35),"")</f>
        <v>#REF!</v>
      </c>
      <c r="F94" s="23" t="e">
        <f>IF(SUM(Results!#REF!)&gt;10,IF(AND(ISNUMBER(Results!#REF!),Results!#REF!&lt;35),Results!#REF!,35),"")</f>
        <v>#REF!</v>
      </c>
      <c r="G94" s="23" t="e">
        <f>IF(SUM(Results!#REF!)&gt;10,IF(AND(ISNUMBER(Results!#REF!),Results!#REF!&lt;35),Results!#REF!,35),"")</f>
        <v>#REF!</v>
      </c>
      <c r="H94" s="23" t="e">
        <f>IF(SUM(Results!#REF!)&gt;10,IF(AND(ISNUMBER(Results!#REF!),Results!#REF!&lt;35),Results!#REF!,35),"")</f>
        <v>#REF!</v>
      </c>
      <c r="I94" s="23" t="e">
        <f>IF(SUM(Results!#REF!)&gt;10,IF(AND(ISNUMBER(Results!#REF!),Results!#REF!&lt;35),Results!#REF!,35),"")</f>
        <v>#REF!</v>
      </c>
      <c r="J94" s="23" t="e">
        <f>IF(SUM(Results!#REF!)&gt;10,IF(AND(ISNUMBER(Results!#REF!),Results!#REF!&lt;35),Results!#REF!,35),"")</f>
        <v>#REF!</v>
      </c>
      <c r="K94" s="23" t="e">
        <f>IF(SUM(Results!#REF!)&gt;10,IF(AND(ISNUMBER(Results!#REF!),Results!#REF!&lt;35),Results!#REF!,35),"")</f>
        <v>#REF!</v>
      </c>
      <c r="L94" s="24" t="e">
        <f>IF(SUM(Results!#REF!)&gt;10,IF(AND(ISNUMBER(Results!#REF!),Results!#REF!&lt;35),Results!#REF!,35),"")</f>
        <v>#REF!</v>
      </c>
      <c r="M94" s="22" t="e">
        <f>IF(SUM(#REF!)&gt;10,IF(AND(ISNUMBER(#REF!),#REF!&lt;35),#REF!,35),"")</f>
        <v>#REF!</v>
      </c>
      <c r="N94" s="23" t="e">
        <f>IF(SUM(#REF!)&gt;10,IF(AND(ISNUMBER(#REF!),#REF!&lt;35),#REF!,35),"")</f>
        <v>#REF!</v>
      </c>
      <c r="O94" s="23" t="e">
        <f>IF(SUM(#REF!)&gt;10,IF(AND(ISNUMBER(#REF!),#REF!&lt;35),#REF!,35),"")</f>
        <v>#REF!</v>
      </c>
      <c r="P94" s="23" t="e">
        <f>IF(SUM(#REF!)&gt;10,IF(AND(ISNUMBER(#REF!),#REF!&lt;35),#REF!,35),"")</f>
        <v>#REF!</v>
      </c>
      <c r="Q94" s="23" t="e">
        <f>IF(SUM(#REF!)&gt;10,IF(AND(ISNUMBER(#REF!),#REF!&lt;35),#REF!,35),"")</f>
        <v>#REF!</v>
      </c>
      <c r="R94" s="23" t="e">
        <f>IF(SUM(#REF!)&gt;10,IF(AND(ISNUMBER(#REF!),#REF!&lt;35),#REF!,35),"")</f>
        <v>#REF!</v>
      </c>
      <c r="S94" s="23" t="e">
        <f>IF(SUM(#REF!)&gt;10,IF(AND(ISNUMBER(#REF!),#REF!&lt;35),#REF!,35),"")</f>
        <v>#REF!</v>
      </c>
      <c r="T94" s="23" t="e">
        <f>IF(SUM(#REF!)&gt;10,IF(AND(ISNUMBER(#REF!),#REF!&lt;35),#REF!,35),"")</f>
        <v>#REF!</v>
      </c>
      <c r="U94" s="23" t="e">
        <f>IF(SUM(#REF!)&gt;10,IF(AND(ISNUMBER(#REF!),#REF!&lt;35),#REF!,35),"")</f>
        <v>#REF!</v>
      </c>
      <c r="V94" s="24" t="e">
        <f>IF(SUM(#REF!)&gt;10,IF(AND(ISNUMBER(#REF!),#REF!&lt;35),#REF!,35),"")</f>
        <v>#REF!</v>
      </c>
      <c r="W94" s="8"/>
      <c r="X94" s="8"/>
      <c r="Y94" s="8"/>
      <c r="Z94" s="8"/>
      <c r="AA94" s="8"/>
      <c r="AB94" s="8"/>
      <c r="AC94" s="8"/>
      <c r="AD94" s="8"/>
      <c r="AE94" s="8"/>
      <c r="AF94" s="8"/>
      <c r="AG94" s="29"/>
      <c r="AH94" s="30"/>
      <c r="AI94" s="30"/>
      <c r="AJ94" s="30"/>
      <c r="AK94" s="30"/>
      <c r="AL94" s="30"/>
      <c r="AM94" s="30"/>
      <c r="AN94" s="30"/>
      <c r="AO94" s="30"/>
      <c r="AP94" s="31"/>
      <c r="AS94" s="18" t="e">
        <f t="shared" si="5"/>
        <v>#REF!</v>
      </c>
      <c r="AT94" s="18" t="e">
        <f t="shared" si="6"/>
        <v>#REF!</v>
      </c>
      <c r="AU94" s="5"/>
      <c r="AV94" s="5"/>
    </row>
    <row r="95" spans="1:48" x14ac:dyDescent="0.25">
      <c r="A95" s="16" t="e">
        <f>#REF!</f>
        <v>#REF!</v>
      </c>
      <c r="B95" s="15" t="s">
        <v>93</v>
      </c>
      <c r="C95" s="22" t="e">
        <f>IF(SUM(Results!#REF!)&gt;10,IF(AND(ISNUMBER(Results!#REF!),Results!#REF!&lt;35),Results!#REF!,35),"")</f>
        <v>#REF!</v>
      </c>
      <c r="D95" s="23" t="e">
        <f>IF(SUM(Results!#REF!)&gt;10,IF(AND(ISNUMBER(Results!#REF!),Results!#REF!&lt;35),Results!#REF!,35),"")</f>
        <v>#REF!</v>
      </c>
      <c r="E95" s="23" t="e">
        <f>IF(SUM(Results!#REF!)&gt;10,IF(AND(ISNUMBER(Results!#REF!),Results!#REF!&lt;35),Results!#REF!,35),"")</f>
        <v>#REF!</v>
      </c>
      <c r="F95" s="23" t="e">
        <f>IF(SUM(Results!#REF!)&gt;10,IF(AND(ISNUMBER(Results!#REF!),Results!#REF!&lt;35),Results!#REF!,35),"")</f>
        <v>#REF!</v>
      </c>
      <c r="G95" s="23" t="e">
        <f>IF(SUM(Results!#REF!)&gt;10,IF(AND(ISNUMBER(Results!#REF!),Results!#REF!&lt;35),Results!#REF!,35),"")</f>
        <v>#REF!</v>
      </c>
      <c r="H95" s="23" t="e">
        <f>IF(SUM(Results!#REF!)&gt;10,IF(AND(ISNUMBER(Results!#REF!),Results!#REF!&lt;35),Results!#REF!,35),"")</f>
        <v>#REF!</v>
      </c>
      <c r="I95" s="23" t="e">
        <f>IF(SUM(Results!#REF!)&gt;10,IF(AND(ISNUMBER(Results!#REF!),Results!#REF!&lt;35),Results!#REF!,35),"")</f>
        <v>#REF!</v>
      </c>
      <c r="J95" s="23" t="e">
        <f>IF(SUM(Results!#REF!)&gt;10,IF(AND(ISNUMBER(Results!#REF!),Results!#REF!&lt;35),Results!#REF!,35),"")</f>
        <v>#REF!</v>
      </c>
      <c r="K95" s="23" t="e">
        <f>IF(SUM(Results!#REF!)&gt;10,IF(AND(ISNUMBER(Results!#REF!),Results!#REF!&lt;35),Results!#REF!,35),"")</f>
        <v>#REF!</v>
      </c>
      <c r="L95" s="24" t="e">
        <f>IF(SUM(Results!#REF!)&gt;10,IF(AND(ISNUMBER(Results!#REF!),Results!#REF!&lt;35),Results!#REF!,35),"")</f>
        <v>#REF!</v>
      </c>
      <c r="M95" s="22" t="e">
        <f>IF(SUM(#REF!)&gt;10,IF(AND(ISNUMBER(#REF!),#REF!&lt;35),#REF!,35),"")</f>
        <v>#REF!</v>
      </c>
      <c r="N95" s="23" t="e">
        <f>IF(SUM(#REF!)&gt;10,IF(AND(ISNUMBER(#REF!),#REF!&lt;35),#REF!,35),"")</f>
        <v>#REF!</v>
      </c>
      <c r="O95" s="23" t="e">
        <f>IF(SUM(#REF!)&gt;10,IF(AND(ISNUMBER(#REF!),#REF!&lt;35),#REF!,35),"")</f>
        <v>#REF!</v>
      </c>
      <c r="P95" s="23" t="e">
        <f>IF(SUM(#REF!)&gt;10,IF(AND(ISNUMBER(#REF!),#REF!&lt;35),#REF!,35),"")</f>
        <v>#REF!</v>
      </c>
      <c r="Q95" s="23" t="e">
        <f>IF(SUM(#REF!)&gt;10,IF(AND(ISNUMBER(#REF!),#REF!&lt;35),#REF!,35),"")</f>
        <v>#REF!</v>
      </c>
      <c r="R95" s="23" t="e">
        <f>IF(SUM(#REF!)&gt;10,IF(AND(ISNUMBER(#REF!),#REF!&lt;35),#REF!,35),"")</f>
        <v>#REF!</v>
      </c>
      <c r="S95" s="23" t="e">
        <f>IF(SUM(#REF!)&gt;10,IF(AND(ISNUMBER(#REF!),#REF!&lt;35),#REF!,35),"")</f>
        <v>#REF!</v>
      </c>
      <c r="T95" s="23" t="e">
        <f>IF(SUM(#REF!)&gt;10,IF(AND(ISNUMBER(#REF!),#REF!&lt;35),#REF!,35),"")</f>
        <v>#REF!</v>
      </c>
      <c r="U95" s="23" t="e">
        <f>IF(SUM(#REF!)&gt;10,IF(AND(ISNUMBER(#REF!),#REF!&lt;35),#REF!,35),"")</f>
        <v>#REF!</v>
      </c>
      <c r="V95" s="24" t="e">
        <f>IF(SUM(#REF!)&gt;10,IF(AND(ISNUMBER(#REF!),#REF!&lt;35),#REF!,35),"")</f>
        <v>#REF!</v>
      </c>
      <c r="W95" s="8"/>
      <c r="X95" s="8"/>
      <c r="Y95" s="8"/>
      <c r="Z95" s="8"/>
      <c r="AA95" s="8"/>
      <c r="AB95" s="8"/>
      <c r="AC95" s="8"/>
      <c r="AD95" s="8"/>
      <c r="AE95" s="8"/>
      <c r="AF95" s="8"/>
      <c r="AG95" s="29"/>
      <c r="AH95" s="30"/>
      <c r="AI95" s="30"/>
      <c r="AJ95" s="30"/>
      <c r="AK95" s="30"/>
      <c r="AL95" s="30"/>
      <c r="AM95" s="30"/>
      <c r="AN95" s="30"/>
      <c r="AO95" s="30"/>
      <c r="AP95" s="31"/>
      <c r="AS95" s="18" t="e">
        <f>AVERAGE(C95:L95)</f>
        <v>#REF!</v>
      </c>
      <c r="AT95" s="18" t="e">
        <f>AVERAGE(M95:V95)</f>
        <v>#REF!</v>
      </c>
      <c r="AU95" s="3"/>
      <c r="AV95" s="3"/>
    </row>
    <row r="96" spans="1:48" x14ac:dyDescent="0.25">
      <c r="A96" s="16" t="e">
        <f>#REF!</f>
        <v>#REF!</v>
      </c>
      <c r="B96" s="15" t="s">
        <v>94</v>
      </c>
      <c r="C96" s="22" t="e">
        <f>IF(SUM(Results!#REF!)&gt;10,IF(AND(ISNUMBER(Results!#REF!),Results!#REF!&lt;35),Results!#REF!,35),"")</f>
        <v>#REF!</v>
      </c>
      <c r="D96" s="23" t="e">
        <f>IF(SUM(Results!#REF!)&gt;10,IF(AND(ISNUMBER(Results!#REF!),Results!#REF!&lt;35),Results!#REF!,35),"")</f>
        <v>#REF!</v>
      </c>
      <c r="E96" s="23" t="e">
        <f>IF(SUM(Results!#REF!)&gt;10,IF(AND(ISNUMBER(Results!#REF!),Results!#REF!&lt;35),Results!#REF!,35),"")</f>
        <v>#REF!</v>
      </c>
      <c r="F96" s="23" t="e">
        <f>IF(SUM(Results!#REF!)&gt;10,IF(AND(ISNUMBER(Results!#REF!),Results!#REF!&lt;35),Results!#REF!,35),"")</f>
        <v>#REF!</v>
      </c>
      <c r="G96" s="23" t="e">
        <f>IF(SUM(Results!#REF!)&gt;10,IF(AND(ISNUMBER(Results!#REF!),Results!#REF!&lt;35),Results!#REF!,35),"")</f>
        <v>#REF!</v>
      </c>
      <c r="H96" s="23" t="e">
        <f>IF(SUM(Results!#REF!)&gt;10,IF(AND(ISNUMBER(Results!#REF!),Results!#REF!&lt;35),Results!#REF!,35),"")</f>
        <v>#REF!</v>
      </c>
      <c r="I96" s="23" t="e">
        <f>IF(SUM(Results!#REF!)&gt;10,IF(AND(ISNUMBER(Results!#REF!),Results!#REF!&lt;35),Results!#REF!,35),"")</f>
        <v>#REF!</v>
      </c>
      <c r="J96" s="23" t="e">
        <f>IF(SUM(Results!#REF!)&gt;10,IF(AND(ISNUMBER(Results!#REF!),Results!#REF!&lt;35),Results!#REF!,35),"")</f>
        <v>#REF!</v>
      </c>
      <c r="K96" s="23" t="e">
        <f>IF(SUM(Results!#REF!)&gt;10,IF(AND(ISNUMBER(Results!#REF!),Results!#REF!&lt;35),Results!#REF!,35),"")</f>
        <v>#REF!</v>
      </c>
      <c r="L96" s="24" t="e">
        <f>IF(SUM(Results!#REF!)&gt;10,IF(AND(ISNUMBER(Results!#REF!),Results!#REF!&lt;35),Results!#REF!,35),"")</f>
        <v>#REF!</v>
      </c>
      <c r="M96" s="22" t="e">
        <f>IF(SUM(#REF!)&gt;10,IF(AND(ISNUMBER(#REF!),#REF!&lt;35),#REF!,35),"")</f>
        <v>#REF!</v>
      </c>
      <c r="N96" s="23" t="e">
        <f>IF(SUM(#REF!)&gt;10,IF(AND(ISNUMBER(#REF!),#REF!&lt;35),#REF!,35),"")</f>
        <v>#REF!</v>
      </c>
      <c r="O96" s="23" t="e">
        <f>IF(SUM(#REF!)&gt;10,IF(AND(ISNUMBER(#REF!),#REF!&lt;35),#REF!,35),"")</f>
        <v>#REF!</v>
      </c>
      <c r="P96" s="23" t="e">
        <f>IF(SUM(#REF!)&gt;10,IF(AND(ISNUMBER(#REF!),#REF!&lt;35),#REF!,35),"")</f>
        <v>#REF!</v>
      </c>
      <c r="Q96" s="23" t="e">
        <f>IF(SUM(#REF!)&gt;10,IF(AND(ISNUMBER(#REF!),#REF!&lt;35),#REF!,35),"")</f>
        <v>#REF!</v>
      </c>
      <c r="R96" s="23" t="e">
        <f>IF(SUM(#REF!)&gt;10,IF(AND(ISNUMBER(#REF!),#REF!&lt;35),#REF!,35),"")</f>
        <v>#REF!</v>
      </c>
      <c r="S96" s="23" t="e">
        <f>IF(SUM(#REF!)&gt;10,IF(AND(ISNUMBER(#REF!),#REF!&lt;35),#REF!,35),"")</f>
        <v>#REF!</v>
      </c>
      <c r="T96" s="23" t="e">
        <f>IF(SUM(#REF!)&gt;10,IF(AND(ISNUMBER(#REF!),#REF!&lt;35),#REF!,35),"")</f>
        <v>#REF!</v>
      </c>
      <c r="U96" s="23" t="e">
        <f>IF(SUM(#REF!)&gt;10,IF(AND(ISNUMBER(#REF!),#REF!&lt;35),#REF!,35),"")</f>
        <v>#REF!</v>
      </c>
      <c r="V96" s="24" t="e">
        <f>IF(SUM(#REF!)&gt;10,IF(AND(ISNUMBER(#REF!),#REF!&lt;35),#REF!,35),"")</f>
        <v>#REF!</v>
      </c>
      <c r="W96" s="8"/>
      <c r="X96" s="8"/>
      <c r="Y96" s="8"/>
      <c r="Z96" s="8"/>
      <c r="AA96" s="8"/>
      <c r="AB96" s="8"/>
      <c r="AC96" s="8"/>
      <c r="AD96" s="8"/>
      <c r="AE96" s="8"/>
      <c r="AF96" s="8"/>
      <c r="AG96" s="29"/>
      <c r="AH96" s="30"/>
      <c r="AI96" s="30"/>
      <c r="AJ96" s="30"/>
      <c r="AK96" s="30"/>
      <c r="AL96" s="30"/>
      <c r="AM96" s="30"/>
      <c r="AN96" s="30"/>
      <c r="AO96" s="30"/>
      <c r="AP96" s="31"/>
      <c r="AS96" s="18" t="e">
        <f>AVERAGE(C96:L96)</f>
        <v>#REF!</v>
      </c>
      <c r="AT96" s="18" t="e">
        <f>AVERAGE(M96:V96)</f>
        <v>#REF!</v>
      </c>
      <c r="AU96" s="3"/>
      <c r="AV96" s="3"/>
    </row>
    <row r="97" spans="1:48" x14ac:dyDescent="0.25">
      <c r="A97" s="16" t="e">
        <f>#REF!</f>
        <v>#REF!</v>
      </c>
      <c r="B97" s="15" t="s">
        <v>95</v>
      </c>
      <c r="C97" s="22" t="e">
        <f>IF(SUM(Results!#REF!)&gt;10,IF(AND(ISNUMBER(Results!#REF!),Results!#REF!&lt;35),Results!#REF!,35),"")</f>
        <v>#REF!</v>
      </c>
      <c r="D97" s="23" t="e">
        <f>IF(SUM(Results!#REF!)&gt;10,IF(AND(ISNUMBER(Results!#REF!),Results!#REF!&lt;35),Results!#REF!,35),"")</f>
        <v>#REF!</v>
      </c>
      <c r="E97" s="23" t="e">
        <f>IF(SUM(Results!#REF!)&gt;10,IF(AND(ISNUMBER(Results!#REF!),Results!#REF!&lt;35),Results!#REF!,35),"")</f>
        <v>#REF!</v>
      </c>
      <c r="F97" s="23" t="e">
        <f>IF(SUM(Results!#REF!)&gt;10,IF(AND(ISNUMBER(Results!#REF!),Results!#REF!&lt;35),Results!#REF!,35),"")</f>
        <v>#REF!</v>
      </c>
      <c r="G97" s="23" t="e">
        <f>IF(SUM(Results!#REF!)&gt;10,IF(AND(ISNUMBER(Results!#REF!),Results!#REF!&lt;35),Results!#REF!,35),"")</f>
        <v>#REF!</v>
      </c>
      <c r="H97" s="23" t="e">
        <f>IF(SUM(Results!#REF!)&gt;10,IF(AND(ISNUMBER(Results!#REF!),Results!#REF!&lt;35),Results!#REF!,35),"")</f>
        <v>#REF!</v>
      </c>
      <c r="I97" s="23" t="e">
        <f>IF(SUM(Results!#REF!)&gt;10,IF(AND(ISNUMBER(Results!#REF!),Results!#REF!&lt;35),Results!#REF!,35),"")</f>
        <v>#REF!</v>
      </c>
      <c r="J97" s="23" t="e">
        <f>IF(SUM(Results!#REF!)&gt;10,IF(AND(ISNUMBER(Results!#REF!),Results!#REF!&lt;35),Results!#REF!,35),"")</f>
        <v>#REF!</v>
      </c>
      <c r="K97" s="23" t="e">
        <f>IF(SUM(Results!#REF!)&gt;10,IF(AND(ISNUMBER(Results!#REF!),Results!#REF!&lt;35),Results!#REF!,35),"")</f>
        <v>#REF!</v>
      </c>
      <c r="L97" s="24" t="e">
        <f>IF(SUM(Results!#REF!)&gt;10,IF(AND(ISNUMBER(Results!#REF!),Results!#REF!&lt;35),Results!#REF!,35),"")</f>
        <v>#REF!</v>
      </c>
      <c r="M97" s="22" t="e">
        <f>IF(SUM(#REF!)&gt;10,IF(AND(ISNUMBER(#REF!),#REF!&lt;35),#REF!,35),"")</f>
        <v>#REF!</v>
      </c>
      <c r="N97" s="23" t="e">
        <f>IF(SUM(#REF!)&gt;10,IF(AND(ISNUMBER(#REF!),#REF!&lt;35),#REF!,35),"")</f>
        <v>#REF!</v>
      </c>
      <c r="O97" s="23" t="e">
        <f>IF(SUM(#REF!)&gt;10,IF(AND(ISNUMBER(#REF!),#REF!&lt;35),#REF!,35),"")</f>
        <v>#REF!</v>
      </c>
      <c r="P97" s="23" t="e">
        <f>IF(SUM(#REF!)&gt;10,IF(AND(ISNUMBER(#REF!),#REF!&lt;35),#REF!,35),"")</f>
        <v>#REF!</v>
      </c>
      <c r="Q97" s="23" t="e">
        <f>IF(SUM(#REF!)&gt;10,IF(AND(ISNUMBER(#REF!),#REF!&lt;35),#REF!,35),"")</f>
        <v>#REF!</v>
      </c>
      <c r="R97" s="23" t="e">
        <f>IF(SUM(#REF!)&gt;10,IF(AND(ISNUMBER(#REF!),#REF!&lt;35),#REF!,35),"")</f>
        <v>#REF!</v>
      </c>
      <c r="S97" s="23" t="e">
        <f>IF(SUM(#REF!)&gt;10,IF(AND(ISNUMBER(#REF!),#REF!&lt;35),#REF!,35),"")</f>
        <v>#REF!</v>
      </c>
      <c r="T97" s="23" t="e">
        <f>IF(SUM(#REF!)&gt;10,IF(AND(ISNUMBER(#REF!),#REF!&lt;35),#REF!,35),"")</f>
        <v>#REF!</v>
      </c>
      <c r="U97" s="23" t="e">
        <f>IF(SUM(#REF!)&gt;10,IF(AND(ISNUMBER(#REF!),#REF!&lt;35),#REF!,35),"")</f>
        <v>#REF!</v>
      </c>
      <c r="V97" s="24" t="e">
        <f>IF(SUM(#REF!)&gt;10,IF(AND(ISNUMBER(#REF!),#REF!&lt;35),#REF!,35),"")</f>
        <v>#REF!</v>
      </c>
      <c r="W97" s="8"/>
      <c r="X97" s="8"/>
      <c r="Y97" s="8"/>
      <c r="Z97" s="8"/>
      <c r="AA97" s="8"/>
      <c r="AB97" s="8"/>
      <c r="AC97" s="8"/>
      <c r="AD97" s="8"/>
      <c r="AE97" s="8"/>
      <c r="AF97" s="8"/>
      <c r="AG97" s="29"/>
      <c r="AH97" s="30"/>
      <c r="AI97" s="30"/>
      <c r="AJ97" s="30"/>
      <c r="AK97" s="30"/>
      <c r="AL97" s="30"/>
      <c r="AM97" s="30"/>
      <c r="AN97" s="30"/>
      <c r="AO97" s="30"/>
      <c r="AP97" s="31"/>
      <c r="AS97" s="18" t="e">
        <f>AVERAGE(C97:L97)</f>
        <v>#REF!</v>
      </c>
      <c r="AT97" s="18" t="e">
        <f>AVERAGE(M97:V97)</f>
        <v>#REF!</v>
      </c>
      <c r="AU97" s="3"/>
      <c r="AV97" s="3"/>
    </row>
    <row r="98" spans="1:48" x14ac:dyDescent="0.25">
      <c r="A98" s="16" t="e">
        <f>#REF!</f>
        <v>#REF!</v>
      </c>
      <c r="B98" s="15" t="s">
        <v>96</v>
      </c>
      <c r="C98" s="22" t="e">
        <f>IF(SUM(Results!#REF!)&gt;10,IF(AND(ISNUMBER(Results!#REF!),Results!#REF!&lt;35),Results!#REF!,35),"")</f>
        <v>#REF!</v>
      </c>
      <c r="D98" s="23" t="e">
        <f>IF(SUM(Results!#REF!)&gt;10,IF(AND(ISNUMBER(Results!#REF!),Results!#REF!&lt;35),Results!#REF!,35),"")</f>
        <v>#REF!</v>
      </c>
      <c r="E98" s="23" t="e">
        <f>IF(SUM(Results!#REF!)&gt;10,IF(AND(ISNUMBER(Results!#REF!),Results!#REF!&lt;35),Results!#REF!,35),"")</f>
        <v>#REF!</v>
      </c>
      <c r="F98" s="23" t="e">
        <f>IF(SUM(Results!#REF!)&gt;10,IF(AND(ISNUMBER(Results!#REF!),Results!#REF!&lt;35),Results!#REF!,35),"")</f>
        <v>#REF!</v>
      </c>
      <c r="G98" s="23" t="e">
        <f>IF(SUM(Results!#REF!)&gt;10,IF(AND(ISNUMBER(Results!#REF!),Results!#REF!&lt;35),Results!#REF!,35),"")</f>
        <v>#REF!</v>
      </c>
      <c r="H98" s="23" t="e">
        <f>IF(SUM(Results!#REF!)&gt;10,IF(AND(ISNUMBER(Results!#REF!),Results!#REF!&lt;35),Results!#REF!,35),"")</f>
        <v>#REF!</v>
      </c>
      <c r="I98" s="23" t="e">
        <f>IF(SUM(Results!#REF!)&gt;10,IF(AND(ISNUMBER(Results!#REF!),Results!#REF!&lt;35),Results!#REF!,35),"")</f>
        <v>#REF!</v>
      </c>
      <c r="J98" s="23" t="e">
        <f>IF(SUM(Results!#REF!)&gt;10,IF(AND(ISNUMBER(Results!#REF!),Results!#REF!&lt;35),Results!#REF!,35),"")</f>
        <v>#REF!</v>
      </c>
      <c r="K98" s="23" t="e">
        <f>IF(SUM(Results!#REF!)&gt;10,IF(AND(ISNUMBER(Results!#REF!),Results!#REF!&lt;35),Results!#REF!,35),"")</f>
        <v>#REF!</v>
      </c>
      <c r="L98" s="24" t="e">
        <f>IF(SUM(Results!#REF!)&gt;10,IF(AND(ISNUMBER(Results!#REF!),Results!#REF!&lt;35),Results!#REF!,35),"")</f>
        <v>#REF!</v>
      </c>
      <c r="M98" s="22" t="e">
        <f>IF(SUM(#REF!)&gt;10,IF(AND(ISNUMBER(#REF!),#REF!&lt;35),#REF!,35),"")</f>
        <v>#REF!</v>
      </c>
      <c r="N98" s="23" t="e">
        <f>IF(SUM(#REF!)&gt;10,IF(AND(ISNUMBER(#REF!),#REF!&lt;35),#REF!,35),"")</f>
        <v>#REF!</v>
      </c>
      <c r="O98" s="23" t="e">
        <f>IF(SUM(#REF!)&gt;10,IF(AND(ISNUMBER(#REF!),#REF!&lt;35),#REF!,35),"")</f>
        <v>#REF!</v>
      </c>
      <c r="P98" s="23" t="e">
        <f>IF(SUM(#REF!)&gt;10,IF(AND(ISNUMBER(#REF!),#REF!&lt;35),#REF!,35),"")</f>
        <v>#REF!</v>
      </c>
      <c r="Q98" s="23" t="e">
        <f>IF(SUM(#REF!)&gt;10,IF(AND(ISNUMBER(#REF!),#REF!&lt;35),#REF!,35),"")</f>
        <v>#REF!</v>
      </c>
      <c r="R98" s="23" t="e">
        <f>IF(SUM(#REF!)&gt;10,IF(AND(ISNUMBER(#REF!),#REF!&lt;35),#REF!,35),"")</f>
        <v>#REF!</v>
      </c>
      <c r="S98" s="23" t="e">
        <f>IF(SUM(#REF!)&gt;10,IF(AND(ISNUMBER(#REF!),#REF!&lt;35),#REF!,35),"")</f>
        <v>#REF!</v>
      </c>
      <c r="T98" s="23" t="e">
        <f>IF(SUM(#REF!)&gt;10,IF(AND(ISNUMBER(#REF!),#REF!&lt;35),#REF!,35),"")</f>
        <v>#REF!</v>
      </c>
      <c r="U98" s="23" t="e">
        <f>IF(SUM(#REF!)&gt;10,IF(AND(ISNUMBER(#REF!),#REF!&lt;35),#REF!,35),"")</f>
        <v>#REF!</v>
      </c>
      <c r="V98" s="24" t="e">
        <f>IF(SUM(#REF!)&gt;10,IF(AND(ISNUMBER(#REF!),#REF!&lt;35),#REF!,35),"")</f>
        <v>#REF!</v>
      </c>
      <c r="W98" s="8"/>
      <c r="X98" s="8"/>
      <c r="Y98" s="8"/>
      <c r="Z98" s="8"/>
      <c r="AA98" s="8"/>
      <c r="AB98" s="8"/>
      <c r="AC98" s="8"/>
      <c r="AD98" s="8"/>
      <c r="AE98" s="8"/>
      <c r="AF98" s="8"/>
      <c r="AG98" s="29"/>
      <c r="AH98" s="30"/>
      <c r="AI98" s="30"/>
      <c r="AJ98" s="30"/>
      <c r="AK98" s="30"/>
      <c r="AL98" s="30"/>
      <c r="AM98" s="30"/>
      <c r="AN98" s="30"/>
      <c r="AO98" s="30"/>
      <c r="AP98" s="31"/>
      <c r="AS98" s="18" t="e">
        <f>AVERAGE(C98:L98)</f>
        <v>#REF!</v>
      </c>
      <c r="AT98" s="18" t="e">
        <f>AVERAGE(M98:V98)</f>
        <v>#REF!</v>
      </c>
      <c r="AU98" s="3"/>
      <c r="AV98" s="3"/>
    </row>
    <row r="99" spans="1:48" x14ac:dyDescent="0.25">
      <c r="A99" s="16" t="e">
        <f>#REF!</f>
        <v>#REF!</v>
      </c>
      <c r="B99" s="15" t="s">
        <v>97</v>
      </c>
      <c r="C99" s="25" t="e">
        <f>IF(SUM(Results!#REF!)&gt;10,IF(AND(ISNUMBER(Results!#REF!),Results!#REF!&lt;35),Results!#REF!,35),"")</f>
        <v>#REF!</v>
      </c>
      <c r="D99" s="26" t="e">
        <f>IF(SUM(Results!#REF!)&gt;10,IF(AND(ISNUMBER(Results!#REF!),Results!#REF!&lt;35),Results!#REF!,35),"")</f>
        <v>#REF!</v>
      </c>
      <c r="E99" s="26" t="e">
        <f>IF(SUM(Results!#REF!)&gt;10,IF(AND(ISNUMBER(Results!#REF!),Results!#REF!&lt;35),Results!#REF!,35),"")</f>
        <v>#REF!</v>
      </c>
      <c r="F99" s="26" t="e">
        <f>IF(SUM(Results!#REF!)&gt;10,IF(AND(ISNUMBER(Results!#REF!),Results!#REF!&lt;35),Results!#REF!,35),"")</f>
        <v>#REF!</v>
      </c>
      <c r="G99" s="26" t="e">
        <f>IF(SUM(Results!#REF!)&gt;10,IF(AND(ISNUMBER(Results!#REF!),Results!#REF!&lt;35),Results!#REF!,35),"")</f>
        <v>#REF!</v>
      </c>
      <c r="H99" s="26" t="e">
        <f>IF(SUM(Results!#REF!)&gt;10,IF(AND(ISNUMBER(Results!#REF!),Results!#REF!&lt;35),Results!#REF!,35),"")</f>
        <v>#REF!</v>
      </c>
      <c r="I99" s="26" t="e">
        <f>IF(SUM(Results!#REF!)&gt;10,IF(AND(ISNUMBER(Results!#REF!),Results!#REF!&lt;35),Results!#REF!,35),"")</f>
        <v>#REF!</v>
      </c>
      <c r="J99" s="26" t="e">
        <f>IF(SUM(Results!#REF!)&gt;10,IF(AND(ISNUMBER(Results!#REF!),Results!#REF!&lt;35),Results!#REF!,35),"")</f>
        <v>#REF!</v>
      </c>
      <c r="K99" s="26" t="e">
        <f>IF(SUM(Results!#REF!)&gt;10,IF(AND(ISNUMBER(Results!#REF!),Results!#REF!&lt;35),Results!#REF!,35),"")</f>
        <v>#REF!</v>
      </c>
      <c r="L99" s="27" t="e">
        <f>IF(SUM(Results!#REF!)&gt;10,IF(AND(ISNUMBER(Results!#REF!),Results!#REF!&lt;35),Results!#REF!,35),"")</f>
        <v>#REF!</v>
      </c>
      <c r="M99" s="25" t="e">
        <f>IF(SUM(#REF!)&gt;10,IF(AND(ISNUMBER(#REF!),#REF!&lt;35),#REF!,35),"")</f>
        <v>#REF!</v>
      </c>
      <c r="N99" s="26" t="e">
        <f>IF(SUM(#REF!)&gt;10,IF(AND(ISNUMBER(#REF!),#REF!&lt;35),#REF!,35),"")</f>
        <v>#REF!</v>
      </c>
      <c r="O99" s="26" t="e">
        <f>IF(SUM(#REF!)&gt;10,IF(AND(ISNUMBER(#REF!),#REF!&lt;35),#REF!,35),"")</f>
        <v>#REF!</v>
      </c>
      <c r="P99" s="26" t="e">
        <f>IF(SUM(#REF!)&gt;10,IF(AND(ISNUMBER(#REF!),#REF!&lt;35),#REF!,35),"")</f>
        <v>#REF!</v>
      </c>
      <c r="Q99" s="26" t="e">
        <f>IF(SUM(#REF!)&gt;10,IF(AND(ISNUMBER(#REF!),#REF!&lt;35),#REF!,35),"")</f>
        <v>#REF!</v>
      </c>
      <c r="R99" s="26" t="e">
        <f>IF(SUM(#REF!)&gt;10,IF(AND(ISNUMBER(#REF!),#REF!&lt;35),#REF!,35),"")</f>
        <v>#REF!</v>
      </c>
      <c r="S99" s="26" t="e">
        <f>IF(SUM(#REF!)&gt;10,IF(AND(ISNUMBER(#REF!),#REF!&lt;35),#REF!,35),"")</f>
        <v>#REF!</v>
      </c>
      <c r="T99" s="26" t="e">
        <f>IF(SUM(#REF!)&gt;10,IF(AND(ISNUMBER(#REF!),#REF!&lt;35),#REF!,35),"")</f>
        <v>#REF!</v>
      </c>
      <c r="U99" s="26" t="e">
        <f>IF(SUM(#REF!)&gt;10,IF(AND(ISNUMBER(#REF!),#REF!&lt;35),#REF!,35),"")</f>
        <v>#REF!</v>
      </c>
      <c r="V99" s="27" t="e">
        <f>IF(SUM(#REF!)&gt;10,IF(AND(ISNUMBER(#REF!),#REF!&lt;35),#REF!,35),"")</f>
        <v>#REF!</v>
      </c>
      <c r="W99" s="8"/>
      <c r="X99" s="8"/>
      <c r="Y99" s="8"/>
      <c r="Z99" s="8"/>
      <c r="AA99" s="8"/>
      <c r="AB99" s="8"/>
      <c r="AC99" s="8"/>
      <c r="AD99" s="8"/>
      <c r="AE99" s="8"/>
      <c r="AF99" s="8"/>
      <c r="AG99" s="32"/>
      <c r="AH99" s="33"/>
      <c r="AI99" s="33"/>
      <c r="AJ99" s="33"/>
      <c r="AK99" s="33"/>
      <c r="AL99" s="33"/>
      <c r="AM99" s="33"/>
      <c r="AN99" s="33"/>
      <c r="AO99" s="33"/>
      <c r="AP99" s="34"/>
      <c r="AS99" s="18" t="e">
        <f>AVERAGE(C99:L99)</f>
        <v>#REF!</v>
      </c>
      <c r="AT99" s="18" t="e">
        <f>AVERAGE(M99:V99)</f>
        <v>#REF!</v>
      </c>
      <c r="AU99" s="3"/>
      <c r="AV99" s="3"/>
    </row>
    <row r="100" spans="1:48" x14ac:dyDescent="0.25">
      <c r="A100" s="9"/>
      <c r="B100" s="6"/>
      <c r="C100" s="8"/>
      <c r="D100" s="8"/>
      <c r="E100" s="8"/>
      <c r="F100" s="8"/>
      <c r="G100" s="8"/>
      <c r="H100" s="8"/>
      <c r="I100" s="8"/>
      <c r="J100" s="8"/>
      <c r="K100" s="8"/>
      <c r="L100" s="8"/>
      <c r="M100" s="8"/>
      <c r="N100" s="8"/>
      <c r="O100" s="8"/>
      <c r="P100" s="8"/>
      <c r="Q100" s="8"/>
      <c r="R100" s="8"/>
      <c r="S100" s="8"/>
      <c r="T100" s="8"/>
      <c r="U100" s="8"/>
      <c r="V100" s="8"/>
      <c r="AS100" s="8"/>
      <c r="AT100" s="8"/>
      <c r="AU100" s="3"/>
      <c r="AV100" s="3"/>
    </row>
    <row r="101" spans="1:48" x14ac:dyDescent="0.25">
      <c r="A101" s="9"/>
      <c r="B101" s="6"/>
      <c r="C101" s="8"/>
      <c r="D101" s="8"/>
      <c r="E101" s="8"/>
      <c r="F101" s="8"/>
      <c r="G101" s="8"/>
      <c r="H101" s="8"/>
      <c r="I101" s="8"/>
      <c r="J101" s="8"/>
      <c r="K101" s="8"/>
      <c r="L101" s="8"/>
      <c r="M101" s="8"/>
      <c r="N101" s="8"/>
      <c r="O101" s="8"/>
      <c r="P101" s="8"/>
      <c r="Q101" s="8"/>
      <c r="R101" s="8"/>
      <c r="S101" s="8"/>
      <c r="T101" s="8"/>
      <c r="U101" s="8"/>
      <c r="V101" s="8"/>
      <c r="AS101" s="8"/>
      <c r="AT101" s="8"/>
      <c r="AU101" s="3"/>
      <c r="AV101" s="3"/>
    </row>
    <row r="102" spans="1:48" x14ac:dyDescent="0.25">
      <c r="A102" s="9"/>
      <c r="B102" s="6"/>
      <c r="C102" s="8"/>
      <c r="D102" s="8"/>
      <c r="E102" s="8"/>
      <c r="F102" s="8"/>
      <c r="G102" s="8"/>
      <c r="H102" s="8"/>
      <c r="I102" s="8"/>
      <c r="J102" s="8"/>
      <c r="K102" s="8"/>
      <c r="L102" s="8"/>
      <c r="M102" s="8"/>
      <c r="N102" s="8"/>
      <c r="O102" s="8"/>
      <c r="P102" s="8"/>
      <c r="Q102" s="8"/>
      <c r="R102" s="8"/>
      <c r="S102" s="8"/>
      <c r="T102" s="8"/>
      <c r="U102" s="8"/>
      <c r="V102" s="8"/>
      <c r="AS102" s="8"/>
      <c r="AT102" s="8"/>
      <c r="AU102" s="3"/>
      <c r="AV102" s="3"/>
    </row>
    <row r="103" spans="1:48" x14ac:dyDescent="0.25">
      <c r="A103" s="9"/>
      <c r="B103" s="6"/>
      <c r="C103" s="8"/>
      <c r="D103" s="8"/>
      <c r="E103" s="8"/>
      <c r="F103" s="8"/>
      <c r="G103" s="8"/>
      <c r="H103" s="8"/>
      <c r="I103" s="8"/>
      <c r="J103" s="8"/>
      <c r="K103" s="8"/>
      <c r="L103" s="8"/>
      <c r="M103" s="8"/>
      <c r="N103" s="8"/>
      <c r="O103" s="8"/>
      <c r="P103" s="8"/>
      <c r="Q103" s="8"/>
      <c r="R103" s="8"/>
      <c r="S103" s="8"/>
      <c r="T103" s="8"/>
      <c r="U103" s="8"/>
      <c r="V103" s="8"/>
      <c r="AS103" s="8"/>
      <c r="AT103" s="8"/>
      <c r="AU103" s="3"/>
      <c r="AV103" s="3"/>
    </row>
    <row r="104" spans="1:48" x14ac:dyDescent="0.25">
      <c r="A104" s="9"/>
      <c r="B104" s="6"/>
      <c r="C104" s="8"/>
      <c r="D104" s="8"/>
      <c r="E104" s="8"/>
      <c r="F104" s="8"/>
      <c r="G104" s="8"/>
      <c r="H104" s="8"/>
      <c r="I104" s="8"/>
      <c r="J104" s="8"/>
      <c r="K104" s="8"/>
      <c r="L104" s="8"/>
      <c r="M104" s="8"/>
      <c r="N104" s="8"/>
      <c r="O104" s="8"/>
      <c r="P104" s="8"/>
      <c r="Q104" s="8"/>
      <c r="R104" s="8"/>
      <c r="S104" s="8"/>
      <c r="T104" s="8"/>
      <c r="U104" s="8"/>
      <c r="V104" s="8"/>
      <c r="AS104" s="8"/>
      <c r="AT104" s="8"/>
      <c r="AU104" s="3"/>
      <c r="AV104" s="3"/>
    </row>
    <row r="105" spans="1:48" x14ac:dyDescent="0.25">
      <c r="A105" s="7"/>
      <c r="B105" s="6"/>
      <c r="C105" s="7"/>
      <c r="D105" s="7"/>
      <c r="E105" s="7"/>
      <c r="F105" s="7"/>
      <c r="G105" s="7"/>
      <c r="H105" s="7"/>
      <c r="I105" s="7"/>
      <c r="J105" s="7"/>
      <c r="K105" s="7"/>
      <c r="L105" s="7"/>
      <c r="M105" s="7"/>
      <c r="N105" s="7"/>
      <c r="O105" s="7"/>
      <c r="P105" s="7"/>
      <c r="Q105" s="7"/>
      <c r="R105" s="7"/>
      <c r="S105" s="7"/>
      <c r="T105" s="7"/>
      <c r="U105" s="7"/>
      <c r="V105" s="7"/>
      <c r="AS105" s="7"/>
      <c r="AT105" s="7"/>
      <c r="AU105" s="7"/>
      <c r="AV105" s="7"/>
    </row>
    <row r="107" spans="1:48" x14ac:dyDescent="0.25">
      <c r="A107" s="1"/>
    </row>
    <row r="108" spans="1:48" x14ac:dyDescent="0.25">
      <c r="A108" s="1"/>
    </row>
    <row r="109" spans="1:48" x14ac:dyDescent="0.25">
      <c r="A109" s="4"/>
    </row>
    <row r="110" spans="1:48" x14ac:dyDescent="0.25">
      <c r="A110" s="4"/>
    </row>
    <row r="111" spans="1:48" x14ac:dyDescent="0.25">
      <c r="A111" s="1"/>
    </row>
    <row r="112" spans="1:48" x14ac:dyDescent="0.25">
      <c r="A112" s="1"/>
    </row>
    <row r="113" spans="1:1" x14ac:dyDescent="0.25">
      <c r="A113" s="1"/>
    </row>
    <row r="114" spans="1:1" x14ac:dyDescent="0.25">
      <c r="A114" s="1"/>
    </row>
    <row r="115" spans="1:1" x14ac:dyDescent="0.25">
      <c r="A115" s="4"/>
    </row>
    <row r="116" spans="1:1" x14ac:dyDescent="0.25">
      <c r="A116" s="4"/>
    </row>
    <row r="117" spans="1:1" x14ac:dyDescent="0.25">
      <c r="A117" s="1"/>
    </row>
  </sheetData>
  <mergeCells count="16">
    <mergeCell ref="AW2:AW3"/>
    <mergeCell ref="AX2:AX3"/>
    <mergeCell ref="AW1:AY1"/>
    <mergeCell ref="AS1:AT1"/>
    <mergeCell ref="AY2:AY3"/>
    <mergeCell ref="AV2:AV3"/>
    <mergeCell ref="C2:L2"/>
    <mergeCell ref="M2:V2"/>
    <mergeCell ref="C1:V1"/>
    <mergeCell ref="AU2:AU3"/>
    <mergeCell ref="AS2:AS3"/>
    <mergeCell ref="AT2:AT3"/>
    <mergeCell ref="W2:AF2"/>
    <mergeCell ref="AG2:AP2"/>
    <mergeCell ref="W1:AP1"/>
    <mergeCell ref="AU1:AV1"/>
  </mergeCells>
  <phoneticPr fontId="3" type="noConversion"/>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7"/>
  <sheetViews>
    <sheetView workbookViewId="0"/>
  </sheetViews>
  <sheetFormatPr defaultColWidth="9.109375" defaultRowHeight="15" customHeight="1" x14ac:dyDescent="0.3"/>
  <cols>
    <col min="1" max="1" width="12.44140625" style="84" bestFit="1" customWidth="1"/>
    <col min="2" max="2" width="8.33203125" style="84" bestFit="1" customWidth="1"/>
    <col min="3" max="3" width="19.6640625" style="84" bestFit="1" customWidth="1"/>
    <col min="4" max="4" width="14.88671875" style="84" bestFit="1" customWidth="1"/>
    <col min="5" max="5" width="11.6640625" style="84" bestFit="1" customWidth="1"/>
    <col min="6" max="6" width="5.6640625" style="84" customWidth="1"/>
    <col min="7" max="7" width="47.33203125" style="84" bestFit="1" customWidth="1"/>
    <col min="8" max="8" width="5.6640625" style="84" customWidth="1"/>
    <col min="9" max="16384" width="9.109375" style="84"/>
  </cols>
  <sheetData>
    <row r="1" spans="1:7" ht="15" customHeight="1" x14ac:dyDescent="0.3">
      <c r="A1" s="83" t="s">
        <v>885</v>
      </c>
      <c r="B1" s="83" t="s">
        <v>886</v>
      </c>
      <c r="C1" s="83" t="s">
        <v>887</v>
      </c>
      <c r="D1" s="83" t="s">
        <v>888</v>
      </c>
      <c r="E1" s="83" t="s">
        <v>889</v>
      </c>
      <c r="G1" s="83" t="s">
        <v>919</v>
      </c>
    </row>
    <row r="2" spans="1:7" ht="15" customHeight="1" x14ac:dyDescent="0.3">
      <c r="A2" s="85" t="s">
        <v>841</v>
      </c>
      <c r="B2" s="85" t="s">
        <v>930</v>
      </c>
      <c r="C2" s="85" t="s">
        <v>949</v>
      </c>
      <c r="D2" s="85" t="s">
        <v>158</v>
      </c>
      <c r="E2" s="85" t="s">
        <v>890</v>
      </c>
      <c r="G2" s="85" t="s">
        <v>920</v>
      </c>
    </row>
    <row r="3" spans="1:7" ht="15" customHeight="1" x14ac:dyDescent="0.3">
      <c r="A3" s="85" t="s">
        <v>841</v>
      </c>
      <c r="B3" s="85" t="s">
        <v>931</v>
      </c>
      <c r="C3" s="85" t="s">
        <v>950</v>
      </c>
      <c r="D3" s="85" t="s">
        <v>158</v>
      </c>
      <c r="E3" s="85" t="s">
        <v>890</v>
      </c>
      <c r="G3" s="85" t="s">
        <v>921</v>
      </c>
    </row>
    <row r="4" spans="1:7" ht="15" customHeight="1" x14ac:dyDescent="0.3">
      <c r="A4" s="85" t="s">
        <v>841</v>
      </c>
      <c r="B4" s="85" t="s">
        <v>932</v>
      </c>
      <c r="C4" s="85" t="s">
        <v>951</v>
      </c>
      <c r="D4" s="85" t="s">
        <v>159</v>
      </c>
      <c r="E4" s="85" t="s">
        <v>891</v>
      </c>
      <c r="G4" s="85" t="s">
        <v>922</v>
      </c>
    </row>
    <row r="5" spans="1:7" ht="15" customHeight="1" x14ac:dyDescent="0.3">
      <c r="A5" s="85" t="s">
        <v>841</v>
      </c>
      <c r="B5" s="85" t="s">
        <v>933</v>
      </c>
      <c r="C5" s="85" t="s">
        <v>952</v>
      </c>
      <c r="D5" s="85" t="s">
        <v>160</v>
      </c>
      <c r="E5" s="85" t="s">
        <v>892</v>
      </c>
      <c r="G5" s="85" t="s">
        <v>923</v>
      </c>
    </row>
    <row r="6" spans="1:7" ht="15" customHeight="1" x14ac:dyDescent="0.3">
      <c r="A6" s="85" t="s">
        <v>841</v>
      </c>
      <c r="B6" s="85" t="s">
        <v>934</v>
      </c>
      <c r="C6" s="85" t="s">
        <v>953</v>
      </c>
      <c r="D6" s="85" t="s">
        <v>161</v>
      </c>
      <c r="E6" s="85" t="s">
        <v>893</v>
      </c>
      <c r="G6" s="85" t="s">
        <v>924</v>
      </c>
    </row>
    <row r="7" spans="1:7" ht="15" customHeight="1" x14ac:dyDescent="0.3">
      <c r="A7" s="85" t="s">
        <v>841</v>
      </c>
      <c r="B7" s="85" t="s">
        <v>935</v>
      </c>
      <c r="C7" s="85" t="s">
        <v>954</v>
      </c>
      <c r="D7" s="85" t="s">
        <v>157</v>
      </c>
      <c r="E7" s="85" t="s">
        <v>894</v>
      </c>
      <c r="G7" s="85" t="s">
        <v>925</v>
      </c>
    </row>
    <row r="8" spans="1:7" ht="15" customHeight="1" x14ac:dyDescent="0.3">
      <c r="A8" s="85" t="s">
        <v>841</v>
      </c>
      <c r="B8" s="85" t="s">
        <v>936</v>
      </c>
      <c r="C8" s="85" t="s">
        <v>955</v>
      </c>
      <c r="D8" s="85" t="s">
        <v>134</v>
      </c>
      <c r="E8" s="85" t="s">
        <v>895</v>
      </c>
      <c r="G8" s="85" t="s">
        <v>926</v>
      </c>
    </row>
    <row r="9" spans="1:7" ht="15" customHeight="1" x14ac:dyDescent="0.3">
      <c r="A9" s="85" t="s">
        <v>841</v>
      </c>
      <c r="B9" s="85" t="s">
        <v>937</v>
      </c>
      <c r="C9" s="85" t="s">
        <v>956</v>
      </c>
      <c r="D9" s="85" t="s">
        <v>135</v>
      </c>
      <c r="E9" s="85" t="s">
        <v>896</v>
      </c>
      <c r="G9" s="85" t="s">
        <v>927</v>
      </c>
    </row>
    <row r="10" spans="1:7" ht="15" customHeight="1" x14ac:dyDescent="0.3">
      <c r="A10" s="85" t="s">
        <v>841</v>
      </c>
      <c r="B10" s="85" t="s">
        <v>938</v>
      </c>
      <c r="C10" s="85" t="s">
        <v>957</v>
      </c>
      <c r="D10" s="85" t="s">
        <v>137</v>
      </c>
      <c r="E10" s="85" t="s">
        <v>897</v>
      </c>
    </row>
    <row r="11" spans="1:7" ht="15" customHeight="1" x14ac:dyDescent="0.3">
      <c r="A11" s="85" t="s">
        <v>841</v>
      </c>
      <c r="B11" s="85" t="s">
        <v>939</v>
      </c>
      <c r="C11" s="85" t="s">
        <v>958</v>
      </c>
      <c r="D11" s="85" t="s">
        <v>137</v>
      </c>
      <c r="E11" s="85" t="s">
        <v>897</v>
      </c>
    </row>
    <row r="12" spans="1:7" ht="15" customHeight="1" x14ac:dyDescent="0.3">
      <c r="A12" s="85" t="s">
        <v>841</v>
      </c>
      <c r="B12" s="85" t="s">
        <v>940</v>
      </c>
      <c r="C12" s="85" t="s">
        <v>959</v>
      </c>
      <c r="D12" s="85" t="s">
        <v>123</v>
      </c>
      <c r="E12" s="85" t="s">
        <v>898</v>
      </c>
    </row>
    <row r="13" spans="1:7" ht="15" customHeight="1" x14ac:dyDescent="0.3">
      <c r="A13" s="85" t="s">
        <v>841</v>
      </c>
      <c r="B13" s="85" t="s">
        <v>941</v>
      </c>
      <c r="C13" s="85" t="s">
        <v>960</v>
      </c>
      <c r="D13" s="85" t="s">
        <v>123</v>
      </c>
      <c r="E13" s="85" t="s">
        <v>898</v>
      </c>
    </row>
    <row r="14" spans="1:7" ht="15" customHeight="1" x14ac:dyDescent="0.3">
      <c r="A14" s="85" t="s">
        <v>942</v>
      </c>
      <c r="B14" s="85" t="s">
        <v>930</v>
      </c>
      <c r="C14" s="85" t="s">
        <v>961</v>
      </c>
      <c r="D14" s="85" t="s">
        <v>158</v>
      </c>
      <c r="E14" s="85" t="s">
        <v>890</v>
      </c>
    </row>
    <row r="15" spans="1:7" ht="15" customHeight="1" x14ac:dyDescent="0.3">
      <c r="A15" s="85" t="s">
        <v>942</v>
      </c>
      <c r="B15" s="85" t="s">
        <v>931</v>
      </c>
      <c r="C15" s="85" t="s">
        <v>962</v>
      </c>
      <c r="D15" s="85" t="s">
        <v>158</v>
      </c>
      <c r="E15" s="85" t="s">
        <v>890</v>
      </c>
    </row>
    <row r="16" spans="1:7" ht="15" customHeight="1" x14ac:dyDescent="0.3">
      <c r="A16" s="85" t="s">
        <v>942</v>
      </c>
      <c r="B16" s="85" t="s">
        <v>932</v>
      </c>
      <c r="C16" s="85" t="s">
        <v>963</v>
      </c>
      <c r="D16" s="85" t="s">
        <v>159</v>
      </c>
      <c r="E16" s="85" t="s">
        <v>891</v>
      </c>
    </row>
    <row r="17" spans="1:5" ht="15" customHeight="1" x14ac:dyDescent="0.3">
      <c r="A17" s="85" t="s">
        <v>942</v>
      </c>
      <c r="B17" s="85" t="s">
        <v>933</v>
      </c>
      <c r="C17" s="85" t="s">
        <v>964</v>
      </c>
      <c r="D17" s="85" t="s">
        <v>160</v>
      </c>
      <c r="E17" s="85" t="s">
        <v>892</v>
      </c>
    </row>
    <row r="18" spans="1:5" ht="15" customHeight="1" x14ac:dyDescent="0.3">
      <c r="A18" s="85" t="s">
        <v>942</v>
      </c>
      <c r="B18" s="85" t="s">
        <v>934</v>
      </c>
      <c r="C18" s="85" t="s">
        <v>965</v>
      </c>
      <c r="D18" s="85" t="s">
        <v>161</v>
      </c>
      <c r="E18" s="85" t="s">
        <v>893</v>
      </c>
    </row>
    <row r="19" spans="1:5" ht="15" customHeight="1" x14ac:dyDescent="0.3">
      <c r="A19" s="85" t="s">
        <v>942</v>
      </c>
      <c r="B19" s="85" t="s">
        <v>935</v>
      </c>
      <c r="C19" s="85" t="s">
        <v>966</v>
      </c>
      <c r="D19" s="85" t="s">
        <v>157</v>
      </c>
      <c r="E19" s="85" t="s">
        <v>894</v>
      </c>
    </row>
    <row r="20" spans="1:5" ht="15" customHeight="1" x14ac:dyDescent="0.3">
      <c r="A20" s="85" t="s">
        <v>942</v>
      </c>
      <c r="B20" s="85" t="s">
        <v>936</v>
      </c>
      <c r="C20" s="85" t="s">
        <v>967</v>
      </c>
      <c r="D20" s="85" t="s">
        <v>134</v>
      </c>
      <c r="E20" s="85" t="s">
        <v>895</v>
      </c>
    </row>
    <row r="21" spans="1:5" ht="15" customHeight="1" x14ac:dyDescent="0.3">
      <c r="A21" s="85" t="s">
        <v>942</v>
      </c>
      <c r="B21" s="85" t="s">
        <v>937</v>
      </c>
      <c r="C21" s="85" t="s">
        <v>968</v>
      </c>
      <c r="D21" s="85" t="s">
        <v>135</v>
      </c>
      <c r="E21" s="85" t="s">
        <v>896</v>
      </c>
    </row>
    <row r="22" spans="1:5" ht="15" customHeight="1" x14ac:dyDescent="0.3">
      <c r="A22" s="85" t="s">
        <v>942</v>
      </c>
      <c r="B22" s="85" t="s">
        <v>938</v>
      </c>
      <c r="C22" s="85" t="s">
        <v>969</v>
      </c>
      <c r="D22" s="85" t="s">
        <v>137</v>
      </c>
      <c r="E22" s="85" t="s">
        <v>897</v>
      </c>
    </row>
    <row r="23" spans="1:5" ht="15" customHeight="1" x14ac:dyDescent="0.3">
      <c r="A23" s="85" t="s">
        <v>942</v>
      </c>
      <c r="B23" s="85" t="s">
        <v>939</v>
      </c>
      <c r="C23" s="85" t="s">
        <v>970</v>
      </c>
      <c r="D23" s="85" t="s">
        <v>137</v>
      </c>
      <c r="E23" s="85" t="s">
        <v>897</v>
      </c>
    </row>
    <row r="24" spans="1:5" ht="15" customHeight="1" x14ac:dyDescent="0.3">
      <c r="A24" s="85" t="s">
        <v>942</v>
      </c>
      <c r="B24" s="85" t="s">
        <v>940</v>
      </c>
      <c r="C24" s="85" t="s">
        <v>971</v>
      </c>
      <c r="D24" s="85" t="s">
        <v>123</v>
      </c>
      <c r="E24" s="85" t="s">
        <v>898</v>
      </c>
    </row>
    <row r="25" spans="1:5" ht="15" customHeight="1" x14ac:dyDescent="0.3">
      <c r="A25" s="85" t="s">
        <v>942</v>
      </c>
      <c r="B25" s="85" t="s">
        <v>941</v>
      </c>
      <c r="C25" s="85" t="s">
        <v>972</v>
      </c>
      <c r="D25" s="85" t="s">
        <v>123</v>
      </c>
      <c r="E25" s="85" t="s">
        <v>898</v>
      </c>
    </row>
    <row r="26" spans="1:5" ht="15" customHeight="1" x14ac:dyDescent="0.3">
      <c r="A26" s="85" t="s">
        <v>943</v>
      </c>
      <c r="B26" s="85" t="s">
        <v>930</v>
      </c>
      <c r="C26" s="85" t="s">
        <v>973</v>
      </c>
      <c r="D26" s="85" t="s">
        <v>158</v>
      </c>
      <c r="E26" s="85" t="s">
        <v>890</v>
      </c>
    </row>
    <row r="27" spans="1:5" ht="15" customHeight="1" x14ac:dyDescent="0.3">
      <c r="A27" s="85" t="s">
        <v>943</v>
      </c>
      <c r="B27" s="85" t="s">
        <v>931</v>
      </c>
      <c r="C27" s="85" t="s">
        <v>974</v>
      </c>
      <c r="D27" s="85" t="s">
        <v>158</v>
      </c>
      <c r="E27" s="85" t="s">
        <v>890</v>
      </c>
    </row>
    <row r="28" spans="1:5" ht="15" customHeight="1" x14ac:dyDescent="0.3">
      <c r="A28" s="85" t="s">
        <v>943</v>
      </c>
      <c r="B28" s="85" t="s">
        <v>932</v>
      </c>
      <c r="C28" s="85" t="s">
        <v>975</v>
      </c>
      <c r="D28" s="85" t="s">
        <v>159</v>
      </c>
      <c r="E28" s="85" t="s">
        <v>891</v>
      </c>
    </row>
    <row r="29" spans="1:5" ht="15" customHeight="1" x14ac:dyDescent="0.3">
      <c r="A29" s="85" t="s">
        <v>943</v>
      </c>
      <c r="B29" s="85" t="s">
        <v>933</v>
      </c>
      <c r="C29" s="85" t="s">
        <v>976</v>
      </c>
      <c r="D29" s="85" t="s">
        <v>160</v>
      </c>
      <c r="E29" s="85" t="s">
        <v>892</v>
      </c>
    </row>
    <row r="30" spans="1:5" ht="15" customHeight="1" x14ac:dyDescent="0.3">
      <c r="A30" s="85" t="s">
        <v>943</v>
      </c>
      <c r="B30" s="85" t="s">
        <v>934</v>
      </c>
      <c r="C30" s="85" t="s">
        <v>977</v>
      </c>
      <c r="D30" s="85" t="s">
        <v>161</v>
      </c>
      <c r="E30" s="85" t="s">
        <v>893</v>
      </c>
    </row>
    <row r="31" spans="1:5" ht="15" customHeight="1" x14ac:dyDescent="0.3">
      <c r="A31" s="85" t="s">
        <v>943</v>
      </c>
      <c r="B31" s="85" t="s">
        <v>935</v>
      </c>
      <c r="C31" s="85" t="s">
        <v>978</v>
      </c>
      <c r="D31" s="85" t="s">
        <v>157</v>
      </c>
      <c r="E31" s="85" t="s">
        <v>894</v>
      </c>
    </row>
    <row r="32" spans="1:5" ht="15" customHeight="1" x14ac:dyDescent="0.3">
      <c r="A32" s="85" t="s">
        <v>943</v>
      </c>
      <c r="B32" s="85" t="s">
        <v>936</v>
      </c>
      <c r="C32" s="85" t="s">
        <v>979</v>
      </c>
      <c r="D32" s="85" t="s">
        <v>134</v>
      </c>
      <c r="E32" s="85" t="s">
        <v>895</v>
      </c>
    </row>
    <row r="33" spans="1:5" ht="15" customHeight="1" x14ac:dyDescent="0.3">
      <c r="A33" s="85" t="s">
        <v>943</v>
      </c>
      <c r="B33" s="85" t="s">
        <v>937</v>
      </c>
      <c r="C33" s="85" t="s">
        <v>980</v>
      </c>
      <c r="D33" s="85" t="s">
        <v>135</v>
      </c>
      <c r="E33" s="85" t="s">
        <v>896</v>
      </c>
    </row>
    <row r="34" spans="1:5" ht="15" customHeight="1" x14ac:dyDescent="0.3">
      <c r="A34" s="85" t="s">
        <v>943</v>
      </c>
      <c r="B34" s="85" t="s">
        <v>938</v>
      </c>
      <c r="C34" s="85" t="s">
        <v>981</v>
      </c>
      <c r="D34" s="85" t="s">
        <v>137</v>
      </c>
      <c r="E34" s="85" t="s">
        <v>897</v>
      </c>
    </row>
    <row r="35" spans="1:5" ht="15" customHeight="1" x14ac:dyDescent="0.3">
      <c r="A35" s="85" t="s">
        <v>943</v>
      </c>
      <c r="B35" s="85" t="s">
        <v>939</v>
      </c>
      <c r="C35" s="85" t="s">
        <v>982</v>
      </c>
      <c r="D35" s="85" t="s">
        <v>137</v>
      </c>
      <c r="E35" s="85" t="s">
        <v>897</v>
      </c>
    </row>
    <row r="36" spans="1:5" ht="15" customHeight="1" x14ac:dyDescent="0.3">
      <c r="A36" s="85" t="s">
        <v>943</v>
      </c>
      <c r="B36" s="85" t="s">
        <v>940</v>
      </c>
      <c r="C36" s="85" t="s">
        <v>983</v>
      </c>
      <c r="D36" s="85" t="s">
        <v>123</v>
      </c>
      <c r="E36" s="85" t="s">
        <v>898</v>
      </c>
    </row>
    <row r="37" spans="1:5" ht="15" customHeight="1" x14ac:dyDescent="0.3">
      <c r="A37" s="85" t="s">
        <v>943</v>
      </c>
      <c r="B37" s="85" t="s">
        <v>941</v>
      </c>
      <c r="C37" s="85" t="s">
        <v>984</v>
      </c>
      <c r="D37" s="85" t="s">
        <v>123</v>
      </c>
      <c r="E37" s="85" t="s">
        <v>898</v>
      </c>
    </row>
    <row r="38" spans="1:5" ht="15" customHeight="1" x14ac:dyDescent="0.3">
      <c r="A38" s="85" t="s">
        <v>944</v>
      </c>
      <c r="B38" s="85" t="s">
        <v>930</v>
      </c>
      <c r="C38" s="85" t="s">
        <v>985</v>
      </c>
      <c r="D38" s="85" t="s">
        <v>158</v>
      </c>
      <c r="E38" s="85" t="s">
        <v>890</v>
      </c>
    </row>
    <row r="39" spans="1:5" ht="15" customHeight="1" x14ac:dyDescent="0.3">
      <c r="A39" s="85" t="s">
        <v>944</v>
      </c>
      <c r="B39" s="85" t="s">
        <v>931</v>
      </c>
      <c r="C39" s="85" t="s">
        <v>986</v>
      </c>
      <c r="D39" s="85" t="s">
        <v>158</v>
      </c>
      <c r="E39" s="85" t="s">
        <v>890</v>
      </c>
    </row>
    <row r="40" spans="1:5" ht="15" customHeight="1" x14ac:dyDescent="0.3">
      <c r="A40" s="85" t="s">
        <v>944</v>
      </c>
      <c r="B40" s="85" t="s">
        <v>932</v>
      </c>
      <c r="C40" s="85" t="s">
        <v>987</v>
      </c>
      <c r="D40" s="85" t="s">
        <v>159</v>
      </c>
      <c r="E40" s="85" t="s">
        <v>891</v>
      </c>
    </row>
    <row r="41" spans="1:5" ht="15" customHeight="1" x14ac:dyDescent="0.3">
      <c r="A41" s="85" t="s">
        <v>944</v>
      </c>
      <c r="B41" s="85" t="s">
        <v>933</v>
      </c>
      <c r="C41" s="85" t="s">
        <v>988</v>
      </c>
      <c r="D41" s="85" t="s">
        <v>160</v>
      </c>
      <c r="E41" s="85" t="s">
        <v>892</v>
      </c>
    </row>
    <row r="42" spans="1:5" ht="15" customHeight="1" x14ac:dyDescent="0.3">
      <c r="A42" s="85" t="s">
        <v>944</v>
      </c>
      <c r="B42" s="85" t="s">
        <v>934</v>
      </c>
      <c r="C42" s="85" t="s">
        <v>989</v>
      </c>
      <c r="D42" s="85" t="s">
        <v>161</v>
      </c>
      <c r="E42" s="85" t="s">
        <v>893</v>
      </c>
    </row>
    <row r="43" spans="1:5" ht="15" customHeight="1" x14ac:dyDescent="0.3">
      <c r="A43" s="85" t="s">
        <v>944</v>
      </c>
      <c r="B43" s="85" t="s">
        <v>935</v>
      </c>
      <c r="C43" s="85" t="s">
        <v>990</v>
      </c>
      <c r="D43" s="85" t="s">
        <v>157</v>
      </c>
      <c r="E43" s="85" t="s">
        <v>894</v>
      </c>
    </row>
    <row r="44" spans="1:5" ht="15" customHeight="1" x14ac:dyDescent="0.3">
      <c r="A44" s="85" t="s">
        <v>944</v>
      </c>
      <c r="B44" s="85" t="s">
        <v>936</v>
      </c>
      <c r="C44" s="85" t="s">
        <v>991</v>
      </c>
      <c r="D44" s="85" t="s">
        <v>134</v>
      </c>
      <c r="E44" s="85" t="s">
        <v>895</v>
      </c>
    </row>
    <row r="45" spans="1:5" ht="15" customHeight="1" x14ac:dyDescent="0.3">
      <c r="A45" s="85" t="s">
        <v>944</v>
      </c>
      <c r="B45" s="85" t="s">
        <v>937</v>
      </c>
      <c r="C45" s="85" t="s">
        <v>992</v>
      </c>
      <c r="D45" s="85" t="s">
        <v>135</v>
      </c>
      <c r="E45" s="85" t="s">
        <v>896</v>
      </c>
    </row>
    <row r="46" spans="1:5" ht="15" customHeight="1" x14ac:dyDescent="0.3">
      <c r="A46" s="85" t="s">
        <v>944</v>
      </c>
      <c r="B46" s="85" t="s">
        <v>938</v>
      </c>
      <c r="C46" s="85" t="s">
        <v>993</v>
      </c>
      <c r="D46" s="85" t="s">
        <v>137</v>
      </c>
      <c r="E46" s="85" t="s">
        <v>897</v>
      </c>
    </row>
    <row r="47" spans="1:5" ht="15" customHeight="1" x14ac:dyDescent="0.3">
      <c r="A47" s="85" t="s">
        <v>944</v>
      </c>
      <c r="B47" s="85" t="s">
        <v>939</v>
      </c>
      <c r="C47" s="85" t="s">
        <v>994</v>
      </c>
      <c r="D47" s="85" t="s">
        <v>137</v>
      </c>
      <c r="E47" s="85" t="s">
        <v>897</v>
      </c>
    </row>
    <row r="48" spans="1:5" ht="15" customHeight="1" x14ac:dyDescent="0.3">
      <c r="A48" s="85" t="s">
        <v>944</v>
      </c>
      <c r="B48" s="85" t="s">
        <v>940</v>
      </c>
      <c r="C48" s="85" t="s">
        <v>995</v>
      </c>
      <c r="D48" s="85" t="s">
        <v>123</v>
      </c>
      <c r="E48" s="85" t="s">
        <v>898</v>
      </c>
    </row>
    <row r="49" spans="1:5" ht="15" customHeight="1" x14ac:dyDescent="0.3">
      <c r="A49" s="85" t="s">
        <v>944</v>
      </c>
      <c r="B49" s="85" t="s">
        <v>941</v>
      </c>
      <c r="C49" s="85" t="s">
        <v>996</v>
      </c>
      <c r="D49" s="85" t="s">
        <v>123</v>
      </c>
      <c r="E49" s="85" t="s">
        <v>898</v>
      </c>
    </row>
    <row r="50" spans="1:5" ht="15" customHeight="1" x14ac:dyDescent="0.3">
      <c r="A50" s="85" t="s">
        <v>945</v>
      </c>
      <c r="B50" s="85" t="s">
        <v>930</v>
      </c>
      <c r="C50" s="85" t="s">
        <v>997</v>
      </c>
      <c r="D50" s="85" t="s">
        <v>158</v>
      </c>
      <c r="E50" s="85" t="s">
        <v>890</v>
      </c>
    </row>
    <row r="51" spans="1:5" ht="15" customHeight="1" x14ac:dyDescent="0.3">
      <c r="A51" s="85" t="s">
        <v>945</v>
      </c>
      <c r="B51" s="85" t="s">
        <v>931</v>
      </c>
      <c r="C51" s="85" t="s">
        <v>998</v>
      </c>
      <c r="D51" s="85" t="s">
        <v>158</v>
      </c>
      <c r="E51" s="85" t="s">
        <v>890</v>
      </c>
    </row>
    <row r="52" spans="1:5" ht="15" customHeight="1" x14ac:dyDescent="0.3">
      <c r="A52" s="85" t="s">
        <v>945</v>
      </c>
      <c r="B52" s="85" t="s">
        <v>932</v>
      </c>
      <c r="C52" s="85" t="s">
        <v>999</v>
      </c>
      <c r="D52" s="85" t="s">
        <v>159</v>
      </c>
      <c r="E52" s="85" t="s">
        <v>891</v>
      </c>
    </row>
    <row r="53" spans="1:5" ht="15" customHeight="1" x14ac:dyDescent="0.3">
      <c r="A53" s="85" t="s">
        <v>945</v>
      </c>
      <c r="B53" s="85" t="s">
        <v>933</v>
      </c>
      <c r="C53" s="85" t="s">
        <v>1000</v>
      </c>
      <c r="D53" s="85" t="s">
        <v>160</v>
      </c>
      <c r="E53" s="85" t="s">
        <v>892</v>
      </c>
    </row>
    <row r="54" spans="1:5" ht="15" customHeight="1" x14ac:dyDescent="0.3">
      <c r="A54" s="85" t="s">
        <v>945</v>
      </c>
      <c r="B54" s="85" t="s">
        <v>934</v>
      </c>
      <c r="C54" s="85" t="s">
        <v>1001</v>
      </c>
      <c r="D54" s="85" t="s">
        <v>161</v>
      </c>
      <c r="E54" s="85" t="s">
        <v>893</v>
      </c>
    </row>
    <row r="55" spans="1:5" ht="15" customHeight="1" x14ac:dyDescent="0.3">
      <c r="A55" s="85" t="s">
        <v>945</v>
      </c>
      <c r="B55" s="85" t="s">
        <v>935</v>
      </c>
      <c r="C55" s="85" t="s">
        <v>1002</v>
      </c>
      <c r="D55" s="85" t="s">
        <v>157</v>
      </c>
      <c r="E55" s="85" t="s">
        <v>894</v>
      </c>
    </row>
    <row r="56" spans="1:5" ht="15" customHeight="1" x14ac:dyDescent="0.3">
      <c r="A56" s="85" t="s">
        <v>945</v>
      </c>
      <c r="B56" s="85" t="s">
        <v>936</v>
      </c>
      <c r="C56" s="85" t="s">
        <v>1003</v>
      </c>
      <c r="D56" s="85" t="s">
        <v>134</v>
      </c>
      <c r="E56" s="85" t="s">
        <v>895</v>
      </c>
    </row>
    <row r="57" spans="1:5" ht="15" customHeight="1" x14ac:dyDescent="0.3">
      <c r="A57" s="85" t="s">
        <v>945</v>
      </c>
      <c r="B57" s="85" t="s">
        <v>937</v>
      </c>
      <c r="C57" s="85" t="s">
        <v>1004</v>
      </c>
      <c r="D57" s="85" t="s">
        <v>135</v>
      </c>
      <c r="E57" s="85" t="s">
        <v>896</v>
      </c>
    </row>
    <row r="58" spans="1:5" ht="15" customHeight="1" x14ac:dyDescent="0.3">
      <c r="A58" s="85" t="s">
        <v>945</v>
      </c>
      <c r="B58" s="85" t="s">
        <v>938</v>
      </c>
      <c r="C58" s="85" t="s">
        <v>1005</v>
      </c>
      <c r="D58" s="85" t="s">
        <v>137</v>
      </c>
      <c r="E58" s="85" t="s">
        <v>897</v>
      </c>
    </row>
    <row r="59" spans="1:5" ht="15" customHeight="1" x14ac:dyDescent="0.3">
      <c r="A59" s="85" t="s">
        <v>945</v>
      </c>
      <c r="B59" s="85" t="s">
        <v>939</v>
      </c>
      <c r="C59" s="85" t="s">
        <v>1006</v>
      </c>
      <c r="D59" s="85" t="s">
        <v>137</v>
      </c>
      <c r="E59" s="85" t="s">
        <v>897</v>
      </c>
    </row>
    <row r="60" spans="1:5" ht="15" customHeight="1" x14ac:dyDescent="0.3">
      <c r="A60" s="85" t="s">
        <v>945</v>
      </c>
      <c r="B60" s="85" t="s">
        <v>940</v>
      </c>
      <c r="C60" s="85" t="s">
        <v>1007</v>
      </c>
      <c r="D60" s="85" t="s">
        <v>123</v>
      </c>
      <c r="E60" s="85" t="s">
        <v>898</v>
      </c>
    </row>
    <row r="61" spans="1:5" ht="15" customHeight="1" x14ac:dyDescent="0.3">
      <c r="A61" s="85" t="s">
        <v>945</v>
      </c>
      <c r="B61" s="85" t="s">
        <v>941</v>
      </c>
      <c r="C61" s="85" t="s">
        <v>1008</v>
      </c>
      <c r="D61" s="85" t="s">
        <v>123</v>
      </c>
      <c r="E61" s="85" t="s">
        <v>898</v>
      </c>
    </row>
    <row r="62" spans="1:5" ht="15" customHeight="1" x14ac:dyDescent="0.3">
      <c r="A62" s="85" t="s">
        <v>946</v>
      </c>
      <c r="B62" s="85" t="s">
        <v>930</v>
      </c>
      <c r="C62" s="85" t="s">
        <v>1009</v>
      </c>
      <c r="D62" s="85" t="s">
        <v>158</v>
      </c>
      <c r="E62" s="85" t="s">
        <v>890</v>
      </c>
    </row>
    <row r="63" spans="1:5" ht="15" customHeight="1" x14ac:dyDescent="0.3">
      <c r="A63" s="85" t="s">
        <v>946</v>
      </c>
      <c r="B63" s="85" t="s">
        <v>931</v>
      </c>
      <c r="C63" s="85" t="s">
        <v>1010</v>
      </c>
      <c r="D63" s="85" t="s">
        <v>158</v>
      </c>
      <c r="E63" s="85" t="s">
        <v>890</v>
      </c>
    </row>
    <row r="64" spans="1:5" ht="15" customHeight="1" x14ac:dyDescent="0.3">
      <c r="A64" s="85" t="s">
        <v>946</v>
      </c>
      <c r="B64" s="85" t="s">
        <v>932</v>
      </c>
      <c r="C64" s="85" t="s">
        <v>1011</v>
      </c>
      <c r="D64" s="85" t="s">
        <v>899</v>
      </c>
      <c r="E64" s="85" t="s">
        <v>900</v>
      </c>
    </row>
    <row r="65" spans="1:5" ht="15" customHeight="1" x14ac:dyDescent="0.3">
      <c r="A65" s="85" t="s">
        <v>946</v>
      </c>
      <c r="B65" s="85" t="s">
        <v>933</v>
      </c>
      <c r="C65" s="85" t="s">
        <v>1012</v>
      </c>
      <c r="D65" s="85" t="s">
        <v>901</v>
      </c>
      <c r="E65" s="85" t="s">
        <v>902</v>
      </c>
    </row>
    <row r="66" spans="1:5" ht="15" customHeight="1" x14ac:dyDescent="0.3">
      <c r="A66" s="85" t="s">
        <v>946</v>
      </c>
      <c r="B66" s="85" t="s">
        <v>934</v>
      </c>
      <c r="C66" s="85" t="s">
        <v>1013</v>
      </c>
      <c r="D66" s="85" t="s">
        <v>903</v>
      </c>
      <c r="E66" s="85" t="s">
        <v>904</v>
      </c>
    </row>
    <row r="67" spans="1:5" ht="15" customHeight="1" x14ac:dyDescent="0.3">
      <c r="A67" s="85" t="s">
        <v>946</v>
      </c>
      <c r="B67" s="85" t="s">
        <v>935</v>
      </c>
      <c r="C67" s="85" t="s">
        <v>1014</v>
      </c>
      <c r="D67" s="85" t="s">
        <v>157</v>
      </c>
      <c r="E67" s="85" t="s">
        <v>894</v>
      </c>
    </row>
    <row r="68" spans="1:5" ht="15" customHeight="1" x14ac:dyDescent="0.3">
      <c r="A68" s="85" t="s">
        <v>946</v>
      </c>
      <c r="B68" s="85" t="s">
        <v>936</v>
      </c>
      <c r="C68" s="85" t="s">
        <v>1015</v>
      </c>
      <c r="D68" s="85" t="s">
        <v>905</v>
      </c>
      <c r="E68" s="85" t="s">
        <v>906</v>
      </c>
    </row>
    <row r="69" spans="1:5" ht="15" customHeight="1" x14ac:dyDescent="0.3">
      <c r="A69" s="85" t="s">
        <v>946</v>
      </c>
      <c r="B69" s="85" t="s">
        <v>937</v>
      </c>
      <c r="C69" s="85" t="s">
        <v>1016</v>
      </c>
      <c r="D69" s="85" t="s">
        <v>135</v>
      </c>
      <c r="E69" s="85" t="s">
        <v>896</v>
      </c>
    </row>
    <row r="70" spans="1:5" ht="15" customHeight="1" x14ac:dyDescent="0.3">
      <c r="A70" s="85" t="s">
        <v>946</v>
      </c>
      <c r="B70" s="85" t="s">
        <v>938</v>
      </c>
      <c r="C70" s="85" t="s">
        <v>1017</v>
      </c>
      <c r="D70" s="85" t="s">
        <v>137</v>
      </c>
      <c r="E70" s="85" t="s">
        <v>897</v>
      </c>
    </row>
    <row r="71" spans="1:5" ht="15" customHeight="1" x14ac:dyDescent="0.3">
      <c r="A71" s="85" t="s">
        <v>946</v>
      </c>
      <c r="B71" s="85" t="s">
        <v>939</v>
      </c>
      <c r="C71" s="85" t="s">
        <v>1018</v>
      </c>
      <c r="D71" s="85" t="s">
        <v>137</v>
      </c>
      <c r="E71" s="85" t="s">
        <v>897</v>
      </c>
    </row>
    <row r="72" spans="1:5" ht="15" customHeight="1" x14ac:dyDescent="0.3">
      <c r="A72" s="85" t="s">
        <v>946</v>
      </c>
      <c r="B72" s="85" t="s">
        <v>940</v>
      </c>
      <c r="C72" s="85" t="s">
        <v>1019</v>
      </c>
      <c r="D72" s="85" t="s">
        <v>123</v>
      </c>
      <c r="E72" s="85" t="s">
        <v>898</v>
      </c>
    </row>
    <row r="73" spans="1:5" ht="15" customHeight="1" x14ac:dyDescent="0.3">
      <c r="A73" s="85" t="s">
        <v>946</v>
      </c>
      <c r="B73" s="85" t="s">
        <v>941</v>
      </c>
      <c r="C73" s="85" t="s">
        <v>1020</v>
      </c>
      <c r="D73" s="85" t="s">
        <v>123</v>
      </c>
      <c r="E73" s="85" t="s">
        <v>898</v>
      </c>
    </row>
    <row r="74" spans="1:5" ht="15" customHeight="1" x14ac:dyDescent="0.3">
      <c r="A74" s="85" t="s">
        <v>947</v>
      </c>
      <c r="B74" s="85" t="s">
        <v>930</v>
      </c>
      <c r="C74" s="85" t="s">
        <v>1021</v>
      </c>
      <c r="D74" s="85" t="s">
        <v>158</v>
      </c>
      <c r="E74" s="85" t="s">
        <v>890</v>
      </c>
    </row>
    <row r="75" spans="1:5" ht="15" customHeight="1" x14ac:dyDescent="0.3">
      <c r="A75" s="85" t="s">
        <v>947</v>
      </c>
      <c r="B75" s="85" t="s">
        <v>931</v>
      </c>
      <c r="C75" s="85" t="s">
        <v>1022</v>
      </c>
      <c r="D75" s="85" t="s">
        <v>158</v>
      </c>
      <c r="E75" s="85" t="s">
        <v>890</v>
      </c>
    </row>
    <row r="76" spans="1:5" ht="15" customHeight="1" x14ac:dyDescent="0.3">
      <c r="A76" s="85" t="s">
        <v>947</v>
      </c>
      <c r="B76" s="85" t="s">
        <v>932</v>
      </c>
      <c r="C76" s="85" t="s">
        <v>1023</v>
      </c>
      <c r="D76" s="85" t="s">
        <v>907</v>
      </c>
      <c r="E76" s="85" t="s">
        <v>908</v>
      </c>
    </row>
    <row r="77" spans="1:5" ht="15" customHeight="1" x14ac:dyDescent="0.3">
      <c r="A77" s="85" t="s">
        <v>947</v>
      </c>
      <c r="B77" s="85" t="s">
        <v>933</v>
      </c>
      <c r="C77" s="85" t="s">
        <v>1024</v>
      </c>
      <c r="D77" s="85" t="s">
        <v>909</v>
      </c>
      <c r="E77" s="85" t="s">
        <v>910</v>
      </c>
    </row>
    <row r="78" spans="1:5" ht="15" customHeight="1" x14ac:dyDescent="0.3">
      <c r="A78" s="85" t="s">
        <v>947</v>
      </c>
      <c r="B78" s="85" t="s">
        <v>934</v>
      </c>
      <c r="C78" s="85" t="s">
        <v>1025</v>
      </c>
      <c r="D78" s="85" t="s">
        <v>911</v>
      </c>
      <c r="E78" s="85" t="s">
        <v>912</v>
      </c>
    </row>
    <row r="79" spans="1:5" ht="15" customHeight="1" x14ac:dyDescent="0.3">
      <c r="A79" s="85" t="s">
        <v>947</v>
      </c>
      <c r="B79" s="85" t="s">
        <v>935</v>
      </c>
      <c r="C79" s="85" t="s">
        <v>1026</v>
      </c>
      <c r="D79" s="85" t="s">
        <v>157</v>
      </c>
      <c r="E79" s="85" t="s">
        <v>894</v>
      </c>
    </row>
    <row r="80" spans="1:5" ht="15" customHeight="1" x14ac:dyDescent="0.3">
      <c r="A80" s="85" t="s">
        <v>947</v>
      </c>
      <c r="B80" s="85" t="s">
        <v>936</v>
      </c>
      <c r="C80" s="85" t="s">
        <v>1027</v>
      </c>
      <c r="D80" s="85" t="s">
        <v>905</v>
      </c>
      <c r="E80" s="85" t="s">
        <v>906</v>
      </c>
    </row>
    <row r="81" spans="1:5" ht="15" customHeight="1" x14ac:dyDescent="0.3">
      <c r="A81" s="85" t="s">
        <v>947</v>
      </c>
      <c r="B81" s="85" t="s">
        <v>937</v>
      </c>
      <c r="C81" s="85" t="s">
        <v>1028</v>
      </c>
      <c r="D81" s="85" t="s">
        <v>135</v>
      </c>
      <c r="E81" s="85" t="s">
        <v>896</v>
      </c>
    </row>
    <row r="82" spans="1:5" ht="15" customHeight="1" x14ac:dyDescent="0.3">
      <c r="A82" s="85" t="s">
        <v>947</v>
      </c>
      <c r="B82" s="85" t="s">
        <v>938</v>
      </c>
      <c r="C82" s="85" t="s">
        <v>1029</v>
      </c>
      <c r="D82" s="85" t="s">
        <v>137</v>
      </c>
      <c r="E82" s="85" t="s">
        <v>897</v>
      </c>
    </row>
    <row r="83" spans="1:5" ht="15" customHeight="1" x14ac:dyDescent="0.3">
      <c r="A83" s="85" t="s">
        <v>947</v>
      </c>
      <c r="B83" s="85" t="s">
        <v>939</v>
      </c>
      <c r="C83" s="85" t="s">
        <v>1030</v>
      </c>
      <c r="D83" s="85" t="s">
        <v>137</v>
      </c>
      <c r="E83" s="85" t="s">
        <v>897</v>
      </c>
    </row>
    <row r="84" spans="1:5" ht="15" customHeight="1" x14ac:dyDescent="0.3">
      <c r="A84" s="85" t="s">
        <v>947</v>
      </c>
      <c r="B84" s="85" t="s">
        <v>940</v>
      </c>
      <c r="C84" s="85" t="s">
        <v>1031</v>
      </c>
      <c r="D84" s="85" t="s">
        <v>123</v>
      </c>
      <c r="E84" s="85" t="s">
        <v>898</v>
      </c>
    </row>
    <row r="85" spans="1:5" ht="15" customHeight="1" x14ac:dyDescent="0.3">
      <c r="A85" s="85" t="s">
        <v>947</v>
      </c>
      <c r="B85" s="85" t="s">
        <v>941</v>
      </c>
      <c r="C85" s="85" t="s">
        <v>1032</v>
      </c>
      <c r="D85" s="85" t="s">
        <v>123</v>
      </c>
      <c r="E85" s="85" t="s">
        <v>898</v>
      </c>
    </row>
    <row r="86" spans="1:5" ht="15" customHeight="1" x14ac:dyDescent="0.3">
      <c r="A86" s="85" t="s">
        <v>948</v>
      </c>
      <c r="B86" s="85" t="s">
        <v>930</v>
      </c>
      <c r="C86" s="85" t="s">
        <v>1033</v>
      </c>
      <c r="D86" s="85" t="s">
        <v>158</v>
      </c>
      <c r="E86" s="85" t="s">
        <v>890</v>
      </c>
    </row>
    <row r="87" spans="1:5" ht="15" customHeight="1" x14ac:dyDescent="0.3">
      <c r="A87" s="85" t="s">
        <v>948</v>
      </c>
      <c r="B87" s="85" t="s">
        <v>931</v>
      </c>
      <c r="C87" s="85" t="s">
        <v>1034</v>
      </c>
      <c r="D87" s="85" t="s">
        <v>158</v>
      </c>
      <c r="E87" s="85" t="s">
        <v>890</v>
      </c>
    </row>
    <row r="88" spans="1:5" ht="15" customHeight="1" x14ac:dyDescent="0.3">
      <c r="A88" s="85" t="s">
        <v>948</v>
      </c>
      <c r="B88" s="85" t="s">
        <v>932</v>
      </c>
      <c r="C88" s="85" t="s">
        <v>1035</v>
      </c>
      <c r="D88" s="85" t="s">
        <v>913</v>
      </c>
      <c r="E88" s="85" t="s">
        <v>914</v>
      </c>
    </row>
    <row r="89" spans="1:5" ht="15" customHeight="1" x14ac:dyDescent="0.3">
      <c r="A89" s="85" t="s">
        <v>948</v>
      </c>
      <c r="B89" s="85" t="s">
        <v>933</v>
      </c>
      <c r="C89" s="85" t="s">
        <v>1036</v>
      </c>
      <c r="D89" s="85" t="s">
        <v>915</v>
      </c>
      <c r="E89" s="85" t="s">
        <v>916</v>
      </c>
    </row>
    <row r="90" spans="1:5" ht="15" customHeight="1" x14ac:dyDescent="0.3">
      <c r="A90" s="85" t="s">
        <v>948</v>
      </c>
      <c r="B90" s="85" t="s">
        <v>934</v>
      </c>
      <c r="C90" s="85" t="s">
        <v>1037</v>
      </c>
      <c r="D90" s="85" t="s">
        <v>917</v>
      </c>
      <c r="E90" s="85" t="s">
        <v>918</v>
      </c>
    </row>
    <row r="91" spans="1:5" ht="15" customHeight="1" x14ac:dyDescent="0.3">
      <c r="A91" s="85" t="s">
        <v>948</v>
      </c>
      <c r="B91" s="85" t="s">
        <v>935</v>
      </c>
      <c r="C91" s="85" t="s">
        <v>1038</v>
      </c>
      <c r="D91" s="85" t="s">
        <v>157</v>
      </c>
      <c r="E91" s="85" t="s">
        <v>894</v>
      </c>
    </row>
    <row r="92" spans="1:5" ht="15" customHeight="1" x14ac:dyDescent="0.3">
      <c r="A92" s="85" t="s">
        <v>948</v>
      </c>
      <c r="B92" s="85" t="s">
        <v>936</v>
      </c>
      <c r="C92" s="85" t="s">
        <v>1039</v>
      </c>
      <c r="D92" s="85" t="s">
        <v>905</v>
      </c>
      <c r="E92" s="85" t="s">
        <v>906</v>
      </c>
    </row>
    <row r="93" spans="1:5" ht="15" customHeight="1" x14ac:dyDescent="0.3">
      <c r="A93" s="85" t="s">
        <v>948</v>
      </c>
      <c r="B93" s="85" t="s">
        <v>937</v>
      </c>
      <c r="C93" s="85" t="s">
        <v>1040</v>
      </c>
      <c r="D93" s="85" t="s">
        <v>135</v>
      </c>
      <c r="E93" s="85" t="s">
        <v>896</v>
      </c>
    </row>
    <row r="94" spans="1:5" ht="15" customHeight="1" x14ac:dyDescent="0.3">
      <c r="A94" s="85" t="s">
        <v>948</v>
      </c>
      <c r="B94" s="85" t="s">
        <v>938</v>
      </c>
      <c r="C94" s="85" t="s">
        <v>1041</v>
      </c>
      <c r="D94" s="85" t="s">
        <v>137</v>
      </c>
      <c r="E94" s="85" t="s">
        <v>897</v>
      </c>
    </row>
    <row r="95" spans="1:5" ht="15" customHeight="1" x14ac:dyDescent="0.3">
      <c r="A95" s="85" t="s">
        <v>948</v>
      </c>
      <c r="B95" s="85" t="s">
        <v>939</v>
      </c>
      <c r="C95" s="85" t="s">
        <v>1042</v>
      </c>
      <c r="D95" s="85" t="s">
        <v>137</v>
      </c>
      <c r="E95" s="85" t="s">
        <v>897</v>
      </c>
    </row>
    <row r="96" spans="1:5" ht="15" customHeight="1" x14ac:dyDescent="0.3">
      <c r="A96" s="85" t="s">
        <v>948</v>
      </c>
      <c r="B96" s="85" t="s">
        <v>940</v>
      </c>
      <c r="C96" s="85" t="s">
        <v>1043</v>
      </c>
      <c r="D96" s="85" t="s">
        <v>123</v>
      </c>
      <c r="E96" s="85" t="s">
        <v>898</v>
      </c>
    </row>
    <row r="97" spans="1:5" ht="15" customHeight="1" x14ac:dyDescent="0.3">
      <c r="A97" s="85" t="s">
        <v>948</v>
      </c>
      <c r="B97" s="85" t="s">
        <v>941</v>
      </c>
      <c r="C97" s="85" t="s">
        <v>1044</v>
      </c>
      <c r="D97" s="85" t="s">
        <v>123</v>
      </c>
      <c r="E97" s="85" t="s">
        <v>898</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F9815CCDE270C43B94D26890B17F1BA" ma:contentTypeVersion="4" ma:contentTypeDescription="Create a new document." ma:contentTypeScope="" ma:versionID="1a8f61b07d9762a8a3e4b56a40b95fee">
  <xsd:schema xmlns:xsd="http://www.w3.org/2001/XMLSchema" xmlns:xs="http://www.w3.org/2001/XMLSchema" xmlns:p="http://schemas.microsoft.com/office/2006/metadata/properties" targetNamespace="http://schemas.microsoft.com/office/2006/metadata/properties" ma:root="true" ma:fieldsID="e7a92ef11e2aa8fd1e29c2d5849e1516">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41FCE8C-ABE0-4C2D-A7E8-050A8D519B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05EB57AA-348A-48E9-889D-1A0A5285478F}">
  <ds:schemaRefs>
    <ds:schemaRef ds:uri="http://schemas.microsoft.com/office/infopath/2007/PartnerControls"/>
    <ds:schemaRef ds:uri="http://purl.org/dc/terms/"/>
    <ds:schemaRef ds:uri="http://www.w3.org/XML/1998/namespace"/>
    <ds:schemaRef ds:uri="http://schemas.openxmlformats.org/package/2006/metadata/core-properties"/>
    <ds:schemaRef ds:uri="http://schemas.microsoft.com/office/2006/documentManagement/types"/>
    <ds:schemaRef ds:uri="http://schemas.microsoft.com/office/2006/metadata/properties"/>
    <ds:schemaRef ds:uri="http://purl.org/dc/dcmitype/"/>
    <ds:schemaRef ds:uri="http://purl.org/dc/elements/1.1/"/>
  </ds:schemaRefs>
</ds:datastoreItem>
</file>

<file path=customXml/itemProps3.xml><?xml version="1.0" encoding="utf-8"?>
<ds:datastoreItem xmlns:ds="http://schemas.openxmlformats.org/officeDocument/2006/customXml" ds:itemID="{E872A418-DAFA-49AA-8EB7-AC20D5AB38E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Instructions</vt:lpstr>
      <vt:lpstr>Raw Data</vt:lpstr>
      <vt:lpstr>Results</vt:lpstr>
      <vt:lpstr>Calculations</vt:lpstr>
      <vt:lpstr>Sample2-ControlGene</vt:lpstr>
      <vt:lpstr>Calculation</vt:lpstr>
      <vt:lpstr>Arrays &amp; Content</vt:lpstr>
      <vt:lpstr>Results!Print_Area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jpy</dc:creator>
  <cp:lastModifiedBy>Anisha Kharkia</cp:lastModifiedBy>
  <cp:lastPrinted>2012-05-16T13:02:32Z</cp:lastPrinted>
  <dcterms:created xsi:type="dcterms:W3CDTF">2005-05-13T13:33:47Z</dcterms:created>
  <dcterms:modified xsi:type="dcterms:W3CDTF">2015-11-30T21:26:27Z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0x0101002F9815CCDE270C43B94D26890B17F1BA</vt:lpwstr>
  </property>
</Properties>
</file>