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defaultThemeVersion="124226"/>
  <mc:AlternateContent xmlns:mc="http://schemas.openxmlformats.org/markup-compatibility/2006">
    <mc:Choice Requires="x15">
      <x15ac:absPath xmlns:x15ac="http://schemas.microsoft.com/office/spreadsheetml/2010/11/ac" url="C:\Users\aliwalaa\Desktop\Work files\Work assignments\FDK rework project\Spreadsheets to upload\"/>
    </mc:Choice>
  </mc:AlternateContent>
  <xr:revisionPtr revIDLastSave="0" documentId="8_{C1630ACA-9549-4A16-9714-FFE9334BB5E2}" xr6:coauthVersionLast="37" xr6:coauthVersionMax="37" xr10:uidLastSave="{00000000-0000-0000-0000-000000000000}"/>
  <bookViews>
    <workbookView xWindow="-984" yWindow="180" windowWidth="15168" windowHeight="8256" tabRatio="776" xr2:uid="{00000000-000D-0000-FFFF-FFFF00000000}"/>
  </bookViews>
  <sheets>
    <sheet name="Instructions" sheetId="2" r:id="rId1"/>
    <sheet name="Gene Table" sheetId="11" r:id="rId2"/>
    <sheet name="Raw Data" sheetId="15" r:id="rId3"/>
    <sheet name="Choose Housekeeping Genes" sheetId="9" r:id="rId4"/>
    <sheet name="Calculations" sheetId="16" r:id="rId5"/>
    <sheet name="Product Info" sheetId="14" state="hidden" r:id="rId6"/>
  </sheets>
  <externalReferences>
    <externalReference r:id="rId7"/>
  </externalReferences>
  <definedNames>
    <definedName name="Control_Avg">#REF!</definedName>
    <definedName name="new">[1]newLot!$E$5:$E$132</definedName>
    <definedName name="old">[1]oldLot!$E$5:$E$132</definedName>
    <definedName name="Test_Avg">#REF!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15" l="1"/>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2" i="15"/>
  <c r="B11" i="16" l="1"/>
  <c r="B2" i="16" s="1"/>
  <c r="L2" i="16" l="1"/>
  <c r="K3" i="16"/>
  <c r="I4" i="16"/>
  <c r="H5" i="16"/>
  <c r="G6" i="16"/>
  <c r="E7" i="16"/>
  <c r="D8" i="16"/>
  <c r="C9" i="16"/>
  <c r="C2" i="16"/>
  <c r="G3" i="16"/>
  <c r="E4" i="16"/>
  <c r="D5" i="16"/>
  <c r="C6" i="16"/>
  <c r="M6" i="16"/>
  <c r="L7" i="16"/>
  <c r="K8" i="16"/>
  <c r="I9" i="16"/>
  <c r="D2" i="16"/>
  <c r="I2" i="16"/>
  <c r="C3" i="16"/>
  <c r="H3" i="16"/>
  <c r="M3" i="16"/>
  <c r="G4" i="16"/>
  <c r="L4" i="16"/>
  <c r="E5" i="16"/>
  <c r="K5" i="16"/>
  <c r="D6" i="16"/>
  <c r="I6" i="16"/>
  <c r="C7" i="16"/>
  <c r="H7" i="16"/>
  <c r="M7" i="16"/>
  <c r="G8" i="16"/>
  <c r="L8" i="16"/>
  <c r="E9" i="16"/>
  <c r="K9" i="16"/>
  <c r="G2" i="16"/>
  <c r="E3" i="16"/>
  <c r="D4" i="16"/>
  <c r="C5" i="16"/>
  <c r="M5" i="16"/>
  <c r="L6" i="16"/>
  <c r="K7" i="16"/>
  <c r="I8" i="16"/>
  <c r="H9" i="16"/>
  <c r="H2" i="16"/>
  <c r="M2" i="16"/>
  <c r="L3" i="16"/>
  <c r="K4" i="16"/>
  <c r="I5" i="16"/>
  <c r="H6" i="16"/>
  <c r="G7" i="16"/>
  <c r="E8" i="16"/>
  <c r="D9" i="16"/>
  <c r="E2" i="16"/>
  <c r="K2" i="16"/>
  <c r="D3" i="16"/>
  <c r="I3" i="16"/>
  <c r="C4" i="16"/>
  <c r="H4" i="16"/>
  <c r="M4" i="16"/>
  <c r="G5" i="16"/>
  <c r="L5" i="16"/>
  <c r="E6" i="16"/>
  <c r="K6" i="16"/>
  <c r="D7" i="16"/>
  <c r="I7" i="16"/>
  <c r="C8" i="16"/>
  <c r="H8" i="16"/>
  <c r="M8" i="16"/>
  <c r="G9" i="16"/>
  <c r="L9" i="16"/>
  <c r="M9" i="16"/>
  <c r="F2" i="16"/>
  <c r="J2" i="16"/>
  <c r="B3" i="16"/>
  <c r="F3" i="16"/>
  <c r="J3" i="16"/>
  <c r="B4" i="16"/>
  <c r="F4" i="16"/>
  <c r="J4" i="16"/>
  <c r="B5" i="16"/>
  <c r="F5" i="16"/>
  <c r="J5" i="16"/>
  <c r="B6" i="16"/>
  <c r="F6" i="16"/>
  <c r="J6" i="16"/>
  <c r="B7" i="16"/>
  <c r="F7" i="16"/>
  <c r="J7" i="16"/>
  <c r="B8" i="16"/>
  <c r="F8" i="16"/>
  <c r="J8" i="16"/>
  <c r="B9" i="16"/>
  <c r="F9" i="16"/>
  <c r="J9" i="16"/>
  <c r="A9" i="16" l="1"/>
  <c r="A8" i="16"/>
  <c r="A7" i="16"/>
  <c r="A6" i="16"/>
  <c r="A5" i="16"/>
  <c r="A4" i="16"/>
  <c r="A3" i="16"/>
  <c r="C13" i="9"/>
  <c r="C9" i="9"/>
  <c r="C5" i="9"/>
  <c r="A2" i="16"/>
  <c r="C2" i="9" l="1"/>
  <c r="C10" i="9"/>
  <c r="C3" i="9"/>
  <c r="C7" i="9"/>
  <c r="C11" i="9"/>
  <c r="C6" i="9"/>
  <c r="C4" i="9"/>
  <c r="C8" i="9"/>
  <c r="C12" i="9"/>
  <c r="D1" i="9"/>
  <c r="E1" i="9"/>
  <c r="F1" i="9"/>
  <c r="G1" i="9"/>
  <c r="H1" i="9"/>
  <c r="I1" i="9"/>
  <c r="J1" i="9"/>
  <c r="K1" i="9"/>
  <c r="B87" i="15"/>
  <c r="B88" i="15"/>
  <c r="B89" i="15"/>
  <c r="B90" i="15"/>
  <c r="B91" i="15"/>
  <c r="B92" i="15"/>
  <c r="B93" i="15"/>
  <c r="B94" i="15"/>
  <c r="B95" i="15"/>
  <c r="B96" i="15"/>
  <c r="B97" i="15"/>
  <c r="B86" i="15"/>
  <c r="B75" i="15"/>
  <c r="B76" i="15"/>
  <c r="B77" i="15"/>
  <c r="B78" i="15"/>
  <c r="B79" i="15"/>
  <c r="B80" i="15"/>
  <c r="B81" i="15"/>
  <c r="B82" i="15"/>
  <c r="B83" i="15"/>
  <c r="B84" i="15"/>
  <c r="B85" i="15"/>
  <c r="B74" i="15"/>
  <c r="B63" i="15"/>
  <c r="B64" i="15"/>
  <c r="B65" i="15"/>
  <c r="B66" i="15"/>
  <c r="B67" i="15"/>
  <c r="B68" i="15"/>
  <c r="B69" i="15"/>
  <c r="B70" i="15"/>
  <c r="B71" i="15"/>
  <c r="B72" i="15"/>
  <c r="B73" i="15"/>
  <c r="B62" i="15"/>
  <c r="B51" i="15"/>
  <c r="B52" i="15"/>
  <c r="B53" i="15"/>
  <c r="B54" i="15"/>
  <c r="B55" i="15"/>
  <c r="B56" i="15"/>
  <c r="B57" i="15"/>
  <c r="B58" i="15"/>
  <c r="B59" i="15"/>
  <c r="B60" i="15"/>
  <c r="B61" i="15"/>
  <c r="B50" i="15"/>
  <c r="B39" i="15"/>
  <c r="B40" i="15"/>
  <c r="B41" i="15"/>
  <c r="B42" i="15"/>
  <c r="B43" i="15"/>
  <c r="B44" i="15"/>
  <c r="B45" i="15"/>
  <c r="B46" i="15"/>
  <c r="B47" i="15"/>
  <c r="B48" i="15"/>
  <c r="B49" i="15"/>
  <c r="B38" i="15"/>
  <c r="B37" i="15"/>
  <c r="B27" i="15"/>
  <c r="B28" i="15"/>
  <c r="B29" i="15"/>
  <c r="B30" i="15"/>
  <c r="B31" i="15"/>
  <c r="B32" i="15"/>
  <c r="B33" i="15"/>
  <c r="B34" i="15"/>
  <c r="B35" i="15"/>
  <c r="B36" i="15"/>
  <c r="B26" i="15"/>
  <c r="B15" i="15"/>
  <c r="B16" i="15"/>
  <c r="B17" i="15"/>
  <c r="B18" i="15"/>
  <c r="B19" i="15"/>
  <c r="B20" i="15"/>
  <c r="B21" i="15"/>
  <c r="B22" i="15"/>
  <c r="B23" i="15"/>
  <c r="B24" i="15"/>
  <c r="B25" i="15"/>
  <c r="B14" i="15"/>
  <c r="B3" i="15"/>
  <c r="B4" i="15"/>
  <c r="B5" i="15"/>
  <c r="B6" i="15"/>
  <c r="B7" i="15"/>
  <c r="B8" i="15"/>
  <c r="B9" i="15"/>
  <c r="B10" i="15"/>
  <c r="B11" i="15"/>
  <c r="B12" i="15"/>
  <c r="B13" i="15"/>
  <c r="B2" i="15"/>
  <c r="B4" i="11"/>
  <c r="C4" i="11"/>
  <c r="B3" i="9" s="1"/>
  <c r="D4" i="11"/>
  <c r="B5" i="11"/>
  <c r="C5" i="11"/>
  <c r="B4" i="9" s="1"/>
  <c r="D5" i="11"/>
  <c r="B6" i="11"/>
  <c r="C6" i="11"/>
  <c r="B5" i="9" s="1"/>
  <c r="D6" i="11"/>
  <c r="B7" i="11"/>
  <c r="C7" i="11"/>
  <c r="B6" i="9" s="1"/>
  <c r="D7" i="11"/>
  <c r="B8" i="11"/>
  <c r="C8" i="11"/>
  <c r="B7" i="9" s="1"/>
  <c r="D8" i="11"/>
  <c r="B9" i="11"/>
  <c r="C9" i="11"/>
  <c r="B8" i="9" s="1"/>
  <c r="D9" i="11"/>
  <c r="B10" i="11"/>
  <c r="C10" i="11"/>
  <c r="B9" i="9" s="1"/>
  <c r="D10" i="11"/>
  <c r="B11" i="11"/>
  <c r="C11" i="11"/>
  <c r="B10" i="9" s="1"/>
  <c r="D11" i="11"/>
  <c r="B12" i="11"/>
  <c r="C12" i="11"/>
  <c r="B11" i="9" s="1"/>
  <c r="D12" i="11"/>
  <c r="B13" i="11"/>
  <c r="C13" i="11"/>
  <c r="B12" i="9" s="1"/>
  <c r="D13" i="11"/>
  <c r="B14" i="11"/>
  <c r="C14" i="11"/>
  <c r="B13" i="9" s="1"/>
  <c r="D14" i="11"/>
  <c r="D3" i="11"/>
  <c r="C3" i="11"/>
  <c r="B2" i="9" s="1"/>
  <c r="B3" i="11"/>
  <c r="G1" i="16" l="1"/>
  <c r="L1" i="16"/>
  <c r="M1" i="16"/>
  <c r="I1" i="16"/>
  <c r="E1" i="16"/>
  <c r="K1" i="16"/>
  <c r="H1" i="16"/>
  <c r="D1" i="16"/>
  <c r="H6" i="9" s="1"/>
  <c r="B1" i="16"/>
  <c r="J1" i="16"/>
  <c r="F1" i="16"/>
  <c r="E6" i="9"/>
  <c r="C1" i="16"/>
  <c r="A13" i="15"/>
  <c r="A32" i="15"/>
  <c r="A88" i="15"/>
  <c r="A22" i="15"/>
  <c r="A42" i="15"/>
  <c r="A66" i="15"/>
  <c r="A2" i="15"/>
  <c r="A18" i="15"/>
  <c r="A30" i="15"/>
  <c r="A40" i="15"/>
  <c r="A62" i="15"/>
  <c r="A74" i="15"/>
  <c r="A86" i="15"/>
  <c r="A54" i="15"/>
  <c r="A78" i="15"/>
  <c r="A6" i="15"/>
  <c r="A14" i="15"/>
  <c r="A26" i="15"/>
  <c r="A38" i="15"/>
  <c r="A50" i="15"/>
  <c r="A72" i="15"/>
  <c r="A82" i="15"/>
  <c r="A94" i="15"/>
  <c r="A10" i="15"/>
  <c r="A24" i="15"/>
  <c r="A34" i="15"/>
  <c r="A46" i="15"/>
  <c r="A58" i="15"/>
  <c r="A70" i="15"/>
  <c r="A80" i="15"/>
  <c r="A90" i="15"/>
  <c r="A11" i="15"/>
  <c r="A19" i="15"/>
  <c r="A27" i="15"/>
  <c r="A59" i="15"/>
  <c r="A67" i="15"/>
  <c r="A75" i="15"/>
  <c r="A12" i="15"/>
  <c r="A8" i="15"/>
  <c r="A4" i="15"/>
  <c r="A7" i="15"/>
  <c r="A23" i="15"/>
  <c r="A36" i="15"/>
  <c r="A31" i="15"/>
  <c r="A44" i="15"/>
  <c r="A39" i="15"/>
  <c r="A52" i="15"/>
  <c r="A71" i="15"/>
  <c r="A84" i="15"/>
  <c r="A79" i="15"/>
  <c r="A92" i="15"/>
  <c r="A87" i="15"/>
  <c r="A97" i="15"/>
  <c r="A85" i="15"/>
  <c r="A73" i="15"/>
  <c r="A61" i="15"/>
  <c r="A49" i="15"/>
  <c r="A37" i="15"/>
  <c r="A25" i="15"/>
  <c r="A93" i="15"/>
  <c r="A81" i="15"/>
  <c r="A69" i="15"/>
  <c r="A57" i="15"/>
  <c r="A45" i="15"/>
  <c r="A33" i="15"/>
  <c r="A21" i="15"/>
  <c r="A89" i="15"/>
  <c r="A77" i="15"/>
  <c r="A65" i="15"/>
  <c r="A53" i="15"/>
  <c r="A41" i="15"/>
  <c r="A29" i="15"/>
  <c r="A17" i="15"/>
  <c r="A3" i="15"/>
  <c r="A9" i="15"/>
  <c r="A16" i="15"/>
  <c r="A35" i="15"/>
  <c r="A48" i="15"/>
  <c r="A43" i="15"/>
  <c r="A56" i="15"/>
  <c r="A51" i="15"/>
  <c r="A64" i="15"/>
  <c r="A83" i="15"/>
  <c r="A96" i="15"/>
  <c r="A91" i="15"/>
  <c r="A5" i="15"/>
  <c r="A20" i="15"/>
  <c r="A15" i="15"/>
  <c r="A28" i="15"/>
  <c r="A47" i="15"/>
  <c r="A60" i="15"/>
  <c r="A55" i="15"/>
  <c r="A68" i="15"/>
  <c r="A63" i="15"/>
  <c r="A76" i="15"/>
  <c r="A95" i="15"/>
  <c r="G6" i="9" l="1"/>
  <c r="I6" i="9"/>
  <c r="H10" i="9"/>
  <c r="K6" i="9"/>
  <c r="D10" i="9"/>
  <c r="J10" i="9"/>
  <c r="E8" i="9"/>
  <c r="I8" i="9"/>
  <c r="F8" i="9"/>
  <c r="J8" i="9"/>
  <c r="G8" i="9"/>
  <c r="K8" i="9"/>
  <c r="D8" i="9"/>
  <c r="H8" i="9"/>
  <c r="E7" i="9"/>
  <c r="I7" i="9"/>
  <c r="F7" i="9"/>
  <c r="J7" i="9"/>
  <c r="G7" i="9"/>
  <c r="K7" i="9"/>
  <c r="D7" i="9"/>
  <c r="H7" i="9"/>
  <c r="F10" i="9"/>
  <c r="J6" i="9"/>
  <c r="K10" i="9"/>
  <c r="I10" i="9"/>
  <c r="E4" i="9"/>
  <c r="I4" i="9"/>
  <c r="F4" i="9"/>
  <c r="J4" i="9"/>
  <c r="G4" i="9"/>
  <c r="K4" i="9"/>
  <c r="D4" i="9"/>
  <c r="H4" i="9"/>
  <c r="E12" i="9"/>
  <c r="I12" i="9"/>
  <c r="F12" i="9"/>
  <c r="J12" i="9"/>
  <c r="G12" i="9"/>
  <c r="K12" i="9"/>
  <c r="D12" i="9"/>
  <c r="H12" i="9"/>
  <c r="E3" i="9"/>
  <c r="I3" i="9"/>
  <c r="F3" i="9"/>
  <c r="J3" i="9"/>
  <c r="G3" i="9"/>
  <c r="K3" i="9"/>
  <c r="D3" i="9"/>
  <c r="H3" i="9"/>
  <c r="D6" i="9"/>
  <c r="F6" i="9"/>
  <c r="E5" i="9"/>
  <c r="I5" i="9"/>
  <c r="F5" i="9"/>
  <c r="J5" i="9"/>
  <c r="G5" i="9"/>
  <c r="K5" i="9"/>
  <c r="D5" i="9"/>
  <c r="H5" i="9"/>
  <c r="E9" i="9"/>
  <c r="I9" i="9"/>
  <c r="F9" i="9"/>
  <c r="J9" i="9"/>
  <c r="G9" i="9"/>
  <c r="K9" i="9"/>
  <c r="D9" i="9"/>
  <c r="H9" i="9"/>
  <c r="E13" i="9"/>
  <c r="I13" i="9"/>
  <c r="F13" i="9"/>
  <c r="J13" i="9"/>
  <c r="G13" i="9"/>
  <c r="K13" i="9"/>
  <c r="D13" i="9"/>
  <c r="H13" i="9"/>
  <c r="G10" i="9"/>
  <c r="E10" i="9"/>
  <c r="E11" i="9"/>
  <c r="I11" i="9"/>
  <c r="F11" i="9"/>
  <c r="J11" i="9"/>
  <c r="G11" i="9"/>
  <c r="K11" i="9"/>
  <c r="D11" i="9"/>
  <c r="H11" i="9"/>
  <c r="F2" i="9" l="1"/>
  <c r="F14" i="9" s="1"/>
  <c r="E2" i="9"/>
  <c r="E15" i="9" s="1"/>
  <c r="G2" i="9"/>
  <c r="G14" i="9" s="1"/>
  <c r="I2" i="9"/>
  <c r="I14" i="9" s="1"/>
  <c r="J2" i="9"/>
  <c r="J15" i="9" s="1"/>
  <c r="K2" i="9"/>
  <c r="K15" i="9" s="1"/>
  <c r="H2" i="9"/>
  <c r="H15" i="9" s="1"/>
  <c r="D2" i="9"/>
  <c r="D15" i="9" s="1"/>
  <c r="G15" i="9" l="1"/>
  <c r="F15" i="9"/>
  <c r="H14" i="9"/>
  <c r="J14" i="9"/>
  <c r="I15" i="9"/>
  <c r="D14" i="9"/>
  <c r="K14" i="9"/>
  <c r="E14" i="9"/>
  <c r="C15" i="9" l="1"/>
  <c r="C14" i="9"/>
</calcChain>
</file>

<file path=xl/sharedStrings.xml><?xml version="1.0" encoding="utf-8"?>
<sst xmlns="http://schemas.openxmlformats.org/spreadsheetml/2006/main" count="1780" uniqueCount="803">
  <si>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</si>
  <si>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</si>
  <si>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</si>
  <si>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</si>
  <si>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</si>
  <si>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</si>
  <si>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</si>
  <si>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</si>
  <si>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</si>
  <si>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</si>
  <si>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</si>
  <si>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</si>
  <si>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</si>
  <si>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</si>
  <si>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</si>
  <si>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</si>
  <si>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</si>
  <si>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</si>
  <si>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</si>
  <si>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</si>
  <si>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</si>
  <si>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</si>
  <si>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</si>
  <si>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</si>
  <si>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</si>
  <si>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</si>
  <si>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</si>
  <si>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</si>
  <si>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</si>
  <si>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</si>
  <si>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</si>
  <si>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</si>
  <si>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</si>
  <si>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</si>
  <si>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</si>
  <si>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</si>
  <si>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</si>
  <si>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</si>
  <si>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</si>
  <si>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</si>
  <si>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</si>
  <si>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</si>
  <si>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</si>
  <si>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</si>
  <si>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</si>
  <si>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</si>
  <si>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</si>
  <si>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</si>
  <si>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</si>
  <si>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</si>
  <si>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</si>
  <si>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</si>
  <si>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</si>
  <si>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</si>
  <si>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</si>
  <si>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</si>
  <si>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</si>
  <si>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</si>
  <si>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</si>
  <si>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</si>
  <si>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</si>
  <si>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</si>
  <si>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</si>
  <si>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</si>
  <si>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</si>
  <si>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</si>
  <si>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</si>
  <si>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</si>
  <si>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</si>
  <si>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</si>
  <si>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</si>
  <si>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</si>
  <si>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</si>
  <si>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</si>
  <si>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</si>
  <si>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</si>
  <si>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</si>
  <si>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</si>
  <si>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</si>
  <si>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</si>
  <si>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</si>
  <si>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</si>
  <si>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</si>
  <si>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</si>
  <si>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</si>
  <si>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</si>
  <si>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</si>
  <si>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</si>
  <si>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</si>
  <si>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</si>
  <si>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</si>
  <si>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</si>
  <si>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</si>
  <si>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</si>
  <si>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</si>
  <si>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</si>
  <si>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Symbol</t>
  </si>
  <si>
    <t>HPRT1</t>
  </si>
  <si>
    <t>RPL13A</t>
  </si>
  <si>
    <t>ACTB</t>
  </si>
  <si>
    <t>Position</t>
  </si>
  <si>
    <t>Description</t>
  </si>
  <si>
    <t>NM_000194</t>
  </si>
  <si>
    <t>Ribosomal protein L13a</t>
  </si>
  <si>
    <t>NM_002046</t>
  </si>
  <si>
    <t>GAPDH</t>
  </si>
  <si>
    <t>Glyceraldehyde-3-phosphate dehydrogenase</t>
  </si>
  <si>
    <t>NM_001101</t>
  </si>
  <si>
    <t>Actin, beta</t>
  </si>
  <si>
    <t>A</t>
  </si>
  <si>
    <t>B</t>
  </si>
  <si>
    <t>C</t>
  </si>
  <si>
    <t>D</t>
  </si>
  <si>
    <t>E</t>
  </si>
  <si>
    <t>F</t>
  </si>
  <si>
    <t>G</t>
  </si>
  <si>
    <t>H</t>
  </si>
  <si>
    <t>I</t>
  </si>
  <si>
    <t>J</t>
  </si>
  <si>
    <t>K</t>
  </si>
  <si>
    <t/>
  </si>
  <si>
    <t>RefSeq</t>
  </si>
  <si>
    <t>B2M</t>
  </si>
  <si>
    <t>PCR Array Catalog:</t>
  </si>
  <si>
    <t>PCR Array Catalog #:</t>
  </si>
  <si>
    <t>NM_004048</t>
  </si>
  <si>
    <t>Beta-2-microglobulin</t>
  </si>
  <si>
    <t>Species</t>
  </si>
  <si>
    <t>Array Cat #</t>
  </si>
  <si>
    <t>Assay Cat #</t>
  </si>
  <si>
    <t>Human</t>
  </si>
  <si>
    <t>PAHS-000Z</t>
  </si>
  <si>
    <t>PPH00073A</t>
  </si>
  <si>
    <t>PPH01094A</t>
  </si>
  <si>
    <t>PPH00150A</t>
  </si>
  <si>
    <t>GUSB</t>
  </si>
  <si>
    <t>PPH01096A</t>
  </si>
  <si>
    <t>PPH01018A</t>
  </si>
  <si>
    <t>HSP90AB1</t>
  </si>
  <si>
    <t>PPH01201A</t>
  </si>
  <si>
    <t>LDHA</t>
  </si>
  <si>
    <t>PPH02047A</t>
  </si>
  <si>
    <t>NONO</t>
  </si>
  <si>
    <t>PPH05907A</t>
  </si>
  <si>
    <t>PGK1</t>
  </si>
  <si>
    <t>PPH02049A</t>
  </si>
  <si>
    <t>PPIH</t>
  </si>
  <si>
    <t>PPH01095A</t>
  </si>
  <si>
    <t>RPLP0</t>
  </si>
  <si>
    <t>PPH21138A</t>
  </si>
  <si>
    <t>TFRC</t>
  </si>
  <si>
    <t>PPH00990A</t>
  </si>
  <si>
    <t>Mouse</t>
  </si>
  <si>
    <t>PAMM-000Z</t>
  </si>
  <si>
    <t>Actb</t>
  </si>
  <si>
    <t>PPM02945A</t>
  </si>
  <si>
    <t>B2m</t>
  </si>
  <si>
    <t>PPM03562A</t>
  </si>
  <si>
    <t>Gapdh</t>
  </si>
  <si>
    <t>PPM02946A</t>
  </si>
  <si>
    <t>Gusb</t>
  </si>
  <si>
    <t>PPM05490A</t>
  </si>
  <si>
    <t>Hsp90ab1</t>
  </si>
  <si>
    <t>PPM04803A</t>
  </si>
  <si>
    <t>Ldha</t>
  </si>
  <si>
    <t>PPM05016A</t>
  </si>
  <si>
    <t>Pgk1</t>
  </si>
  <si>
    <t>PPM03700A</t>
  </si>
  <si>
    <t>Ppih</t>
  </si>
  <si>
    <t>PPM03699A</t>
  </si>
  <si>
    <t>Sdha</t>
  </si>
  <si>
    <t>PPM31938A</t>
  </si>
  <si>
    <t>Tbp</t>
  </si>
  <si>
    <t>PPM03560A</t>
  </si>
  <si>
    <t>Tfrc</t>
  </si>
  <si>
    <t>PPM03499A</t>
  </si>
  <si>
    <t>Ubc</t>
  </si>
  <si>
    <t>PPM03450A</t>
  </si>
  <si>
    <t>Rat</t>
  </si>
  <si>
    <t>PARN-000Z</t>
  </si>
  <si>
    <t>PPR06570A</t>
  </si>
  <si>
    <t>PPR42607A</t>
  </si>
  <si>
    <t>Hprt1</t>
  </si>
  <si>
    <t>PPR42247A</t>
  </si>
  <si>
    <t>PPR53655A</t>
  </si>
  <si>
    <t>PPR56603A</t>
  </si>
  <si>
    <t>Nono</t>
  </si>
  <si>
    <t>PPR44072A</t>
  </si>
  <si>
    <t>PPR56649A</t>
  </si>
  <si>
    <t>PPR57387A</t>
  </si>
  <si>
    <t>Rplp1</t>
  </si>
  <si>
    <t>PPR42363A</t>
  </si>
  <si>
    <t>PPR54686A</t>
  </si>
  <si>
    <t>PPR47412A</t>
  </si>
  <si>
    <t>PPR06732A</t>
  </si>
  <si>
    <t>Rhesus macaque</t>
  </si>
  <si>
    <t>PAQQ-000Z</t>
  </si>
  <si>
    <t>PPQ00182A</t>
  </si>
  <si>
    <t>PPQ13262A</t>
  </si>
  <si>
    <t>PPQ00249A</t>
  </si>
  <si>
    <t>PPQ00368A</t>
  </si>
  <si>
    <t>PPQ06660A</t>
  </si>
  <si>
    <t>LOC709186</t>
  </si>
  <si>
    <t>PPQ11206A</t>
  </si>
  <si>
    <t>LOC712934</t>
  </si>
  <si>
    <t>PPQ13597A</t>
  </si>
  <si>
    <t>PPQ03278A</t>
  </si>
  <si>
    <t>PPQ09326A</t>
  </si>
  <si>
    <t>PPQ03553A</t>
  </si>
  <si>
    <t>PPQ00210A</t>
  </si>
  <si>
    <t>TBP</t>
  </si>
  <si>
    <t>PPQ02563A</t>
  </si>
  <si>
    <t>Fruit Fly</t>
  </si>
  <si>
    <t>PADM-000Z</t>
  </si>
  <si>
    <t>Act42A</t>
  </si>
  <si>
    <t>PPD03782A</t>
  </si>
  <si>
    <t>CG15117</t>
  </si>
  <si>
    <t>PPD05171A</t>
  </si>
  <si>
    <t>CG17266</t>
  </si>
  <si>
    <t>PPD03818A</t>
  </si>
  <si>
    <t>cyp33</t>
  </si>
  <si>
    <t>PPD04989A</t>
  </si>
  <si>
    <t>Gapdh1</t>
  </si>
  <si>
    <t>PPD03944A</t>
  </si>
  <si>
    <t>Gapdh2</t>
  </si>
  <si>
    <t>PPD01317A</t>
  </si>
  <si>
    <t>Hsp83</t>
  </si>
  <si>
    <t>PPD06158A</t>
  </si>
  <si>
    <t>RpL13A</t>
  </si>
  <si>
    <t>PPD08119A</t>
  </si>
  <si>
    <t>RpL32</t>
  </si>
  <si>
    <t>PPD10569A</t>
  </si>
  <si>
    <t>RpLP0</t>
  </si>
  <si>
    <t>PPD07925A</t>
  </si>
  <si>
    <t>SdhA</t>
  </si>
  <si>
    <t>PPD05201A</t>
  </si>
  <si>
    <t>PPD05404A</t>
  </si>
  <si>
    <t>Horse</t>
  </si>
  <si>
    <t>PAEC-000Z</t>
  </si>
  <si>
    <t>PPE00105A</t>
  </si>
  <si>
    <t>PPE00377A</t>
  </si>
  <si>
    <t>PPE00120A</t>
  </si>
  <si>
    <t>PPE00418A</t>
  </si>
  <si>
    <t>H6PD</t>
  </si>
  <si>
    <t>PPE03046A</t>
  </si>
  <si>
    <t>PPE00333A</t>
  </si>
  <si>
    <t>PPE00334A</t>
  </si>
  <si>
    <t>PPE07244A</t>
  </si>
  <si>
    <t>LOC100056766</t>
  </si>
  <si>
    <t>PPE09859A</t>
  </si>
  <si>
    <t>PPE02566A</t>
  </si>
  <si>
    <t>SDHA</t>
  </si>
  <si>
    <t>PPE00405A</t>
  </si>
  <si>
    <t>UBC</t>
  </si>
  <si>
    <t>PPE00143A</t>
  </si>
  <si>
    <t>Dog</t>
  </si>
  <si>
    <t>PAFD-000Z</t>
  </si>
  <si>
    <t>PPF12880A</t>
  </si>
  <si>
    <t>PPF03253A</t>
  </si>
  <si>
    <t>PPF00328A</t>
  </si>
  <si>
    <t>PPF00397A</t>
  </si>
  <si>
    <t>PPF00602A</t>
  </si>
  <si>
    <t>PPF02357A</t>
  </si>
  <si>
    <t>LOC403581</t>
  </si>
  <si>
    <t>PPF00164A</t>
  </si>
  <si>
    <t>RPLP1</t>
  </si>
  <si>
    <t>PPF03305A</t>
  </si>
  <si>
    <t>PPF03482A</t>
  </si>
  <si>
    <t>PPF13044A</t>
  </si>
  <si>
    <t>PPF00279A</t>
  </si>
  <si>
    <t>PPF12746A</t>
  </si>
  <si>
    <t>CHO Cell</t>
  </si>
  <si>
    <t>PAJJ-000Z</t>
  </si>
  <si>
    <t>PPJ00318A</t>
  </si>
  <si>
    <t>Actr5</t>
  </si>
  <si>
    <t>PPJ03378A</t>
  </si>
  <si>
    <t>PPJ00271A</t>
  </si>
  <si>
    <t>PPJ00327A</t>
  </si>
  <si>
    <t>PPJ01758A</t>
  </si>
  <si>
    <t>LOC100689395</t>
  </si>
  <si>
    <t>PPJ05224A</t>
  </si>
  <si>
    <t>LOC100689467</t>
  </si>
  <si>
    <t>PPJ05241A</t>
  </si>
  <si>
    <t>LOC100754509</t>
  </si>
  <si>
    <t>PPJ07438A</t>
  </si>
  <si>
    <t>LOC100756201</t>
  </si>
  <si>
    <t>PPJ08324A</t>
  </si>
  <si>
    <t>LOC100769768</t>
  </si>
  <si>
    <t>PPJ14829A</t>
  </si>
  <si>
    <t>PPJ01779A</t>
  </si>
  <si>
    <t>PPJ00402A</t>
  </si>
  <si>
    <t>Chicken</t>
  </si>
  <si>
    <t>PAGG-000Z</t>
  </si>
  <si>
    <t>ACTA1</t>
  </si>
  <si>
    <t>PPG06508A</t>
  </si>
  <si>
    <t>PPG17308A</t>
  </si>
  <si>
    <t>PPG00285A</t>
  </si>
  <si>
    <t>PPG10136A</t>
  </si>
  <si>
    <t>PPG10346A</t>
  </si>
  <si>
    <t>HMBS</t>
  </si>
  <si>
    <t>PPG05149A</t>
  </si>
  <si>
    <t>PPG01437A</t>
  </si>
  <si>
    <t>RPL4</t>
  </si>
  <si>
    <t>PPG02048A</t>
  </si>
  <si>
    <t>PPG01103A</t>
  </si>
  <si>
    <t>PPG01475A</t>
  </si>
  <si>
    <t>PPG01408A</t>
  </si>
  <si>
    <t>PPG01607A</t>
  </si>
  <si>
    <t>Rabbit</t>
  </si>
  <si>
    <t>PANZ-000Z</t>
  </si>
  <si>
    <t>ACTA2</t>
  </si>
  <si>
    <t>PPN00554A</t>
  </si>
  <si>
    <t>PPN00555A</t>
  </si>
  <si>
    <t>PPN00377A</t>
  </si>
  <si>
    <t>PPN02059A</t>
  </si>
  <si>
    <t>PPN00865A</t>
  </si>
  <si>
    <t>PPN00409A</t>
  </si>
  <si>
    <t>LOC100343365</t>
  </si>
  <si>
    <t>PPN07905A</t>
  </si>
  <si>
    <t>LOC100346936</t>
  </si>
  <si>
    <t>PPN09413A</t>
  </si>
  <si>
    <t>LOC100351347</t>
  </si>
  <si>
    <t>PPN11281A</t>
  </si>
  <si>
    <t>LOC100354869</t>
  </si>
  <si>
    <t>PPN12690A</t>
  </si>
  <si>
    <t>LOC100354957</t>
  </si>
  <si>
    <t>PPN12723A</t>
  </si>
  <si>
    <t>PPIA</t>
  </si>
  <si>
    <t>PPN00106A</t>
  </si>
  <si>
    <t>Pig</t>
  </si>
  <si>
    <t>PASS-000Z</t>
  </si>
  <si>
    <t>PPS03003A</t>
  </si>
  <si>
    <t>PPS00953A</t>
  </si>
  <si>
    <t>PPS00376A</t>
  </si>
  <si>
    <t>PPS00192A</t>
  </si>
  <si>
    <t>PPS02114A</t>
  </si>
  <si>
    <t>PPS00668A</t>
  </si>
  <si>
    <t>PPS01075A</t>
  </si>
  <si>
    <t>PPS01079A</t>
  </si>
  <si>
    <t>PPS00937A</t>
  </si>
  <si>
    <t>PPS01574A</t>
  </si>
  <si>
    <t>PPS01121A</t>
  </si>
  <si>
    <t>PPS00404A</t>
  </si>
  <si>
    <t>Cow</t>
  </si>
  <si>
    <t>PABT-000Z</t>
  </si>
  <si>
    <t>PPB00173A</t>
  </si>
  <si>
    <t>PPB00031A</t>
  </si>
  <si>
    <t>PPB00298A</t>
  </si>
  <si>
    <t>PPB06553A</t>
  </si>
  <si>
    <t>PPB12367A</t>
  </si>
  <si>
    <t>PPB06519A</t>
  </si>
  <si>
    <t>PPB00330A</t>
  </si>
  <si>
    <t>PPB14507A</t>
  </si>
  <si>
    <t>PPB03316A</t>
  </si>
  <si>
    <t>PPB06797A</t>
  </si>
  <si>
    <t>PPB01883A</t>
  </si>
  <si>
    <t>YWHAZ</t>
  </si>
  <si>
    <t>PPB01343A</t>
  </si>
  <si>
    <t>Zebrafish</t>
  </si>
  <si>
    <t>PAZF-000Z</t>
  </si>
  <si>
    <t>acta1b</t>
  </si>
  <si>
    <t>PPZ05295A</t>
  </si>
  <si>
    <t>b2m</t>
  </si>
  <si>
    <t>PPZ00226A</t>
  </si>
  <si>
    <t>gapdh</t>
  </si>
  <si>
    <t>PPZ01193A</t>
  </si>
  <si>
    <t>gusb</t>
  </si>
  <si>
    <t>PPZ13126A</t>
  </si>
  <si>
    <t>hprt1</t>
  </si>
  <si>
    <t>PPZ04796A</t>
  </si>
  <si>
    <t>hsp90ab1</t>
  </si>
  <si>
    <t>PPZ00355A</t>
  </si>
  <si>
    <t>ldha</t>
  </si>
  <si>
    <t>PPZ00298A</t>
  </si>
  <si>
    <t>nono</t>
  </si>
  <si>
    <t>PPZ01381A</t>
  </si>
  <si>
    <t>pgk1</t>
  </si>
  <si>
    <t>PPZ05123A</t>
  </si>
  <si>
    <t>rpl13a</t>
  </si>
  <si>
    <t>PPZ10281A</t>
  </si>
  <si>
    <t>tbp</t>
  </si>
  <si>
    <t>PPZ03032A</t>
  </si>
  <si>
    <t>tfr1b</t>
  </si>
  <si>
    <t>PPZ07106A</t>
  </si>
  <si>
    <t>Human (PAHS-000Z)</t>
  </si>
  <si>
    <t>Mouse (PAMM-000Z)</t>
  </si>
  <si>
    <t>Rat (PARN-000Z)</t>
  </si>
  <si>
    <t>Rhesus macaque (PAQQ-000Z)</t>
  </si>
  <si>
    <t>Cow (PABT-000Z)</t>
  </si>
  <si>
    <t>Fruit Fly (PADM-000Z)</t>
  </si>
  <si>
    <t>Horse (PAEC-000Z)</t>
  </si>
  <si>
    <t>Dog (PAFD-000Z)</t>
  </si>
  <si>
    <t>Chicken (PAGG-000Z)</t>
  </si>
  <si>
    <t>CHO Cell (PAJJ-000Z)</t>
  </si>
  <si>
    <t>Rabbit (PANZ-000Z)</t>
  </si>
  <si>
    <t>Pig (PASS-000Z)</t>
  </si>
  <si>
    <t>Zebrafish (PAZF-000Z)</t>
  </si>
  <si>
    <t>Products</t>
  </si>
  <si>
    <t>NM_000181</t>
  </si>
  <si>
    <t>Glucuronidase, beta</t>
  </si>
  <si>
    <t>Hypoxanthine phosphoribosyltransferase 1</t>
  </si>
  <si>
    <t>NM_007355</t>
  </si>
  <si>
    <t>Heat shock protein 90kDa alpha (cytosolic), class B member 1</t>
  </si>
  <si>
    <t>NM_005566</t>
  </si>
  <si>
    <t>Lactate dehydrogenase A</t>
  </si>
  <si>
    <t>NM_007363</t>
  </si>
  <si>
    <t>Non-POU domain containing, octamer-binding</t>
  </si>
  <si>
    <t>NM_000291</t>
  </si>
  <si>
    <t>Phosphoglycerate kinase 1</t>
  </si>
  <si>
    <t>NM_006347</t>
  </si>
  <si>
    <t>Peptidylprolyl isomerase H (cyclophilin H)</t>
  </si>
  <si>
    <t>NM_001002</t>
  </si>
  <si>
    <t>Ribosomal protein, large, P0</t>
  </si>
  <si>
    <t>NM_003234</t>
  </si>
  <si>
    <t>Transferrin receptor (p90, CD71)</t>
  </si>
  <si>
    <t>NM_007393</t>
  </si>
  <si>
    <t>NM_009735</t>
  </si>
  <si>
    <t>Beta-2 microglobulin</t>
  </si>
  <si>
    <t>NM_008084</t>
  </si>
  <si>
    <t>NM_010368</t>
  </si>
  <si>
    <t>NM_008302</t>
  </si>
  <si>
    <t>Heat shock protein 90 alpha (cytosolic), class B member 1</t>
  </si>
  <si>
    <t>NM_010699</t>
  </si>
  <si>
    <t>NM_008828</t>
  </si>
  <si>
    <t>NM_028677</t>
  </si>
  <si>
    <t>Peptidyl prolyl isomerase H</t>
  </si>
  <si>
    <t>NM_023281</t>
  </si>
  <si>
    <t>Succinate dehydrogenase complex, subunit A, flavoprotein (Fp)</t>
  </si>
  <si>
    <t>NM_013684</t>
  </si>
  <si>
    <t>TATA box binding protein</t>
  </si>
  <si>
    <t>NM_011638</t>
  </si>
  <si>
    <t>Transferrin receptor</t>
  </si>
  <si>
    <t>NM_019639</t>
  </si>
  <si>
    <t>Ubiquitin C</t>
  </si>
  <si>
    <t>NM_031144</t>
  </si>
  <si>
    <t>NM_012512</t>
  </si>
  <si>
    <t>NM_012583</t>
  </si>
  <si>
    <t>NM_001004082</t>
  </si>
  <si>
    <t>NM_017025</t>
  </si>
  <si>
    <t>NM_001012356</t>
  </si>
  <si>
    <t>NM_053291</t>
  </si>
  <si>
    <t>XM_001073803</t>
  </si>
  <si>
    <t>NM_001007604</t>
  </si>
  <si>
    <t>Ribosomal protein, large, P1</t>
  </si>
  <si>
    <t>NM_130428</t>
  </si>
  <si>
    <t>NM_001004198</t>
  </si>
  <si>
    <t>NM_022712</t>
  </si>
  <si>
    <t>NM_001033084</t>
  </si>
  <si>
    <t>NM_001047137</t>
  </si>
  <si>
    <t>XM_001105471</t>
  </si>
  <si>
    <t>XM_001087699</t>
  </si>
  <si>
    <t>Glucuronidase, beta, b</t>
  </si>
  <si>
    <t>NM_001195533</t>
  </si>
  <si>
    <t>Heat shock 90kDa protein 1, beta</t>
  </si>
  <si>
    <t>XM_001097691</t>
  </si>
  <si>
    <t>Hypoxanthine-guanine phosphoribosyltransferase-like</t>
  </si>
  <si>
    <t>XM_001102090</t>
  </si>
  <si>
    <t>Hypothetical LOC712934</t>
  </si>
  <si>
    <t>XM_001091198</t>
  </si>
  <si>
    <t>NM_001195658</t>
  </si>
  <si>
    <t>XM_001087648</t>
  </si>
  <si>
    <t>XM_001115079</t>
  </si>
  <si>
    <t>Ribosomal protein L13A</t>
  </si>
  <si>
    <t>XM_001085368</t>
  </si>
  <si>
    <t>NM_078901</t>
  </si>
  <si>
    <t>Actin 42A</t>
  </si>
  <si>
    <t>NM_001014535</t>
  </si>
  <si>
    <t>CG15117 gene product from transcript CG15117-RA</t>
  </si>
  <si>
    <t>NM_136380</t>
  </si>
  <si>
    <t>CG17266 gene product from transcript CG17266-RA</t>
  </si>
  <si>
    <t>NM_079049</t>
  </si>
  <si>
    <t>Cyclophilin-33</t>
  </si>
  <si>
    <t>NM_001038847</t>
  </si>
  <si>
    <t>Glyceraldehyde 3 phosphate dehydrogenase 1</t>
  </si>
  <si>
    <t>NM_080352</t>
  </si>
  <si>
    <t>Glyceraldehyde 3 phosphate dehydrogenase 2</t>
  </si>
  <si>
    <t>NM_079175</t>
  </si>
  <si>
    <t>Heat shock protein 83</t>
  </si>
  <si>
    <t>NM_141303</t>
  </si>
  <si>
    <t>NM_079843</t>
  </si>
  <si>
    <t>Ribosomal protein L32</t>
  </si>
  <si>
    <t>NM_079487</t>
  </si>
  <si>
    <t>Ribosomal protein LP0</t>
  </si>
  <si>
    <t>NM_057862</t>
  </si>
  <si>
    <t>Succinate dehydrogenase A</t>
  </si>
  <si>
    <t>NM_079081</t>
  </si>
  <si>
    <t>TATA binding protein</t>
  </si>
  <si>
    <t>NM_001081838</t>
  </si>
  <si>
    <t>NM_001082502</t>
  </si>
  <si>
    <t>NM_001163856</t>
  </si>
  <si>
    <t>XM_005598720</t>
  </si>
  <si>
    <t>XM_001490933</t>
  </si>
  <si>
    <t>Hexose-6-phosphate dehydrogenase (glucose 1-dehydrogenase)</t>
  </si>
  <si>
    <t>XM_005614512</t>
  </si>
  <si>
    <t>NM_001081938</t>
  </si>
  <si>
    <t>Heat shock protein 90</t>
  </si>
  <si>
    <t>XM_001499329</t>
  </si>
  <si>
    <t>TATA-box-binding protein-like</t>
  </si>
  <si>
    <t>XM_001492042</t>
  </si>
  <si>
    <t>60S ribosomal protein L32-like</t>
  </si>
  <si>
    <t>XM_001492800</t>
  </si>
  <si>
    <t>XM_001490889</t>
  </si>
  <si>
    <t>NM_001081862</t>
  </si>
  <si>
    <t>NM_001195845</t>
  </si>
  <si>
    <t>XM_535458</t>
  </si>
  <si>
    <t>NM_001003142</t>
  </si>
  <si>
    <t>NM_001003191</t>
  </si>
  <si>
    <t>NM_001003357</t>
  </si>
  <si>
    <t>XM_534084</t>
  </si>
  <si>
    <t>NR_036670</t>
  </si>
  <si>
    <t>Peptidylprolyl isomerase A (cyclophilin A) pseudogene</t>
  </si>
  <si>
    <t>XM_005638707</t>
  </si>
  <si>
    <t>XM_535807</t>
  </si>
  <si>
    <t>XM_005627735</t>
  </si>
  <si>
    <t>NM_001003111</t>
  </si>
  <si>
    <t>XM_847967</t>
  </si>
  <si>
    <t>NM_001244575</t>
  </si>
  <si>
    <t>XM_003497123</t>
  </si>
  <si>
    <t>ARP5 actin-related protein 5 homolog (yeast)</t>
  </si>
  <si>
    <t>NM_001246674</t>
  </si>
  <si>
    <t>NM_001244854</t>
  </si>
  <si>
    <t>XM_003512985</t>
  </si>
  <si>
    <t>NM_001246819</t>
  </si>
  <si>
    <t>NM_001246725</t>
  </si>
  <si>
    <t>Phosphoglycerate kinase</t>
  </si>
  <si>
    <t>XM_003501668</t>
  </si>
  <si>
    <t>Heat shock protein HSP 90-beta-like</t>
  </si>
  <si>
    <t>XM_003495915</t>
  </si>
  <si>
    <t>60S acidic ribosomal protein P0-like</t>
  </si>
  <si>
    <t>XM_003503017</t>
  </si>
  <si>
    <t>XM_003511050</t>
  </si>
  <si>
    <t>Non-POU-domain-containing, octamer binding protein</t>
  </si>
  <si>
    <t>XM_003513635</t>
  </si>
  <si>
    <t>NM_001031063</t>
  </si>
  <si>
    <t>Actin, alpha 1, skeletal muscle</t>
  </si>
  <si>
    <t>NM_205518</t>
  </si>
  <si>
    <t>NM_204305</t>
  </si>
  <si>
    <t>NM_001039316</t>
  </si>
  <si>
    <t>XM_425746</t>
  </si>
  <si>
    <t>XM_417846</t>
  </si>
  <si>
    <t>Hydroxymethylbilane synthase</t>
  </si>
  <si>
    <t>NM_205284</t>
  </si>
  <si>
    <t>NM_001007479</t>
  </si>
  <si>
    <t>Ribosomal protein L4</t>
  </si>
  <si>
    <t>NM_204987</t>
  </si>
  <si>
    <t>NM_205322</t>
  </si>
  <si>
    <t>NM_205256</t>
  </si>
  <si>
    <t>XM_001234599</t>
  </si>
  <si>
    <t>NM_001101682</t>
  </si>
  <si>
    <t>Actin, alpha 2, smooth muscle, aorta</t>
  </si>
  <si>
    <t>NM_001101683</t>
  </si>
  <si>
    <t>NM_001082253</t>
  </si>
  <si>
    <t>XM_002722723</t>
  </si>
  <si>
    <t>NM_001105671</t>
  </si>
  <si>
    <t>NM_001082277</t>
  </si>
  <si>
    <t>XM_002723497</t>
  </si>
  <si>
    <t>XM_002723383</t>
  </si>
  <si>
    <t>Non-POU domain containing, octamer-binding-like</t>
  </si>
  <si>
    <t>XM_002718785</t>
  </si>
  <si>
    <t>Ubiquitin B-like</t>
  </si>
  <si>
    <t>XM_002714163</t>
  </si>
  <si>
    <t>Eukaryotic translation elongation factor 1 epsilon 1</t>
  </si>
  <si>
    <t>XM_002715708</t>
  </si>
  <si>
    <t>Peptidylprolyl isomerase H</t>
  </si>
  <si>
    <t>NM_001082057</t>
  </si>
  <si>
    <t>Peptidylprolyl isomerase A (cyclophilin A)</t>
  </si>
  <si>
    <t>NM_001167795</t>
  </si>
  <si>
    <t>XM_003357928</t>
  </si>
  <si>
    <t>NM_213978</t>
  </si>
  <si>
    <t>NM_001206359</t>
  </si>
  <si>
    <t>NM_001123121</t>
  </si>
  <si>
    <t>NM_001032376</t>
  </si>
  <si>
    <t>NM_001172363</t>
  </si>
  <si>
    <t>NM_001099932</t>
  </si>
  <si>
    <t>NM_214353</t>
  </si>
  <si>
    <t>NM_001244068</t>
  </si>
  <si>
    <t>XM_005673878</t>
  </si>
  <si>
    <t>NM_214001</t>
  </si>
  <si>
    <t>Tyrosine 3-monooxygenase/tryptophan 5-monooxygenase activation protein, zeta polypeptide</t>
  </si>
  <si>
    <t>NM_214784</t>
  </si>
  <si>
    <t>Actin, alpha 1b, skeletal muscle</t>
  </si>
  <si>
    <t>NM_001159768</t>
  </si>
  <si>
    <t>NM_001115114</t>
  </si>
  <si>
    <t>XM_695030</t>
  </si>
  <si>
    <t>NM_212986</t>
  </si>
  <si>
    <t>NM_131310</t>
  </si>
  <si>
    <t>Heat shock protein 90, alpha (cytosolic), class B member 1</t>
  </si>
  <si>
    <t>NM_131246</t>
  </si>
  <si>
    <t>Lactate dehydrogenase A4</t>
  </si>
  <si>
    <t>NM_201579</t>
  </si>
  <si>
    <t>NM_213387</t>
  </si>
  <si>
    <t>NM_212784</t>
  </si>
  <si>
    <t>NM_200096</t>
  </si>
  <si>
    <t>NM_001009918</t>
  </si>
  <si>
    <t>Transferrin receptor 1b</t>
  </si>
  <si>
    <t>NM_173979</t>
  </si>
  <si>
    <t>NM_173893</t>
  </si>
  <si>
    <t>NM_001034034</t>
  </si>
  <si>
    <t>NM_001083436</t>
  </si>
  <si>
    <t>XM_005194813</t>
  </si>
  <si>
    <t>NM_001046207</t>
  </si>
  <si>
    <t>NM_001034035</t>
  </si>
  <si>
    <t>NM_001079637</t>
  </si>
  <si>
    <t>NM_001034299</t>
  </si>
  <si>
    <t>NM_001075742</t>
  </si>
  <si>
    <t>NM_001206307</t>
  </si>
  <si>
    <t>NM_174814</t>
  </si>
  <si>
    <t>Array: POS</t>
  </si>
  <si>
    <t>PAHS-000Z:A01</t>
  </si>
  <si>
    <t>PAHS-000Z:A02</t>
  </si>
  <si>
    <t>PAHS-000Z:A03</t>
  </si>
  <si>
    <t>PAHS-000Z:A04</t>
  </si>
  <si>
    <t>PAHS-000Z:A05</t>
  </si>
  <si>
    <t>PAHS-000Z:A06</t>
  </si>
  <si>
    <t>PAHS-000Z:A07</t>
  </si>
  <si>
    <t>PAHS-000Z:A08</t>
  </si>
  <si>
    <t>PAHS-000Z:A09</t>
  </si>
  <si>
    <t>PAHS-000Z:A10</t>
  </si>
  <si>
    <t>PAHS-000Z:A11</t>
  </si>
  <si>
    <t>PAHS-000Z:A12</t>
  </si>
  <si>
    <t>PAMM-000Z:A01</t>
  </si>
  <si>
    <t>PAMM-000Z:A02</t>
  </si>
  <si>
    <t>PAMM-000Z:A03</t>
  </si>
  <si>
    <t>PAMM-000Z:A04</t>
  </si>
  <si>
    <t>PAMM-000Z:A05</t>
  </si>
  <si>
    <t>PAMM-000Z:A06</t>
  </si>
  <si>
    <t>PAMM-000Z:A07</t>
  </si>
  <si>
    <t>PAMM-000Z:A08</t>
  </si>
  <si>
    <t>PAMM-000Z:A09</t>
  </si>
  <si>
    <t>PAMM-000Z:A10</t>
  </si>
  <si>
    <t>PAMM-000Z:A11</t>
  </si>
  <si>
    <t>PAMM-000Z:A12</t>
  </si>
  <si>
    <t>PARN-000Z:A01</t>
  </si>
  <si>
    <t>PARN-000Z:A02</t>
  </si>
  <si>
    <t>PARN-000Z:A03</t>
  </si>
  <si>
    <t>PARN-000Z:A04</t>
  </si>
  <si>
    <t>PARN-000Z:A05</t>
  </si>
  <si>
    <t>PARN-000Z:A06</t>
  </si>
  <si>
    <t>PARN-000Z:A07</t>
  </si>
  <si>
    <t>PARN-000Z:A08</t>
  </si>
  <si>
    <t>PARN-000Z:A09</t>
  </si>
  <si>
    <t>PARN-000Z:A10</t>
  </si>
  <si>
    <t>PARN-000Z:A11</t>
  </si>
  <si>
    <t>PARN-000Z:A12</t>
  </si>
  <si>
    <t>PAQQ-000Z:A01</t>
  </si>
  <si>
    <t>PAQQ-000Z:A02</t>
  </si>
  <si>
    <t>PAQQ-000Z:A03</t>
  </si>
  <si>
    <t>PAQQ-000Z:A04</t>
  </si>
  <si>
    <t>PAQQ-000Z:A05</t>
  </si>
  <si>
    <t>PAQQ-000Z:A06</t>
  </si>
  <si>
    <t>PAQQ-000Z:A07</t>
  </si>
  <si>
    <t>PAQQ-000Z:A08</t>
  </si>
  <si>
    <t>PAQQ-000Z:A09</t>
  </si>
  <si>
    <t>PAQQ-000Z:A10</t>
  </si>
  <si>
    <t>PAQQ-000Z:A11</t>
  </si>
  <si>
    <t>PAQQ-000Z:A12</t>
  </si>
  <si>
    <t>PADM-000Z:A01</t>
  </si>
  <si>
    <t>PADM-000Z:A02</t>
  </si>
  <si>
    <t>PADM-000Z:A03</t>
  </si>
  <si>
    <t>PADM-000Z:A04</t>
  </si>
  <si>
    <t>PADM-000Z:A05</t>
  </si>
  <si>
    <t>PADM-000Z:A06</t>
  </si>
  <si>
    <t>PADM-000Z:A07</t>
  </si>
  <si>
    <t>PADM-000Z:A08</t>
  </si>
  <si>
    <t>PADM-000Z:A09</t>
  </si>
  <si>
    <t>PADM-000Z:A10</t>
  </si>
  <si>
    <t>PADM-000Z:A11</t>
  </si>
  <si>
    <t>PADM-000Z:A12</t>
  </si>
  <si>
    <t>PAEC-000Z:A01</t>
  </si>
  <si>
    <t>PAEC-000Z:A02</t>
  </si>
  <si>
    <t>PAEC-000Z:A03</t>
  </si>
  <si>
    <t>PAEC-000Z:A04</t>
  </si>
  <si>
    <t>PAEC-000Z:A05</t>
  </si>
  <si>
    <t>PAEC-000Z:A06</t>
  </si>
  <si>
    <t>PAEC-000Z:A07</t>
  </si>
  <si>
    <t>PAEC-000Z:A08</t>
  </si>
  <si>
    <t>PAEC-000Z:A09</t>
  </si>
  <si>
    <t>PAEC-000Z:A10</t>
  </si>
  <si>
    <t>PAEC-000Z:A11</t>
  </si>
  <si>
    <t>PAEC-000Z:A12</t>
  </si>
  <si>
    <t>PAFD-000Z:A01</t>
  </si>
  <si>
    <t>PAFD-000Z:A02</t>
  </si>
  <si>
    <t>PAFD-000Z:A03</t>
  </si>
  <si>
    <t>PAFD-000Z:A04</t>
  </si>
  <si>
    <t>PAFD-000Z:A05</t>
  </si>
  <si>
    <t>PAFD-000Z:A06</t>
  </si>
  <si>
    <t>PAFD-000Z:A07</t>
  </si>
  <si>
    <t>PAFD-000Z:A08</t>
  </si>
  <si>
    <t>PAFD-000Z:A09</t>
  </si>
  <si>
    <t>PAFD-000Z:A10</t>
  </si>
  <si>
    <t>PAFD-000Z:A11</t>
  </si>
  <si>
    <t>PAFD-000Z:A12</t>
  </si>
  <si>
    <t>PAJJ-000Z:A01</t>
  </si>
  <si>
    <t>PAJJ-000Z:A02</t>
  </si>
  <si>
    <t>PAJJ-000Z:A03</t>
  </si>
  <si>
    <t>PAJJ-000Z:A04</t>
  </si>
  <si>
    <t>PAJJ-000Z:A05</t>
  </si>
  <si>
    <t>PAJJ-000Z:A06</t>
  </si>
  <si>
    <t>PAJJ-000Z:A07</t>
  </si>
  <si>
    <t>PAJJ-000Z:A08</t>
  </si>
  <si>
    <t>PAJJ-000Z:A09</t>
  </si>
  <si>
    <t>PAJJ-000Z:A10</t>
  </si>
  <si>
    <t>PAJJ-000Z:A11</t>
  </si>
  <si>
    <t>PAJJ-000Z:A12</t>
  </si>
  <si>
    <t>PAGG-000Z:A01</t>
  </si>
  <si>
    <t>PAGG-000Z:A02</t>
  </si>
  <si>
    <t>PAGG-000Z:A03</t>
  </si>
  <si>
    <t>PAGG-000Z:A04</t>
  </si>
  <si>
    <t>PAGG-000Z:A05</t>
  </si>
  <si>
    <t>PAGG-000Z:A06</t>
  </si>
  <si>
    <t>PAGG-000Z:A07</t>
  </si>
  <si>
    <t>PAGG-000Z:A08</t>
  </si>
  <si>
    <t>PAGG-000Z:A09</t>
  </si>
  <si>
    <t>PAGG-000Z:A10</t>
  </si>
  <si>
    <t>PAGG-000Z:A11</t>
  </si>
  <si>
    <t>PAGG-000Z:A12</t>
  </si>
  <si>
    <t>PANZ-000Z:A01</t>
  </si>
  <si>
    <t>PANZ-000Z:A02</t>
  </si>
  <si>
    <t>PANZ-000Z:A03</t>
  </si>
  <si>
    <t>PANZ-000Z:A04</t>
  </si>
  <si>
    <t>PANZ-000Z:A05</t>
  </si>
  <si>
    <t>PANZ-000Z:A06</t>
  </si>
  <si>
    <t>PANZ-000Z:A07</t>
  </si>
  <si>
    <t>PANZ-000Z:A08</t>
  </si>
  <si>
    <t>PANZ-000Z:A09</t>
  </si>
  <si>
    <t>PANZ-000Z:A10</t>
  </si>
  <si>
    <t>PANZ-000Z:A11</t>
  </si>
  <si>
    <t>PANZ-000Z:A12</t>
  </si>
  <si>
    <t>PASS-000Z:A01</t>
  </si>
  <si>
    <t>PASS-000Z:A02</t>
  </si>
  <si>
    <t>PASS-000Z:A03</t>
  </si>
  <si>
    <t>PASS-000Z:A04</t>
  </si>
  <si>
    <t>PASS-000Z:A05</t>
  </si>
  <si>
    <t>PASS-000Z:A06</t>
  </si>
  <si>
    <t>PASS-000Z:A07</t>
  </si>
  <si>
    <t>PASS-000Z:A08</t>
  </si>
  <si>
    <t>PASS-000Z:A09</t>
  </si>
  <si>
    <t>PASS-000Z:A10</t>
  </si>
  <si>
    <t>PASS-000Z:A11</t>
  </si>
  <si>
    <t>PASS-000Z:A12</t>
  </si>
  <si>
    <t>PABT-000Z:A01</t>
  </si>
  <si>
    <t>PABT-000Z:A02</t>
  </si>
  <si>
    <t>PABT-000Z:A03</t>
  </si>
  <si>
    <t>PABT-000Z:A04</t>
  </si>
  <si>
    <t>PABT-000Z:A05</t>
  </si>
  <si>
    <t>PABT-000Z:A06</t>
  </si>
  <si>
    <t>PABT-000Z:A07</t>
  </si>
  <si>
    <t>PABT-000Z:A08</t>
  </si>
  <si>
    <t>PABT-000Z:A09</t>
  </si>
  <si>
    <t>PABT-000Z:A10</t>
  </si>
  <si>
    <t>PABT-000Z:A11</t>
  </si>
  <si>
    <t>PABT-000Z:A12</t>
  </si>
  <si>
    <t>PAZF-000Z:A01</t>
  </si>
  <si>
    <t>PAZF-000Z:A02</t>
  </si>
  <si>
    <t>PAZF-000Z:A03</t>
  </si>
  <si>
    <t>PAZF-000Z:A04</t>
  </si>
  <si>
    <t>PAZF-000Z:A05</t>
  </si>
  <si>
    <t>PAZF-000Z:A06</t>
  </si>
  <si>
    <t>PAZF-000Z:A07</t>
  </si>
  <si>
    <t>PAZF-000Z:A08</t>
  </si>
  <si>
    <t>PAZF-000Z:A09</t>
  </si>
  <si>
    <t>PAZF-000Z:A10</t>
  </si>
  <si>
    <t>PAZF-000Z:A11</t>
  </si>
  <si>
    <t>PAZF-000Z:A12</t>
  </si>
  <si>
    <t>Sample 1</t>
  </si>
  <si>
    <t>Sample 2</t>
  </si>
  <si>
    <t>Sample 3</t>
  </si>
  <si>
    <t>Sample 4</t>
  </si>
  <si>
    <t>Sample 5</t>
  </si>
  <si>
    <t>Sample 6</t>
  </si>
  <si>
    <t>Sample 7</t>
  </si>
  <si>
    <t>Sample 8</t>
  </si>
  <si>
    <t>Sample</t>
  </si>
  <si>
    <r>
      <t>Raw C</t>
    </r>
    <r>
      <rPr>
        <b/>
        <vertAlign val="subscript"/>
        <sz val="10"/>
        <rFont val="Arial"/>
        <family val="2"/>
      </rPr>
      <t>T</t>
    </r>
  </si>
  <si>
    <t>Check</t>
  </si>
  <si>
    <t>Arithmetic Mean</t>
  </si>
  <si>
    <t>Geometric Mean</t>
  </si>
  <si>
    <t>Include?</t>
  </si>
  <si>
    <t>YES</t>
  </si>
  <si>
    <t>NO</t>
  </si>
  <si>
    <t>Sample Names</t>
  </si>
  <si>
    <t>OKAY</t>
  </si>
  <si>
    <r>
      <t xml:space="preserve">Generally, only change data in yellow cells. Gray and white cells contain formulas for calculation or results. Please do not </t>
    </r>
    <r>
      <rPr>
        <b/>
        <sz val="10"/>
        <rFont val="Arial"/>
        <family val="2"/>
      </rPr>
      <t>change them.
NOTE:</t>
    </r>
    <r>
      <rPr>
        <sz val="10"/>
        <rFont val="Arial"/>
        <family val="2"/>
      </rPr>
      <t xml:space="preserve"> A set of sample data is included in this template for demonstration purposes only. Simply replace the existing data with your own through the Copy and Paste operations described above.</t>
    </r>
  </si>
  <si>
    <t>Version 1.0, 6/2015</t>
  </si>
  <si>
    <t>Threshold</t>
  </si>
  <si>
    <t>Method</t>
  </si>
  <si>
    <t>Automatic</t>
  </si>
  <si>
    <t>Manual</t>
  </si>
  <si>
    <r>
      <t>C</t>
    </r>
    <r>
      <rPr>
        <b/>
        <vertAlign val="subscript"/>
        <sz val="10"/>
        <rFont val="Arial"/>
        <family val="2"/>
      </rPr>
      <t>T</t>
    </r>
    <r>
      <rPr>
        <b/>
        <sz val="10"/>
        <rFont val="Arial"/>
        <family val="2"/>
      </rPr>
      <t xml:space="preserve"> cut-off values are different for Plate (A,C,D,E,F,G) and Rotor-Disc (R) Formats.</t>
    </r>
  </si>
  <si>
    <t>Format (A,C,D,F)</t>
  </si>
  <si>
    <t xml:space="preserve">Format (R) </t>
  </si>
  <si>
    <t>Select appropriate Format from menu:</t>
  </si>
  <si>
    <t>Well</t>
  </si>
  <si>
    <r>
      <t>C</t>
    </r>
    <r>
      <rPr>
        <b/>
        <vertAlign val="subscript"/>
        <sz val="10"/>
        <rFont val="Arial"/>
        <family val="2"/>
      </rPr>
      <t>T</t>
    </r>
    <r>
      <rPr>
        <b/>
        <sz val="10"/>
        <rFont val="Arial"/>
        <family val="2"/>
      </rPr>
      <t xml:space="preserve"> Cut-Off</t>
    </r>
  </si>
  <si>
    <t>CT cut-off values are different for Plate (A,C,D,E,F,G) and Rotor-Disc (R) Formats.</t>
  </si>
  <si>
    <r>
      <t>Raw C</t>
    </r>
    <r>
      <rPr>
        <b/>
        <vertAlign val="subscript"/>
        <sz val="10"/>
        <color indexed="8"/>
        <rFont val="Arial"/>
        <family val="2"/>
      </rPr>
      <t>T</t>
    </r>
  </si>
  <si>
    <t>96 Well</t>
  </si>
  <si>
    <t>RGQ Well</t>
  </si>
  <si>
    <t>Instructions for Analyzing RT2 Profiler Housekeeping Genes PCR Array Results with this Template</t>
  </si>
  <si>
    <r>
      <rPr>
        <b/>
        <sz val="10"/>
        <color rgb="FFFF0000"/>
        <rFont val="Arial"/>
        <family val="2"/>
      </rPr>
      <t>1. Gene Table:</t>
    </r>
    <r>
      <rPr>
        <sz val="10"/>
        <rFont val="Arial"/>
        <family val="2"/>
      </rPr>
      <t xml:space="preserve"> Select the correct species-specific Housekeeping Gene PCR array from the dropdown menu in the yellow Cell CD1. The content of the array will be automatically updated in the rest of the worksheet and file. Copy and Paste Special Values the names of your samples into the yellow 'Cells F3 through F10.</t>
    </r>
  </si>
  <si>
    <r>
      <rPr>
        <b/>
        <sz val="10"/>
        <color rgb="FFFF0000"/>
        <rFont val="Arial"/>
        <family val="2"/>
      </rPr>
      <t>2. Raw Data</t>
    </r>
    <r>
      <rPr>
        <b/>
        <sz val="10"/>
        <rFont val="Arial"/>
        <family val="2"/>
      </rPr>
      <t>:</t>
    </r>
    <r>
      <rPr>
        <sz val="10"/>
        <rFont val="Arial"/>
        <family val="2"/>
      </rPr>
      <t xml:space="preserve"> Copy and Paste Special Values the raw C</t>
    </r>
    <r>
      <rPr>
        <vertAlign val="subscript"/>
        <sz val="10"/>
        <rFont val="Arial"/>
        <family val="2"/>
      </rPr>
      <t>T</t>
    </r>
    <r>
      <rPr>
        <sz val="10"/>
        <rFont val="Arial"/>
        <family val="2"/>
      </rPr>
      <t xml:space="preserve"> values from your Housekeeping Gene PCR Array into the yellow cells starting at Cell D2.</t>
    </r>
  </si>
  <si>
    <r>
      <rPr>
        <b/>
        <sz val="10"/>
        <color rgb="FFFF0000"/>
        <rFont val="Arial"/>
        <family val="2"/>
      </rPr>
      <t>4. Choose Housekeeping Genes:</t>
    </r>
    <r>
      <rPr>
        <sz val="10"/>
        <rFont val="Arial"/>
        <family val="2"/>
      </rPr>
      <t xml:space="preserve"> Enter the "Threshold" of the desired maximum difference between C</t>
    </r>
    <r>
      <rPr>
        <vertAlign val="subscript"/>
        <sz val="10"/>
        <rFont val="Arial"/>
        <family val="2"/>
      </rPr>
      <t>T</t>
    </r>
    <r>
      <rPr>
        <sz val="10"/>
        <rFont val="Arial"/>
        <family val="2"/>
      </rPr>
      <t xml:space="preserve"> values for any given housekeeping gene assay across all of the analyzed Samples in yellow Cell C17. Choose whether you wish to select the housekeeping genes using an "Automatic" or a "Manual" "Method" from the dropdown menu in yellow Cell C18. If choosing the "Automatic Method", the template will only list the data for the housekeeping genes that meet that "Threshold". If choosing the "Manual Method", select whether to "Include" each housekeeping gene in the analysis by selecting "YES" or "NO" in the dropdown menus in the yellow Cells A2 through A13. In all cases, Column C will return "OKAY" for all genes and the "Arithmetic Mean" and the "Geometric Mean" of the selected genes that meet the chosen threshold.</t>
    </r>
  </si>
  <si>
    <r>
      <rPr>
        <b/>
        <sz val="10"/>
        <color rgb="FFFF0000"/>
        <rFont val="Arial"/>
        <family val="2"/>
      </rPr>
      <t>5. Calculations:</t>
    </r>
    <r>
      <rPr>
        <sz val="10"/>
        <rFont val="Arial"/>
        <family val="2"/>
      </rPr>
      <t xml:space="preserve"> This worksheet simply displays an intermediate calculation converting all C</t>
    </r>
    <r>
      <rPr>
        <vertAlign val="subscript"/>
        <sz val="10"/>
        <rFont val="Arial"/>
        <family val="2"/>
      </rPr>
      <t>T</t>
    </r>
    <r>
      <rPr>
        <sz val="10"/>
        <rFont val="Arial"/>
        <family val="2"/>
      </rPr>
      <t xml:space="preserve"> values greater than the threshold of 35 to 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</si>
</sst>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b/>
      <sz val="10"/>
      <name val="Arial"/>
      <family val="2"/>
    </font>
    <font>
      <sz val="10"/>
      <name val="Arial"/>
      <family val="2"/>
    </font>
    <font>
      <sz val="8"/>
      <name val="Arial"/>
      <family val="2"/>
    </font>
    <font>
      <u/>
      <sz val="10"/>
      <color indexed="12"/>
      <name val="Arial"/>
      <family val="2"/>
    </font>
    <font>
      <b/>
      <vertAlign val="subscript"/>
      <sz val="10"/>
      <name val="Arial"/>
      <family val="2"/>
    </font>
    <font>
      <vertAlign val="subscript"/>
      <sz val="10"/>
      <name val="Arial"/>
      <family val="2"/>
    </font>
    <font>
      <sz val="10"/>
      <color indexed="8"/>
      <name val="Arial"/>
      <family val="2"/>
    </font>
    <font>
      <b/>
      <sz val="10"/>
      <color indexed="8"/>
      <name val="Arial"/>
      <family val="2"/>
    </font>
    <font>
      <sz val="8"/>
      <color indexed="63"/>
      <name val="Verdana"/>
      <family val="2"/>
    </font>
    <font>
      <sz val="10"/>
      <color indexed="63"/>
      <name val="Arial"/>
      <family val="2"/>
    </font>
    <font>
      <b/>
      <sz val="10"/>
      <color theme="1"/>
      <name val="Arial"/>
      <family val="2"/>
    </font>
    <font>
      <b/>
      <vertAlign val="subscript"/>
      <sz val="10"/>
      <color indexed="8"/>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465926084170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vertical="center"/>
    </xf>
    <xf numFmtId="0" fontId="10" fillId="3" borderId="1" xfId="0" applyFont="1" applyFill="1" applyBorder="1" applyAlignment="1">
      <alignment horizontal="center" vertical="center" wrapText="1"/>
    </xf>
    <xf numFmtId="0" fontId="2"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4" fillId="0" borderId="0" xfId="1" applyAlignment="1" applyProtection="1">
      <alignment vertical="center"/>
    </xf>
    <xf numFmtId="0" fontId="8" fillId="2" borderId="2" xfId="0" applyFont="1" applyFill="1" applyBorder="1" applyAlignment="1">
      <alignment horizontal="center" vertical="center"/>
    </xf>
    <xf numFmtId="0" fontId="0" fillId="2" borderId="1" xfId="0" applyFill="1" applyBorder="1" applyAlignment="1">
      <alignment vertical="center"/>
    </xf>
    <xf numFmtId="0" fontId="1" fillId="2" borderId="2" xfId="0" applyFont="1" applyFill="1" applyBorder="1" applyAlignment="1">
      <alignment vertical="center"/>
    </xf>
    <xf numFmtId="0" fontId="1" fillId="2" borderId="2" xfId="0" applyFont="1" applyFill="1" applyBorder="1" applyAlignment="1">
      <alignment horizontal="center" vertical="center"/>
    </xf>
    <xf numFmtId="0" fontId="7" fillId="3" borderId="1" xfId="0" applyFont="1" applyFill="1" applyBorder="1" applyAlignment="1">
      <alignment horizontal="center" vertical="center"/>
    </xf>
    <xf numFmtId="2" fontId="2" fillId="2" borderId="1" xfId="0" applyNumberFormat="1" applyFont="1" applyFill="1" applyBorder="1" applyAlignment="1">
      <alignment vertical="center"/>
    </xf>
    <xf numFmtId="0" fontId="1" fillId="2" borderId="1" xfId="0" applyFont="1" applyFill="1" applyBorder="1" applyAlignment="1">
      <alignment vertical="center"/>
    </xf>
    <xf numFmtId="2" fontId="0" fillId="2" borderId="1" xfId="0" applyNumberForma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10" fillId="3"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2" fontId="2" fillId="3" borderId="1" xfId="0" applyNumberFormat="1" applyFont="1" applyFill="1" applyBorder="1" applyAlignment="1">
      <alignment vertical="center"/>
    </xf>
    <xf numFmtId="2" fontId="0" fillId="3" borderId="1" xfId="0" applyNumberFormat="1" applyFill="1" applyBorder="1" applyAlignment="1">
      <alignment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xf>
    <xf numFmtId="0" fontId="8" fillId="2" borderId="1" xfId="0" applyFont="1" applyFill="1" applyBorder="1" applyAlignment="1">
      <alignment horizontal="center" vertical="center"/>
    </xf>
    <xf numFmtId="0" fontId="2" fillId="2" borderId="0" xfId="0" applyFont="1" applyFill="1" applyAlignment="1">
      <alignment vertical="center"/>
    </xf>
    <xf numFmtId="0" fontId="2" fillId="0" borderId="0" xfId="0" applyFont="1" applyBorder="1" applyAlignment="1">
      <alignment horizontal="left" vertical="center" wrapText="1"/>
    </xf>
    <xf numFmtId="0" fontId="2" fillId="4" borderId="1" xfId="0" applyFont="1" applyFill="1" applyBorder="1" applyAlignment="1">
      <alignment horizontal="left" vertical="center" wrapText="1"/>
    </xf>
    <xf numFmtId="2" fontId="2" fillId="4" borderId="1" xfId="0" applyNumberFormat="1" applyFont="1" applyFill="1" applyBorder="1" applyAlignment="1">
      <alignment horizontal="right" vertical="center" wrapText="1"/>
    </xf>
    <xf numFmtId="0" fontId="2" fillId="0" borderId="13" xfId="0" applyFont="1" applyBorder="1" applyAlignment="1">
      <alignment vertical="center" wrapText="1"/>
    </xf>
    <xf numFmtId="0" fontId="2" fillId="0" borderId="1" xfId="0" applyFont="1" applyBorder="1" applyAlignment="1">
      <alignment horizontal="center" vertical="center" wrapText="1"/>
    </xf>
    <xf numFmtId="164" fontId="7" fillId="3" borderId="1" xfId="0" applyNumberFormat="1" applyFont="1" applyFill="1" applyBorder="1" applyAlignment="1">
      <alignment horizontal="center" vertical="center"/>
    </xf>
    <xf numFmtId="2" fontId="0" fillId="5" borderId="1" xfId="0" applyNumberFormat="1" applyFill="1" applyBorder="1" applyAlignment="1">
      <alignment vertical="center"/>
    </xf>
    <xf numFmtId="0" fontId="1" fillId="3" borderId="1" xfId="0" applyFont="1" applyFill="1" applyBorder="1" applyAlignment="1">
      <alignment vertical="center"/>
    </xf>
    <xf numFmtId="0" fontId="2" fillId="0" borderId="0" xfId="0" applyFont="1"/>
    <xf numFmtId="0" fontId="1" fillId="2" borderId="1" xfId="0" applyFont="1" applyFill="1" applyBorder="1" applyAlignment="1">
      <alignment horizontal="righ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10" fillId="0" borderId="1" xfId="0" applyFont="1" applyFill="1" applyBorder="1" applyAlignment="1">
      <alignment horizontal="left" vertical="center" wrapText="1"/>
    </xf>
    <xf numFmtId="0" fontId="2"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0" fillId="2" borderId="4" xfId="0" applyFill="1" applyBorder="1" applyAlignment="1">
      <alignment horizontal="center" vertical="center"/>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2" borderId="12" xfId="0" applyFill="1" applyBorder="1" applyAlignment="1">
      <alignment horizontal="center" vertical="center"/>
    </xf>
    <xf numFmtId="0" fontId="9" fillId="2" borderId="0" xfId="0" applyFont="1" applyFill="1" applyBorder="1" applyAlignment="1">
      <alignment vertical="center" wrapText="1"/>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8"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2">
    <cellStyle name="Hyperlink" xfId="1" builtinId="8"/>
    <cellStyle name="Normal" xfId="0" builtinId="0"/>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piter\access\ProductionNotebook\Others\JP's%20experiment\PCR%20Array%20Plate\OligoArray_MCTF+Thymus\MCTF(T+B)_OHS021-20040903-su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mage"/>
      <sheetName val="Consistency"/>
      <sheetName val="GeneInfo_New-old"/>
      <sheetName val="newLot"/>
      <sheetName val="oldLot"/>
    </sheetNames>
    <sheetDataSet>
      <sheetData sheetId="0"/>
      <sheetData sheetId="1"/>
      <sheetData sheetId="2"/>
      <sheetData sheetId="3"/>
      <sheetData sheetId="4">
        <row r="5">
          <cell r="E5">
            <v>51050.400000000001</v>
          </cell>
        </row>
        <row r="6">
          <cell r="E6">
            <v>5084.3999999999996</v>
          </cell>
        </row>
        <row r="7">
          <cell r="E7">
            <v>3642.16</v>
          </cell>
        </row>
        <row r="8">
          <cell r="E8">
            <v>46535.21</v>
          </cell>
        </row>
        <row r="9">
          <cell r="E9">
            <v>2061.66</v>
          </cell>
        </row>
        <row r="10">
          <cell r="E10">
            <v>1642.24</v>
          </cell>
        </row>
        <row r="11">
          <cell r="E11">
            <v>1650.24</v>
          </cell>
        </row>
        <row r="12">
          <cell r="E12">
            <v>1624.64</v>
          </cell>
        </row>
        <row r="13">
          <cell r="E13">
            <v>2406.54</v>
          </cell>
        </row>
        <row r="14">
          <cell r="E14">
            <v>1809.92</v>
          </cell>
        </row>
        <row r="15">
          <cell r="E15">
            <v>1707.68</v>
          </cell>
        </row>
        <row r="16">
          <cell r="E16">
            <v>1911.52</v>
          </cell>
        </row>
        <row r="17">
          <cell r="E17">
            <v>5528.4</v>
          </cell>
        </row>
        <row r="18">
          <cell r="E18">
            <v>2173.1799999999998</v>
          </cell>
        </row>
        <row r="19">
          <cell r="E19">
            <v>1980.66</v>
          </cell>
        </row>
        <row r="20">
          <cell r="E20">
            <v>1470.72</v>
          </cell>
        </row>
        <row r="21">
          <cell r="E21">
            <v>1729.44</v>
          </cell>
        </row>
        <row r="22">
          <cell r="E22">
            <v>3761.32</v>
          </cell>
        </row>
        <row r="23">
          <cell r="E23">
            <v>1743.04</v>
          </cell>
        </row>
        <row r="24">
          <cell r="E24">
            <v>1615.36</v>
          </cell>
        </row>
        <row r="25">
          <cell r="E25">
            <v>2038.8</v>
          </cell>
        </row>
        <row r="26">
          <cell r="E26">
            <v>1543.52</v>
          </cell>
        </row>
        <row r="27">
          <cell r="E27">
            <v>1483.36</v>
          </cell>
        </row>
        <row r="28">
          <cell r="E28">
            <v>4081.36</v>
          </cell>
        </row>
        <row r="29">
          <cell r="E29">
            <v>2682.14</v>
          </cell>
        </row>
        <row r="30">
          <cell r="E30">
            <v>1647.04</v>
          </cell>
        </row>
        <row r="31">
          <cell r="E31">
            <v>2044.28</v>
          </cell>
        </row>
        <row r="32">
          <cell r="E32">
            <v>31328.53</v>
          </cell>
        </row>
        <row r="33">
          <cell r="E33">
            <v>1675.52</v>
          </cell>
        </row>
        <row r="34">
          <cell r="E34">
            <v>4287.92</v>
          </cell>
        </row>
        <row r="35">
          <cell r="E35">
            <v>1489.28</v>
          </cell>
        </row>
        <row r="36">
          <cell r="E36">
            <v>1388.48</v>
          </cell>
        </row>
        <row r="37">
          <cell r="E37">
            <v>1593.92</v>
          </cell>
        </row>
        <row r="38">
          <cell r="E38">
            <v>1676.48</v>
          </cell>
        </row>
        <row r="39">
          <cell r="E39">
            <v>1713.76</v>
          </cell>
        </row>
        <row r="40">
          <cell r="E40">
            <v>1666.56</v>
          </cell>
        </row>
        <row r="41">
          <cell r="E41">
            <v>1629.44</v>
          </cell>
        </row>
        <row r="42">
          <cell r="E42">
            <v>1533.28</v>
          </cell>
        </row>
        <row r="43">
          <cell r="E43">
            <v>1506.88</v>
          </cell>
        </row>
        <row r="44">
          <cell r="E44">
            <v>2096.3200000000002</v>
          </cell>
        </row>
        <row r="45">
          <cell r="E45">
            <v>1665.28</v>
          </cell>
        </row>
        <row r="46">
          <cell r="E46">
            <v>1691.52</v>
          </cell>
        </row>
        <row r="47">
          <cell r="E47">
            <v>1678.56</v>
          </cell>
        </row>
        <row r="48">
          <cell r="E48">
            <v>1817.6</v>
          </cell>
        </row>
        <row r="49">
          <cell r="E49">
            <v>1924.32</v>
          </cell>
        </row>
        <row r="50">
          <cell r="E50">
            <v>1570.88</v>
          </cell>
        </row>
        <row r="51">
          <cell r="E51">
            <v>1579.68</v>
          </cell>
        </row>
        <row r="52">
          <cell r="E52">
            <v>3423.28</v>
          </cell>
        </row>
        <row r="53">
          <cell r="E53">
            <v>1661.76</v>
          </cell>
        </row>
        <row r="54">
          <cell r="E54">
            <v>1965.54</v>
          </cell>
        </row>
        <row r="55">
          <cell r="E55">
            <v>9686.18</v>
          </cell>
        </row>
        <row r="56">
          <cell r="E56">
            <v>1602.4</v>
          </cell>
        </row>
        <row r="57">
          <cell r="E57">
            <v>1516.96</v>
          </cell>
        </row>
        <row r="58">
          <cell r="E58">
            <v>1536.8</v>
          </cell>
        </row>
        <row r="59">
          <cell r="E59">
            <v>1803.68</v>
          </cell>
        </row>
        <row r="60">
          <cell r="E60">
            <v>2713.94</v>
          </cell>
        </row>
        <row r="61">
          <cell r="E61">
            <v>1685.76</v>
          </cell>
        </row>
        <row r="62">
          <cell r="E62">
            <v>1819.52</v>
          </cell>
        </row>
        <row r="63">
          <cell r="E63">
            <v>1525.44</v>
          </cell>
        </row>
        <row r="64">
          <cell r="E64">
            <v>4327.76</v>
          </cell>
        </row>
        <row r="65">
          <cell r="E65">
            <v>1408.64</v>
          </cell>
        </row>
        <row r="66">
          <cell r="E66">
            <v>11233.12</v>
          </cell>
        </row>
        <row r="67">
          <cell r="E67">
            <v>1392.16</v>
          </cell>
        </row>
        <row r="68">
          <cell r="E68">
            <v>1422.56</v>
          </cell>
        </row>
        <row r="69">
          <cell r="E69">
            <v>1705.44</v>
          </cell>
        </row>
        <row r="70">
          <cell r="E70">
            <v>2873.54</v>
          </cell>
        </row>
        <row r="71">
          <cell r="E71">
            <v>1526.88</v>
          </cell>
        </row>
        <row r="72">
          <cell r="E72">
            <v>1521.12</v>
          </cell>
        </row>
        <row r="73">
          <cell r="E73">
            <v>1386.08</v>
          </cell>
        </row>
        <row r="74">
          <cell r="E74">
            <v>2144.2600000000002</v>
          </cell>
        </row>
        <row r="75">
          <cell r="E75">
            <v>1359.52</v>
          </cell>
        </row>
        <row r="76">
          <cell r="E76">
            <v>1345.92</v>
          </cell>
        </row>
        <row r="77">
          <cell r="E77">
            <v>1727.04</v>
          </cell>
        </row>
        <row r="78">
          <cell r="E78">
            <v>4738.16</v>
          </cell>
        </row>
        <row r="79">
          <cell r="E79">
            <v>1582.88</v>
          </cell>
        </row>
        <row r="80">
          <cell r="E80">
            <v>1486.08</v>
          </cell>
        </row>
        <row r="81">
          <cell r="E81">
            <v>1474.72</v>
          </cell>
        </row>
        <row r="82">
          <cell r="E82">
            <v>1433.76</v>
          </cell>
        </row>
        <row r="83">
          <cell r="E83">
            <v>1340</v>
          </cell>
        </row>
        <row r="84">
          <cell r="E84">
            <v>1329.28</v>
          </cell>
        </row>
        <row r="85">
          <cell r="E85">
            <v>1734.72</v>
          </cell>
        </row>
        <row r="86">
          <cell r="E86">
            <v>2041.26</v>
          </cell>
        </row>
        <row r="87">
          <cell r="E87">
            <v>1489.76</v>
          </cell>
        </row>
        <row r="88">
          <cell r="E88">
            <v>3324.06</v>
          </cell>
        </row>
        <row r="89">
          <cell r="E89">
            <v>1620.8</v>
          </cell>
        </row>
        <row r="90">
          <cell r="E90">
            <v>2024.18</v>
          </cell>
        </row>
        <row r="91">
          <cell r="E91">
            <v>3481.18</v>
          </cell>
        </row>
        <row r="92">
          <cell r="E92">
            <v>1311.68</v>
          </cell>
        </row>
        <row r="93">
          <cell r="E93">
            <v>2005.6</v>
          </cell>
        </row>
        <row r="94">
          <cell r="E94">
            <v>17510.3</v>
          </cell>
        </row>
        <row r="95">
          <cell r="E95">
            <v>1598.26</v>
          </cell>
        </row>
        <row r="96">
          <cell r="E96">
            <v>1735.68</v>
          </cell>
        </row>
        <row r="97">
          <cell r="E97">
            <v>1597.92</v>
          </cell>
        </row>
        <row r="98">
          <cell r="E98">
            <v>1765.76</v>
          </cell>
        </row>
        <row r="99">
          <cell r="E99">
            <v>1614.56</v>
          </cell>
        </row>
        <row r="100">
          <cell r="E100">
            <v>1705.6</v>
          </cell>
        </row>
        <row r="101">
          <cell r="E101">
            <v>2135.2199999999998</v>
          </cell>
        </row>
        <row r="102">
          <cell r="E102">
            <v>1708.64</v>
          </cell>
        </row>
        <row r="103">
          <cell r="E103">
            <v>1594.56</v>
          </cell>
        </row>
        <row r="104">
          <cell r="E104">
            <v>1487.2</v>
          </cell>
        </row>
        <row r="105">
          <cell r="E105">
            <v>1468.64</v>
          </cell>
        </row>
        <row r="106">
          <cell r="E106">
            <v>1592.16</v>
          </cell>
        </row>
        <row r="107">
          <cell r="E107">
            <v>1514.4</v>
          </cell>
        </row>
        <row r="108">
          <cell r="E108">
            <v>1488.32</v>
          </cell>
        </row>
        <row r="109">
          <cell r="E109">
            <v>1666.56</v>
          </cell>
        </row>
        <row r="110">
          <cell r="E110">
            <v>1559.52</v>
          </cell>
        </row>
        <row r="111">
          <cell r="E111">
            <v>1527.86</v>
          </cell>
        </row>
        <row r="112">
          <cell r="E112">
            <v>1460</v>
          </cell>
        </row>
        <row r="113">
          <cell r="E113">
            <v>1426.24</v>
          </cell>
        </row>
        <row r="114">
          <cell r="E114">
            <v>1549.76</v>
          </cell>
        </row>
        <row r="115">
          <cell r="E115">
            <v>2303.98</v>
          </cell>
        </row>
        <row r="116">
          <cell r="E116">
            <v>1437.76</v>
          </cell>
        </row>
        <row r="117">
          <cell r="E117">
            <v>1994.32</v>
          </cell>
        </row>
        <row r="118">
          <cell r="E118">
            <v>1729.44</v>
          </cell>
        </row>
        <row r="119">
          <cell r="E119">
            <v>1745.12</v>
          </cell>
        </row>
        <row r="120">
          <cell r="E120">
            <v>31941.5</v>
          </cell>
        </row>
        <row r="121">
          <cell r="E121">
            <v>1767.32</v>
          </cell>
        </row>
        <row r="122">
          <cell r="E122">
            <v>1557.12</v>
          </cell>
        </row>
        <row r="123">
          <cell r="E123">
            <v>1488.32</v>
          </cell>
        </row>
        <row r="124">
          <cell r="E124">
            <v>1510.08</v>
          </cell>
        </row>
        <row r="125">
          <cell r="E125">
            <v>49640.68</v>
          </cell>
        </row>
        <row r="126">
          <cell r="E126">
            <v>7513.4</v>
          </cell>
        </row>
        <row r="127">
          <cell r="E127">
            <v>48141.54</v>
          </cell>
        </row>
        <row r="128">
          <cell r="E128">
            <v>48045.5</v>
          </cell>
        </row>
        <row r="129">
          <cell r="E129">
            <v>49021.66</v>
          </cell>
        </row>
        <row r="130">
          <cell r="E130">
            <v>48196.959999999999</v>
          </cell>
        </row>
        <row r="131">
          <cell r="E131">
            <v>8541.68</v>
          </cell>
        </row>
        <row r="132">
          <cell r="E132">
            <v>42541.81</v>
          </cell>
        </row>
      </sheetData>
      <sheetData sheetId="5">
        <row r="5">
          <cell r="E5">
            <v>51342.44</v>
          </cell>
        </row>
        <row r="6">
          <cell r="E6">
            <v>9308.2199999999993</v>
          </cell>
        </row>
        <row r="7">
          <cell r="E7">
            <v>5014.8</v>
          </cell>
        </row>
        <row r="8">
          <cell r="E8">
            <v>47709.57</v>
          </cell>
        </row>
        <row r="9">
          <cell r="E9">
            <v>3721.2</v>
          </cell>
        </row>
        <row r="10">
          <cell r="E10">
            <v>2488.8200000000002</v>
          </cell>
        </row>
        <row r="11">
          <cell r="E11">
            <v>2424.34</v>
          </cell>
        </row>
        <row r="12">
          <cell r="E12">
            <v>2396.94</v>
          </cell>
        </row>
        <row r="13">
          <cell r="E13">
            <v>2497.7800000000002</v>
          </cell>
        </row>
        <row r="14">
          <cell r="E14">
            <v>2425.7800000000002</v>
          </cell>
        </row>
        <row r="15">
          <cell r="E15">
            <v>2166.04</v>
          </cell>
        </row>
        <row r="16">
          <cell r="E16">
            <v>2378.8200000000002</v>
          </cell>
        </row>
        <row r="17">
          <cell r="E17">
            <v>9441.84</v>
          </cell>
        </row>
        <row r="18">
          <cell r="E18">
            <v>3008.72</v>
          </cell>
        </row>
        <row r="19">
          <cell r="E19">
            <v>2617.36</v>
          </cell>
        </row>
        <row r="20">
          <cell r="E20">
            <v>2036.32</v>
          </cell>
        </row>
        <row r="21">
          <cell r="E21">
            <v>2322.12</v>
          </cell>
        </row>
        <row r="22">
          <cell r="E22">
            <v>5271.38</v>
          </cell>
        </row>
        <row r="23">
          <cell r="E23">
            <v>2318.6799999999998</v>
          </cell>
        </row>
        <row r="24">
          <cell r="E24">
            <v>2274.4</v>
          </cell>
        </row>
        <row r="25">
          <cell r="E25">
            <v>4057.52</v>
          </cell>
        </row>
        <row r="26">
          <cell r="E26">
            <v>2367.7199999999998</v>
          </cell>
        </row>
        <row r="27">
          <cell r="E27">
            <v>2070.92</v>
          </cell>
        </row>
        <row r="28">
          <cell r="E28">
            <v>5431.76</v>
          </cell>
        </row>
        <row r="29">
          <cell r="E29">
            <v>4012.72</v>
          </cell>
        </row>
        <row r="30">
          <cell r="E30">
            <v>2369.12</v>
          </cell>
        </row>
        <row r="31">
          <cell r="E31">
            <v>2973.2</v>
          </cell>
        </row>
        <row r="32">
          <cell r="E32">
            <v>39644.65</v>
          </cell>
        </row>
        <row r="33">
          <cell r="E33">
            <v>2366.7199999999998</v>
          </cell>
        </row>
        <row r="34">
          <cell r="E34">
            <v>4580.3999999999996</v>
          </cell>
        </row>
        <row r="35">
          <cell r="E35">
            <v>2398.1799999999998</v>
          </cell>
        </row>
        <row r="36">
          <cell r="E36">
            <v>2003.02</v>
          </cell>
        </row>
        <row r="37">
          <cell r="E37">
            <v>2330.36</v>
          </cell>
        </row>
        <row r="38">
          <cell r="E38">
            <v>2447.2199999999998</v>
          </cell>
        </row>
        <row r="39">
          <cell r="E39">
            <v>2566.96</v>
          </cell>
        </row>
        <row r="40">
          <cell r="E40">
            <v>2587.6</v>
          </cell>
        </row>
        <row r="41">
          <cell r="E41">
            <v>2510.44</v>
          </cell>
        </row>
        <row r="42">
          <cell r="E42">
            <v>2305.64</v>
          </cell>
        </row>
        <row r="43">
          <cell r="E43">
            <v>2308.7399999999998</v>
          </cell>
        </row>
        <row r="44">
          <cell r="E44">
            <v>2739.1</v>
          </cell>
        </row>
        <row r="45">
          <cell r="E45">
            <v>2641.64</v>
          </cell>
        </row>
        <row r="46">
          <cell r="E46">
            <v>2531.58</v>
          </cell>
        </row>
        <row r="47">
          <cell r="E47">
            <v>2489.52</v>
          </cell>
        </row>
        <row r="48">
          <cell r="E48">
            <v>2558.8000000000002</v>
          </cell>
        </row>
        <row r="49">
          <cell r="E49">
            <v>3016.72</v>
          </cell>
        </row>
        <row r="50">
          <cell r="E50">
            <v>2120.8000000000002</v>
          </cell>
        </row>
        <row r="51">
          <cell r="E51">
            <v>2300.34</v>
          </cell>
        </row>
        <row r="52">
          <cell r="E52">
            <v>4778.32</v>
          </cell>
        </row>
        <row r="53">
          <cell r="E53">
            <v>2411.62</v>
          </cell>
        </row>
        <row r="54">
          <cell r="E54">
            <v>3230.48</v>
          </cell>
        </row>
        <row r="55">
          <cell r="E55">
            <v>13957.84</v>
          </cell>
        </row>
        <row r="56">
          <cell r="E56">
            <v>2414.42</v>
          </cell>
        </row>
        <row r="57">
          <cell r="E57">
            <v>2120</v>
          </cell>
        </row>
        <row r="58">
          <cell r="E58">
            <v>1961.48</v>
          </cell>
        </row>
        <row r="59">
          <cell r="E59">
            <v>2471.7800000000002</v>
          </cell>
        </row>
        <row r="60">
          <cell r="E60">
            <v>3380.56</v>
          </cell>
        </row>
        <row r="61">
          <cell r="E61">
            <v>2111</v>
          </cell>
        </row>
        <row r="62">
          <cell r="E62">
            <v>2581.52</v>
          </cell>
        </row>
        <row r="63">
          <cell r="E63">
            <v>2507.12</v>
          </cell>
        </row>
        <row r="64">
          <cell r="E64">
            <v>4846.96</v>
          </cell>
        </row>
        <row r="65">
          <cell r="E65">
            <v>2041.34</v>
          </cell>
        </row>
        <row r="66">
          <cell r="E66">
            <v>10805.6</v>
          </cell>
        </row>
        <row r="67">
          <cell r="E67">
            <v>2276.34</v>
          </cell>
        </row>
        <row r="68">
          <cell r="E68">
            <v>2125</v>
          </cell>
        </row>
        <row r="69">
          <cell r="E69">
            <v>2228.48</v>
          </cell>
        </row>
        <row r="70">
          <cell r="E70">
            <v>3483.92</v>
          </cell>
        </row>
        <row r="71">
          <cell r="E71">
            <v>2580.2399999999998</v>
          </cell>
        </row>
        <row r="72">
          <cell r="E72">
            <v>2456.64</v>
          </cell>
        </row>
        <row r="73">
          <cell r="E73">
            <v>1877.48</v>
          </cell>
        </row>
        <row r="74">
          <cell r="E74">
            <v>3949.68</v>
          </cell>
        </row>
        <row r="75">
          <cell r="E75">
            <v>2399.1799999999998</v>
          </cell>
        </row>
        <row r="76">
          <cell r="E76">
            <v>2227.2199999999998</v>
          </cell>
        </row>
        <row r="77">
          <cell r="E77">
            <v>2689.84</v>
          </cell>
        </row>
        <row r="78">
          <cell r="E78">
            <v>7298.16</v>
          </cell>
        </row>
        <row r="79">
          <cell r="E79">
            <v>2693.84</v>
          </cell>
        </row>
        <row r="80">
          <cell r="E80">
            <v>2577.04</v>
          </cell>
        </row>
        <row r="81">
          <cell r="E81">
            <v>1914.48</v>
          </cell>
        </row>
        <row r="82">
          <cell r="E82">
            <v>1945.2</v>
          </cell>
        </row>
        <row r="83">
          <cell r="E83">
            <v>2359.1799999999998</v>
          </cell>
        </row>
        <row r="84">
          <cell r="E84">
            <v>2512.7199999999998</v>
          </cell>
        </row>
        <row r="85">
          <cell r="E85">
            <v>2533.6799999999998</v>
          </cell>
        </row>
        <row r="86">
          <cell r="E86">
            <v>3194.96</v>
          </cell>
        </row>
        <row r="87">
          <cell r="E87">
            <v>2547.2600000000002</v>
          </cell>
        </row>
        <row r="88">
          <cell r="E88">
            <v>5119.4399999999996</v>
          </cell>
        </row>
        <row r="89">
          <cell r="E89">
            <v>2321.4</v>
          </cell>
        </row>
        <row r="90">
          <cell r="E90">
            <v>3222</v>
          </cell>
        </row>
        <row r="91">
          <cell r="E91">
            <v>5323.12</v>
          </cell>
        </row>
        <row r="92">
          <cell r="E92">
            <v>2765.2</v>
          </cell>
        </row>
        <row r="93">
          <cell r="E93">
            <v>3188.4</v>
          </cell>
        </row>
        <row r="94">
          <cell r="E94">
            <v>19860.560000000001</v>
          </cell>
        </row>
        <row r="95">
          <cell r="E95">
            <v>3007.12</v>
          </cell>
        </row>
        <row r="96">
          <cell r="E96">
            <v>2764.88</v>
          </cell>
        </row>
        <row r="97">
          <cell r="E97">
            <v>2821.36</v>
          </cell>
        </row>
        <row r="98">
          <cell r="E98">
            <v>2706</v>
          </cell>
        </row>
        <row r="99">
          <cell r="E99">
            <v>2872.56</v>
          </cell>
        </row>
        <row r="100">
          <cell r="E100">
            <v>3299.44</v>
          </cell>
        </row>
        <row r="101">
          <cell r="E101">
            <v>3268.56</v>
          </cell>
        </row>
        <row r="102">
          <cell r="E102">
            <v>2998.32</v>
          </cell>
        </row>
        <row r="103">
          <cell r="E103">
            <v>3198.96</v>
          </cell>
        </row>
        <row r="104">
          <cell r="E104">
            <v>2705.68</v>
          </cell>
        </row>
        <row r="105">
          <cell r="E105">
            <v>2659.92</v>
          </cell>
        </row>
        <row r="106">
          <cell r="E106">
            <v>3007.92</v>
          </cell>
        </row>
        <row r="107">
          <cell r="E107">
            <v>2947.12</v>
          </cell>
        </row>
        <row r="108">
          <cell r="E108">
            <v>3054.64</v>
          </cell>
        </row>
        <row r="109">
          <cell r="E109">
            <v>2777.2</v>
          </cell>
        </row>
        <row r="110">
          <cell r="E110">
            <v>2706.64</v>
          </cell>
        </row>
        <row r="111">
          <cell r="E111">
            <v>2981.68</v>
          </cell>
        </row>
        <row r="112">
          <cell r="E112">
            <v>2872.4</v>
          </cell>
        </row>
        <row r="113">
          <cell r="E113">
            <v>2552.06</v>
          </cell>
        </row>
        <row r="114">
          <cell r="E114">
            <v>2772.98</v>
          </cell>
        </row>
        <row r="115">
          <cell r="E115">
            <v>3293.52</v>
          </cell>
        </row>
        <row r="116">
          <cell r="E116">
            <v>2634.48</v>
          </cell>
        </row>
        <row r="117">
          <cell r="E117">
            <v>2817.2</v>
          </cell>
        </row>
        <row r="118">
          <cell r="E118">
            <v>2990</v>
          </cell>
        </row>
        <row r="119">
          <cell r="E119">
            <v>3142</v>
          </cell>
        </row>
        <row r="120">
          <cell r="E120">
            <v>41146.43</v>
          </cell>
        </row>
        <row r="121">
          <cell r="E121">
            <v>2891.28</v>
          </cell>
        </row>
        <row r="122">
          <cell r="E122">
            <v>2847.44</v>
          </cell>
        </row>
        <row r="123">
          <cell r="E123">
            <v>2807.12</v>
          </cell>
        </row>
        <row r="124">
          <cell r="E124">
            <v>2688.4</v>
          </cell>
        </row>
        <row r="125">
          <cell r="E125">
            <v>52119.78</v>
          </cell>
        </row>
        <row r="126">
          <cell r="E126">
            <v>12060.66</v>
          </cell>
        </row>
        <row r="127">
          <cell r="E127">
            <v>51403.24</v>
          </cell>
        </row>
        <row r="128">
          <cell r="E128">
            <v>50406.06</v>
          </cell>
        </row>
        <row r="129">
          <cell r="E129">
            <v>51414.22</v>
          </cell>
        </row>
        <row r="130">
          <cell r="E130">
            <v>51040.12</v>
          </cell>
        </row>
        <row r="131">
          <cell r="E131">
            <v>11024.58</v>
          </cell>
        </row>
        <row r="132">
          <cell r="E132">
            <v>46590.02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55"/>
  <sheetViews>
    <sheetView tabSelected="1" zoomScaleNormal="100" workbookViewId="0">
      <pane ySplit="1" topLeftCell="A2" activePane="bottomLeft" state="frozen"/>
      <selection pane="bottomLeft" activeCell="M14" sqref="M14"/>
    </sheetView>
  </sheetViews>
  <sheetFormatPr defaultColWidth="9.21875" defaultRowHeight="15" customHeight="1" x14ac:dyDescent="0.25"/>
  <cols>
    <col min="1" max="1" width="3.21875" style="1" customWidth="1"/>
    <col min="2" max="2" width="10.77734375" style="1" customWidth="1"/>
    <col min="3" max="3" width="16.77734375" style="1" customWidth="1"/>
    <col min="4" max="4" width="10.77734375" style="1" customWidth="1"/>
    <col min="5" max="6" width="15.77734375" style="1" customWidth="1"/>
    <col min="7" max="7" width="22.5546875" style="1" customWidth="1"/>
    <col min="8" max="12" width="15.77734375" style="1" customWidth="1"/>
    <col min="13" max="13" width="9.77734375" style="1" customWidth="1"/>
    <col min="14" max="16384" width="9.21875" style="1"/>
  </cols>
  <sheetData>
    <row r="1" spans="1:13" ht="15" customHeight="1" x14ac:dyDescent="0.25">
      <c r="A1" s="60" t="s">
        <v>798</v>
      </c>
      <c r="B1" s="61"/>
      <c r="C1" s="61"/>
      <c r="D1" s="61"/>
      <c r="E1" s="61"/>
      <c r="F1" s="61"/>
      <c r="G1" s="61"/>
      <c r="H1" s="61"/>
      <c r="I1" s="61"/>
      <c r="J1" s="61"/>
      <c r="K1" s="61"/>
      <c r="L1" s="62"/>
      <c r="M1" s="33"/>
    </row>
    <row r="2" spans="1:13" ht="30" customHeight="1" x14ac:dyDescent="0.25">
      <c r="A2" s="66" t="s">
        <v>782</v>
      </c>
      <c r="B2" s="67"/>
      <c r="C2" s="67"/>
      <c r="D2" s="67"/>
      <c r="E2" s="67"/>
      <c r="F2" s="67"/>
      <c r="G2" s="67"/>
      <c r="H2" s="67"/>
      <c r="I2" s="67"/>
      <c r="J2" s="67"/>
      <c r="K2" s="67"/>
      <c r="L2" s="68"/>
      <c r="M2" s="33"/>
    </row>
    <row r="3" spans="1:13" ht="30" customHeight="1" x14ac:dyDescent="0.25">
      <c r="A3" s="51" t="s">
        <v>799</v>
      </c>
      <c r="B3" s="52"/>
      <c r="C3" s="52"/>
      <c r="D3" s="52"/>
      <c r="E3" s="52"/>
      <c r="F3" s="52"/>
      <c r="G3" s="52"/>
      <c r="H3" s="52"/>
      <c r="I3" s="52"/>
      <c r="J3" s="52"/>
      <c r="K3" s="52"/>
      <c r="L3" s="54"/>
      <c r="M3" s="33"/>
    </row>
    <row r="4" spans="1:13" ht="15" customHeight="1" x14ac:dyDescent="0.25">
      <c r="A4" s="26"/>
      <c r="B4" s="27" t="s">
        <v>109</v>
      </c>
      <c r="C4" s="27" t="s">
        <v>110</v>
      </c>
      <c r="D4" s="27" t="s">
        <v>111</v>
      </c>
      <c r="E4" s="63" t="s">
        <v>112</v>
      </c>
      <c r="F4" s="63"/>
      <c r="G4" s="63"/>
      <c r="H4" s="27" t="s">
        <v>113</v>
      </c>
      <c r="I4" s="27" t="s">
        <v>114</v>
      </c>
    </row>
    <row r="5" spans="1:13" ht="15" customHeight="1" x14ac:dyDescent="0.25">
      <c r="A5" s="29">
        <v>1</v>
      </c>
      <c r="B5" s="58" t="s">
        <v>123</v>
      </c>
      <c r="C5" s="59"/>
      <c r="D5" s="47" t="s">
        <v>384</v>
      </c>
      <c r="E5" s="48"/>
      <c r="F5" s="48"/>
      <c r="G5" s="49"/>
      <c r="I5" s="64" t="s">
        <v>780</v>
      </c>
    </row>
    <row r="6" spans="1:13" ht="15" customHeight="1" x14ac:dyDescent="0.25">
      <c r="A6" s="29">
        <v>2</v>
      </c>
      <c r="B6" s="28" t="s">
        <v>100</v>
      </c>
      <c r="C6" s="28" t="s">
        <v>121</v>
      </c>
      <c r="D6" s="18" t="s">
        <v>96</v>
      </c>
      <c r="E6" s="55" t="s">
        <v>101</v>
      </c>
      <c r="F6" s="56"/>
      <c r="G6" s="57"/>
      <c r="I6" s="65"/>
    </row>
    <row r="7" spans="1:13" ht="15" customHeight="1" x14ac:dyDescent="0.25">
      <c r="A7" s="29">
        <v>3</v>
      </c>
      <c r="B7" s="21" t="s">
        <v>0</v>
      </c>
      <c r="C7" s="21" t="s">
        <v>107</v>
      </c>
      <c r="D7" s="21" t="s">
        <v>99</v>
      </c>
      <c r="E7" s="50" t="s">
        <v>108</v>
      </c>
      <c r="F7" s="50"/>
      <c r="G7" s="50"/>
      <c r="I7" s="17" t="s">
        <v>764</v>
      </c>
    </row>
    <row r="8" spans="1:13" ht="15" customHeight="1" x14ac:dyDescent="0.25">
      <c r="A8" s="29">
        <v>4</v>
      </c>
      <c r="B8" s="21" t="s">
        <v>1</v>
      </c>
      <c r="C8" s="21" t="s">
        <v>125</v>
      </c>
      <c r="D8" s="21" t="s">
        <v>122</v>
      </c>
      <c r="E8" s="50" t="s">
        <v>126</v>
      </c>
      <c r="F8" s="50"/>
      <c r="G8" s="50"/>
      <c r="I8" s="2" t="s">
        <v>765</v>
      </c>
    </row>
    <row r="9" spans="1:13" ht="15" customHeight="1" x14ac:dyDescent="0.25">
      <c r="A9" s="29">
        <v>5</v>
      </c>
      <c r="B9" s="21" t="s">
        <v>2</v>
      </c>
      <c r="C9" s="21" t="s">
        <v>104</v>
      </c>
      <c r="D9" s="21" t="s">
        <v>105</v>
      </c>
      <c r="E9" s="50" t="s">
        <v>106</v>
      </c>
      <c r="F9" s="50"/>
      <c r="G9" s="50"/>
      <c r="I9" s="2" t="s">
        <v>766</v>
      </c>
    </row>
    <row r="10" spans="1:13" ht="15" customHeight="1" x14ac:dyDescent="0.25">
      <c r="A10" s="29">
        <v>6</v>
      </c>
      <c r="B10" s="21" t="s">
        <v>3</v>
      </c>
      <c r="C10" s="21" t="s">
        <v>398</v>
      </c>
      <c r="D10" s="21" t="s">
        <v>135</v>
      </c>
      <c r="E10" s="50" t="s">
        <v>399</v>
      </c>
      <c r="F10" s="50"/>
      <c r="G10" s="50"/>
      <c r="I10" s="2" t="s">
        <v>767</v>
      </c>
    </row>
    <row r="11" spans="1:13" ht="15" customHeight="1" x14ac:dyDescent="0.25">
      <c r="A11" s="29">
        <v>7</v>
      </c>
      <c r="B11" s="21" t="s">
        <v>4</v>
      </c>
      <c r="C11" s="21" t="s">
        <v>102</v>
      </c>
      <c r="D11" s="21" t="s">
        <v>97</v>
      </c>
      <c r="E11" s="50" t="s">
        <v>400</v>
      </c>
      <c r="F11" s="50"/>
      <c r="G11" s="50"/>
      <c r="I11" s="2" t="s">
        <v>768</v>
      </c>
    </row>
    <row r="12" spans="1:13" ht="15" customHeight="1" x14ac:dyDescent="0.25">
      <c r="A12" s="29">
        <v>8</v>
      </c>
      <c r="B12" s="21" t="s">
        <v>5</v>
      </c>
      <c r="C12" s="21" t="s">
        <v>401</v>
      </c>
      <c r="D12" s="21" t="s">
        <v>138</v>
      </c>
      <c r="E12" s="50" t="s">
        <v>402</v>
      </c>
      <c r="F12" s="50"/>
      <c r="G12" s="50"/>
      <c r="I12" s="2" t="s">
        <v>769</v>
      </c>
    </row>
    <row r="13" spans="1:13" ht="15" customHeight="1" x14ac:dyDescent="0.25">
      <c r="A13" s="29">
        <v>9</v>
      </c>
      <c r="B13" s="21" t="s">
        <v>6</v>
      </c>
      <c r="C13" s="21" t="s">
        <v>403</v>
      </c>
      <c r="D13" s="21" t="s">
        <v>140</v>
      </c>
      <c r="E13" s="50" t="s">
        <v>404</v>
      </c>
      <c r="F13" s="50"/>
      <c r="G13" s="50"/>
      <c r="I13" s="2" t="s">
        <v>770</v>
      </c>
    </row>
    <row r="14" spans="1:13" ht="15" customHeight="1" x14ac:dyDescent="0.25">
      <c r="A14" s="29">
        <v>10</v>
      </c>
      <c r="B14" s="21" t="s">
        <v>7</v>
      </c>
      <c r="C14" s="21" t="s">
        <v>405</v>
      </c>
      <c r="D14" s="21" t="s">
        <v>142</v>
      </c>
      <c r="E14" s="50" t="s">
        <v>406</v>
      </c>
      <c r="F14" s="50"/>
      <c r="G14" s="50"/>
      <c r="I14" s="2" t="s">
        <v>771</v>
      </c>
    </row>
    <row r="15" spans="1:13" ht="15" customHeight="1" x14ac:dyDescent="0.25">
      <c r="A15" s="29">
        <v>11</v>
      </c>
      <c r="B15" s="21" t="s">
        <v>8</v>
      </c>
      <c r="C15" s="21" t="s">
        <v>407</v>
      </c>
      <c r="D15" s="21" t="s">
        <v>144</v>
      </c>
      <c r="E15" s="50" t="s">
        <v>408</v>
      </c>
      <c r="F15" s="50"/>
      <c r="G15" s="50"/>
    </row>
    <row r="16" spans="1:13" ht="15" customHeight="1" x14ac:dyDescent="0.25">
      <c r="A16" s="29">
        <v>12</v>
      </c>
      <c r="B16" s="21" t="s">
        <v>9</v>
      </c>
      <c r="C16" s="21" t="s">
        <v>409</v>
      </c>
      <c r="D16" s="21" t="s">
        <v>146</v>
      </c>
      <c r="E16" s="50" t="s">
        <v>410</v>
      </c>
      <c r="F16" s="50"/>
      <c r="G16" s="50"/>
    </row>
    <row r="17" spans="1:13" ht="15" customHeight="1" x14ac:dyDescent="0.25">
      <c r="A17" s="29">
        <v>13</v>
      </c>
      <c r="B17" s="21" t="s">
        <v>10</v>
      </c>
      <c r="C17" s="21" t="s">
        <v>411</v>
      </c>
      <c r="D17" s="21" t="s">
        <v>148</v>
      </c>
      <c r="E17" s="50" t="s">
        <v>412</v>
      </c>
      <c r="F17" s="50"/>
      <c r="G17" s="50"/>
    </row>
    <row r="18" spans="1:13" ht="15" customHeight="1" x14ac:dyDescent="0.25">
      <c r="A18" s="29">
        <v>14</v>
      </c>
      <c r="B18" s="21" t="s">
        <v>11</v>
      </c>
      <c r="C18" s="21" t="s">
        <v>413</v>
      </c>
      <c r="D18" s="21" t="s">
        <v>150</v>
      </c>
      <c r="E18" s="50" t="s">
        <v>414</v>
      </c>
      <c r="F18" s="50"/>
      <c r="G18" s="50"/>
    </row>
    <row r="19" spans="1:13" ht="22.5" customHeight="1" x14ac:dyDescent="0.25">
      <c r="A19" s="51" t="s">
        <v>800</v>
      </c>
      <c r="B19" s="52"/>
      <c r="C19" s="52"/>
      <c r="D19" s="52"/>
      <c r="E19" s="53"/>
      <c r="F19" s="53"/>
      <c r="G19" s="53"/>
      <c r="H19" s="52"/>
      <c r="I19" s="52"/>
      <c r="J19" s="52"/>
      <c r="K19" s="52"/>
      <c r="L19" s="54"/>
      <c r="M19" s="33"/>
    </row>
    <row r="20" spans="1:13" ht="15" customHeight="1" x14ac:dyDescent="0.25">
      <c r="A20" s="26"/>
      <c r="B20" s="27" t="s">
        <v>109</v>
      </c>
      <c r="C20" s="27" t="s">
        <v>110</v>
      </c>
      <c r="D20" s="27" t="s">
        <v>111</v>
      </c>
      <c r="E20" s="27" t="s">
        <v>112</v>
      </c>
      <c r="F20" s="27" t="s">
        <v>113</v>
      </c>
      <c r="G20" s="78" t="s">
        <v>114</v>
      </c>
      <c r="H20" s="78"/>
      <c r="I20" s="78"/>
      <c r="J20" s="40" t="s">
        <v>115</v>
      </c>
      <c r="K20" s="30"/>
      <c r="L20" s="30"/>
      <c r="M20" s="30"/>
    </row>
    <row r="21" spans="1:13" ht="15" customHeight="1" x14ac:dyDescent="0.25">
      <c r="A21" s="29">
        <v>1</v>
      </c>
      <c r="B21" s="28" t="s">
        <v>96</v>
      </c>
      <c r="C21" s="28" t="s">
        <v>772</v>
      </c>
      <c r="D21" s="28" t="s">
        <v>792</v>
      </c>
      <c r="E21" s="28" t="s">
        <v>795</v>
      </c>
      <c r="F21" s="30"/>
      <c r="G21" s="30"/>
      <c r="H21" s="30"/>
      <c r="I21" s="30"/>
      <c r="J21" s="30"/>
      <c r="K21" s="30"/>
      <c r="L21" s="30"/>
      <c r="M21" s="30"/>
    </row>
    <row r="22" spans="1:13" ht="15" customHeight="1" x14ac:dyDescent="0.25">
      <c r="A22" s="29">
        <v>2</v>
      </c>
      <c r="B22" s="31" t="s">
        <v>99</v>
      </c>
      <c r="C22" s="31" t="s">
        <v>764</v>
      </c>
      <c r="D22" s="31" t="s">
        <v>0</v>
      </c>
      <c r="E22" s="2">
        <v>14.08</v>
      </c>
      <c r="F22" s="30"/>
      <c r="G22" s="69" t="s">
        <v>794</v>
      </c>
      <c r="H22" s="70"/>
      <c r="I22" s="71"/>
      <c r="J22" s="13" t="s">
        <v>789</v>
      </c>
      <c r="K22" s="30"/>
      <c r="L22" s="30"/>
      <c r="M22" s="30"/>
    </row>
    <row r="23" spans="1:13" ht="15" customHeight="1" x14ac:dyDescent="0.25">
      <c r="A23" s="29">
        <v>3</v>
      </c>
      <c r="B23" s="31" t="s">
        <v>122</v>
      </c>
      <c r="C23" s="31" t="s">
        <v>764</v>
      </c>
      <c r="D23" s="31" t="s">
        <v>1</v>
      </c>
      <c r="E23" s="2">
        <v>24.52</v>
      </c>
      <c r="F23" s="30"/>
      <c r="G23" s="72"/>
      <c r="H23" s="73"/>
      <c r="I23" s="74"/>
      <c r="J23" s="13" t="s">
        <v>790</v>
      </c>
      <c r="K23" s="30"/>
      <c r="L23" s="30"/>
      <c r="M23" s="30"/>
    </row>
    <row r="24" spans="1:13" ht="15" customHeight="1" x14ac:dyDescent="0.25">
      <c r="A24" s="29">
        <v>4</v>
      </c>
      <c r="B24" s="31" t="s">
        <v>105</v>
      </c>
      <c r="C24" s="31" t="s">
        <v>764</v>
      </c>
      <c r="D24" s="31" t="s">
        <v>2</v>
      </c>
      <c r="E24" s="2">
        <v>18.559999999999999</v>
      </c>
      <c r="F24" s="30"/>
      <c r="G24" s="75" t="s">
        <v>791</v>
      </c>
      <c r="H24" s="76"/>
      <c r="I24" s="77"/>
      <c r="J24" s="37" t="s">
        <v>789</v>
      </c>
      <c r="K24" s="30"/>
      <c r="L24" s="30"/>
      <c r="M24" s="30"/>
    </row>
    <row r="25" spans="1:13" ht="15" customHeight="1" x14ac:dyDescent="0.25">
      <c r="A25" s="29">
        <v>5</v>
      </c>
      <c r="B25" s="31" t="s">
        <v>135</v>
      </c>
      <c r="C25" s="31" t="s">
        <v>764</v>
      </c>
      <c r="D25" s="31" t="s">
        <v>3</v>
      </c>
      <c r="E25" s="2">
        <v>17.89</v>
      </c>
      <c r="F25" s="30"/>
      <c r="G25" s="30"/>
      <c r="H25" s="30"/>
      <c r="I25" s="30"/>
      <c r="J25" s="30"/>
      <c r="K25" s="30"/>
      <c r="L25" s="30"/>
      <c r="M25" s="30"/>
    </row>
    <row r="26" spans="1:13" ht="15" customHeight="1" x14ac:dyDescent="0.25">
      <c r="A26" s="29">
        <v>6</v>
      </c>
      <c r="B26" s="31" t="s">
        <v>97</v>
      </c>
      <c r="C26" s="31" t="s">
        <v>764</v>
      </c>
      <c r="D26" s="31" t="s">
        <v>4</v>
      </c>
      <c r="E26" s="2">
        <v>17.3</v>
      </c>
      <c r="F26" s="30"/>
      <c r="G26" s="30"/>
      <c r="H26" s="30"/>
      <c r="I26" s="30"/>
      <c r="J26" s="30"/>
      <c r="K26" s="30"/>
      <c r="L26" s="30"/>
      <c r="M26" s="30"/>
    </row>
    <row r="27" spans="1:13" ht="15" customHeight="1" x14ac:dyDescent="0.25">
      <c r="A27" s="29">
        <v>7</v>
      </c>
      <c r="B27" s="31" t="s">
        <v>138</v>
      </c>
      <c r="C27" s="31" t="s">
        <v>764</v>
      </c>
      <c r="D27" s="31" t="s">
        <v>5</v>
      </c>
      <c r="E27" s="2">
        <v>13.24</v>
      </c>
      <c r="F27" s="30"/>
      <c r="G27" s="30"/>
      <c r="H27" s="30"/>
      <c r="I27" s="30"/>
      <c r="J27" s="30"/>
      <c r="K27" s="30"/>
      <c r="L27" s="30"/>
      <c r="M27" s="30"/>
    </row>
    <row r="28" spans="1:13" ht="15" customHeight="1" x14ac:dyDescent="0.25">
      <c r="A28" s="29">
        <v>8</v>
      </c>
      <c r="B28" s="31" t="s">
        <v>140</v>
      </c>
      <c r="C28" s="31" t="s">
        <v>764</v>
      </c>
      <c r="D28" s="31" t="s">
        <v>6</v>
      </c>
      <c r="E28" s="2">
        <v>24.39</v>
      </c>
      <c r="F28" s="30"/>
      <c r="G28" s="30"/>
      <c r="H28" s="30"/>
      <c r="I28" s="30"/>
      <c r="J28" s="30"/>
      <c r="K28" s="30"/>
      <c r="L28" s="30"/>
      <c r="M28" s="30"/>
    </row>
    <row r="29" spans="1:13" ht="15" customHeight="1" x14ac:dyDescent="0.25">
      <c r="A29" s="29">
        <v>9</v>
      </c>
      <c r="B29" s="31" t="s">
        <v>142</v>
      </c>
      <c r="C29" s="31" t="s">
        <v>764</v>
      </c>
      <c r="D29" s="31" t="s">
        <v>7</v>
      </c>
      <c r="E29" s="2">
        <v>18.96</v>
      </c>
      <c r="F29" s="30"/>
      <c r="G29" s="30"/>
      <c r="H29" s="30"/>
      <c r="I29" s="30"/>
      <c r="J29" s="30"/>
      <c r="K29" s="30"/>
      <c r="L29" s="30"/>
      <c r="M29" s="30"/>
    </row>
    <row r="30" spans="1:13" ht="15" customHeight="1" x14ac:dyDescent="0.25">
      <c r="A30" s="29">
        <v>10</v>
      </c>
      <c r="B30" s="31" t="s">
        <v>144</v>
      </c>
      <c r="C30" s="31" t="s">
        <v>764</v>
      </c>
      <c r="D30" s="31" t="s">
        <v>8</v>
      </c>
      <c r="E30" s="2">
        <v>17.5</v>
      </c>
      <c r="F30" s="30"/>
      <c r="G30" s="30"/>
      <c r="H30" s="30"/>
      <c r="I30" s="30"/>
      <c r="J30" s="30"/>
      <c r="K30" s="30"/>
      <c r="L30" s="30"/>
      <c r="M30" s="30"/>
    </row>
    <row r="31" spans="1:13" ht="15" customHeight="1" x14ac:dyDescent="0.25">
      <c r="A31" s="29">
        <v>11</v>
      </c>
      <c r="B31" s="31" t="s">
        <v>146</v>
      </c>
      <c r="C31" s="31" t="s">
        <v>764</v>
      </c>
      <c r="D31" s="31" t="s">
        <v>9</v>
      </c>
      <c r="E31" s="2">
        <v>15.59</v>
      </c>
      <c r="F31" s="30"/>
      <c r="G31" s="30"/>
      <c r="H31" s="30"/>
      <c r="I31" s="30"/>
      <c r="J31" s="30"/>
      <c r="K31" s="30"/>
      <c r="L31" s="30"/>
      <c r="M31" s="30"/>
    </row>
    <row r="32" spans="1:13" ht="15" customHeight="1" x14ac:dyDescent="0.25">
      <c r="A32" s="29">
        <v>12</v>
      </c>
      <c r="B32" s="31" t="s">
        <v>148</v>
      </c>
      <c r="C32" s="31" t="s">
        <v>764</v>
      </c>
      <c r="D32" s="31" t="s">
        <v>10</v>
      </c>
      <c r="E32" s="2">
        <v>14.65</v>
      </c>
      <c r="F32" s="30"/>
      <c r="G32" s="30"/>
      <c r="H32" s="30"/>
      <c r="I32" s="30"/>
      <c r="J32" s="30"/>
      <c r="K32" s="30"/>
      <c r="L32" s="30"/>
      <c r="M32" s="30"/>
    </row>
    <row r="33" spans="1:13" ht="15" customHeight="1" x14ac:dyDescent="0.25">
      <c r="A33" s="29">
        <v>13</v>
      </c>
      <c r="B33" s="31" t="s">
        <v>150</v>
      </c>
      <c r="C33" s="31" t="s">
        <v>764</v>
      </c>
      <c r="D33" s="31" t="s">
        <v>11</v>
      </c>
      <c r="E33" s="2">
        <v>17.48</v>
      </c>
      <c r="F33" s="30"/>
      <c r="G33" s="30"/>
      <c r="H33" s="30"/>
      <c r="I33" s="30"/>
      <c r="J33" s="30"/>
      <c r="K33" s="30"/>
      <c r="L33" s="30"/>
      <c r="M33" s="30"/>
    </row>
    <row r="34" spans="1:13" ht="64.05" customHeight="1" x14ac:dyDescent="0.25">
      <c r="A34" s="51" t="s">
        <v>801</v>
      </c>
      <c r="B34" s="52"/>
      <c r="C34" s="52"/>
      <c r="D34" s="52"/>
      <c r="E34" s="52"/>
      <c r="F34" s="52"/>
      <c r="G34" s="52"/>
      <c r="H34" s="52"/>
      <c r="I34" s="52"/>
      <c r="J34" s="52"/>
      <c r="K34" s="52"/>
      <c r="L34" s="54"/>
      <c r="M34" s="33"/>
    </row>
    <row r="35" spans="1:13" ht="15" customHeight="1" x14ac:dyDescent="0.25">
      <c r="A35" s="26"/>
      <c r="B35" s="27" t="s">
        <v>109</v>
      </c>
      <c r="C35" s="27" t="s">
        <v>110</v>
      </c>
      <c r="D35" s="27" t="s">
        <v>111</v>
      </c>
      <c r="E35" s="27" t="s">
        <v>112</v>
      </c>
      <c r="F35" s="27" t="s">
        <v>113</v>
      </c>
      <c r="G35" s="27" t="s">
        <v>114</v>
      </c>
      <c r="H35" s="27" t="s">
        <v>115</v>
      </c>
      <c r="I35" s="27" t="s">
        <v>116</v>
      </c>
      <c r="J35" s="27" t="s">
        <v>117</v>
      </c>
      <c r="K35" s="27" t="s">
        <v>118</v>
      </c>
      <c r="L35" s="27" t="s">
        <v>119</v>
      </c>
      <c r="M35" s="30"/>
    </row>
    <row r="36" spans="1:13" ht="15" customHeight="1" x14ac:dyDescent="0.25">
      <c r="A36" s="29">
        <v>1</v>
      </c>
      <c r="B36" s="28" t="s">
        <v>777</v>
      </c>
      <c r="C36" s="28" t="s">
        <v>96</v>
      </c>
      <c r="D36" s="28" t="s">
        <v>774</v>
      </c>
      <c r="E36" s="28" t="s">
        <v>764</v>
      </c>
      <c r="F36" s="28" t="s">
        <v>765</v>
      </c>
      <c r="G36" s="28" t="s">
        <v>766</v>
      </c>
      <c r="H36" s="28" t="s">
        <v>767</v>
      </c>
      <c r="I36" s="28" t="s">
        <v>768</v>
      </c>
      <c r="J36" s="28" t="s">
        <v>769</v>
      </c>
      <c r="K36" s="28" t="s">
        <v>770</v>
      </c>
      <c r="L36" s="28" t="s">
        <v>771</v>
      </c>
      <c r="M36" s="30"/>
    </row>
    <row r="37" spans="1:13" ht="15" customHeight="1" x14ac:dyDescent="0.25">
      <c r="A37" s="29">
        <v>2</v>
      </c>
      <c r="B37" s="2" t="s">
        <v>778</v>
      </c>
      <c r="C37" s="34" t="s">
        <v>99</v>
      </c>
      <c r="D37" s="34" t="s">
        <v>120</v>
      </c>
      <c r="E37" s="32">
        <v>14.08</v>
      </c>
      <c r="F37" s="32">
        <v>14.02</v>
      </c>
      <c r="G37" s="32">
        <v>14.13</v>
      </c>
      <c r="H37" s="32">
        <v>14.21</v>
      </c>
      <c r="I37" s="32">
        <v>14.67</v>
      </c>
      <c r="J37" s="32">
        <v>14.65</v>
      </c>
      <c r="K37" s="32">
        <v>13.19</v>
      </c>
      <c r="L37" s="32">
        <v>13.24</v>
      </c>
      <c r="M37" s="30"/>
    </row>
    <row r="38" spans="1:13" ht="15" customHeight="1" x14ac:dyDescent="0.25">
      <c r="A38" s="29">
        <v>3</v>
      </c>
      <c r="B38" s="2" t="s">
        <v>778</v>
      </c>
      <c r="C38" s="34" t="s">
        <v>122</v>
      </c>
      <c r="D38" s="34" t="s">
        <v>781</v>
      </c>
      <c r="E38" s="32">
        <v>24.52</v>
      </c>
      <c r="F38" s="32">
        <v>24.44</v>
      </c>
      <c r="G38" s="32">
        <v>24.52</v>
      </c>
      <c r="H38" s="32">
        <v>25.01</v>
      </c>
      <c r="I38" s="32">
        <v>24.19</v>
      </c>
      <c r="J38" s="32">
        <v>24.09</v>
      </c>
      <c r="K38" s="32">
        <v>24.87</v>
      </c>
      <c r="L38" s="32">
        <v>24.39</v>
      </c>
      <c r="M38" s="30"/>
    </row>
    <row r="39" spans="1:13" ht="15" customHeight="1" x14ac:dyDescent="0.25">
      <c r="A39" s="29">
        <v>4</v>
      </c>
      <c r="B39" s="2" t="s">
        <v>778</v>
      </c>
      <c r="C39" s="34" t="s">
        <v>105</v>
      </c>
      <c r="D39" s="34" t="s">
        <v>781</v>
      </c>
      <c r="E39" s="32">
        <v>18.559999999999999</v>
      </c>
      <c r="F39" s="32">
        <v>18.350000000000001</v>
      </c>
      <c r="G39" s="32">
        <v>18.739999999999998</v>
      </c>
      <c r="H39" s="32">
        <v>18.920000000000002</v>
      </c>
      <c r="I39" s="32">
        <v>18.96</v>
      </c>
      <c r="J39" s="32">
        <v>18.850000000000001</v>
      </c>
      <c r="K39" s="32">
        <v>18.89</v>
      </c>
      <c r="L39" s="32">
        <v>18.96</v>
      </c>
      <c r="M39" s="30"/>
    </row>
    <row r="40" spans="1:13" ht="15" customHeight="1" x14ac:dyDescent="0.25">
      <c r="A40" s="29">
        <v>5</v>
      </c>
      <c r="B40" s="2" t="s">
        <v>778</v>
      </c>
      <c r="C40" s="34" t="s">
        <v>135</v>
      </c>
      <c r="D40" s="34" t="s">
        <v>781</v>
      </c>
      <c r="E40" s="32">
        <v>17.89</v>
      </c>
      <c r="F40" s="32">
        <v>17.77</v>
      </c>
      <c r="G40" s="32">
        <v>18.010000000000002</v>
      </c>
      <c r="H40" s="32">
        <v>18.2</v>
      </c>
      <c r="I40" s="32">
        <v>18.309999999999999</v>
      </c>
      <c r="J40" s="32">
        <v>18.2</v>
      </c>
      <c r="K40" s="32">
        <v>17.52</v>
      </c>
      <c r="L40" s="32">
        <v>17.5</v>
      </c>
      <c r="M40" s="30"/>
    </row>
    <row r="41" spans="1:13" ht="15" customHeight="1" x14ac:dyDescent="0.25">
      <c r="A41" s="29">
        <v>6</v>
      </c>
      <c r="B41" s="2" t="s">
        <v>778</v>
      </c>
      <c r="C41" s="34" t="s">
        <v>97</v>
      </c>
      <c r="D41" s="34" t="s">
        <v>120</v>
      </c>
      <c r="E41" s="32">
        <v>17.3</v>
      </c>
      <c r="F41" s="32">
        <v>17.13</v>
      </c>
      <c r="G41" s="32">
        <v>17.48</v>
      </c>
      <c r="H41" s="32">
        <v>17.2</v>
      </c>
      <c r="I41" s="32">
        <v>17.29</v>
      </c>
      <c r="J41" s="32">
        <v>17.12</v>
      </c>
      <c r="K41" s="32">
        <v>15.57</v>
      </c>
      <c r="L41" s="32">
        <v>15.59</v>
      </c>
      <c r="M41" s="30"/>
    </row>
    <row r="42" spans="1:13" ht="15" customHeight="1" x14ac:dyDescent="0.25">
      <c r="A42" s="29">
        <v>7</v>
      </c>
      <c r="B42" s="2" t="s">
        <v>778</v>
      </c>
      <c r="C42" s="34" t="s">
        <v>138</v>
      </c>
      <c r="D42" s="34" t="s">
        <v>120</v>
      </c>
      <c r="E42" s="32">
        <v>13.24</v>
      </c>
      <c r="F42" s="32">
        <v>13.19</v>
      </c>
      <c r="G42" s="32">
        <v>14.65</v>
      </c>
      <c r="H42" s="32">
        <v>14.67</v>
      </c>
      <c r="I42" s="32">
        <v>14.02</v>
      </c>
      <c r="J42" s="32">
        <v>13.99</v>
      </c>
      <c r="K42" s="32">
        <v>14.09</v>
      </c>
      <c r="L42" s="32">
        <v>13.14</v>
      </c>
      <c r="M42" s="30"/>
    </row>
    <row r="43" spans="1:13" ht="15" customHeight="1" x14ac:dyDescent="0.25">
      <c r="A43" s="29">
        <v>8</v>
      </c>
      <c r="B43" s="2" t="s">
        <v>778</v>
      </c>
      <c r="C43" s="34" t="s">
        <v>140</v>
      </c>
      <c r="D43" s="34" t="s">
        <v>120</v>
      </c>
      <c r="E43" s="32">
        <v>24.39</v>
      </c>
      <c r="F43" s="32">
        <v>24.87</v>
      </c>
      <c r="G43" s="32">
        <v>24.09</v>
      </c>
      <c r="H43" s="32">
        <v>24.19</v>
      </c>
      <c r="I43" s="32">
        <v>22.59</v>
      </c>
      <c r="J43" s="32">
        <v>22.23</v>
      </c>
      <c r="K43" s="32">
        <v>22.39</v>
      </c>
      <c r="L43" s="32">
        <v>24.65</v>
      </c>
      <c r="M43" s="30"/>
    </row>
    <row r="44" spans="1:13" ht="15" customHeight="1" x14ac:dyDescent="0.25">
      <c r="A44" s="29">
        <v>9</v>
      </c>
      <c r="B44" s="2" t="s">
        <v>778</v>
      </c>
      <c r="C44" s="34" t="s">
        <v>142</v>
      </c>
      <c r="D44" s="34" t="s">
        <v>781</v>
      </c>
      <c r="E44" s="32">
        <v>18.96</v>
      </c>
      <c r="F44" s="32">
        <v>18.89</v>
      </c>
      <c r="G44" s="32">
        <v>18.850000000000001</v>
      </c>
      <c r="H44" s="32">
        <v>18.96</v>
      </c>
      <c r="I44" s="32">
        <v>19.16</v>
      </c>
      <c r="J44" s="32">
        <v>19.309999999999999</v>
      </c>
      <c r="K44" s="32">
        <v>19.18</v>
      </c>
      <c r="L44" s="32">
        <v>18.920000000000002</v>
      </c>
      <c r="M44" s="30"/>
    </row>
    <row r="45" spans="1:13" ht="15" customHeight="1" x14ac:dyDescent="0.25">
      <c r="A45" s="29">
        <v>10</v>
      </c>
      <c r="B45" s="2" t="s">
        <v>778</v>
      </c>
      <c r="C45" s="34" t="s">
        <v>144</v>
      </c>
      <c r="D45" s="34" t="s">
        <v>120</v>
      </c>
      <c r="E45" s="32">
        <v>17.5</v>
      </c>
      <c r="F45" s="32">
        <v>17.52</v>
      </c>
      <c r="G45" s="32">
        <v>18.2</v>
      </c>
      <c r="H45" s="32">
        <v>18.309999999999999</v>
      </c>
      <c r="I45" s="32">
        <v>16.97</v>
      </c>
      <c r="J45" s="32">
        <v>17</v>
      </c>
      <c r="K45" s="32">
        <v>16.86</v>
      </c>
      <c r="L45" s="32">
        <v>17.61</v>
      </c>
      <c r="M45" s="30"/>
    </row>
    <row r="46" spans="1:13" ht="15" customHeight="1" x14ac:dyDescent="0.25">
      <c r="A46" s="29">
        <v>11</v>
      </c>
      <c r="B46" s="2" t="s">
        <v>778</v>
      </c>
      <c r="C46" s="34" t="s">
        <v>146</v>
      </c>
      <c r="D46" s="34" t="s">
        <v>120</v>
      </c>
      <c r="E46" s="32">
        <v>15.59</v>
      </c>
      <c r="F46" s="32">
        <v>15.57</v>
      </c>
      <c r="G46" s="32">
        <v>17.12</v>
      </c>
      <c r="H46" s="32">
        <v>17.29</v>
      </c>
      <c r="I46" s="32">
        <v>17.73</v>
      </c>
      <c r="J46" s="32">
        <v>17.89</v>
      </c>
      <c r="K46" s="32">
        <v>17.53</v>
      </c>
      <c r="L46" s="32">
        <v>15.65</v>
      </c>
      <c r="M46" s="30"/>
    </row>
    <row r="47" spans="1:13" ht="15" customHeight="1" x14ac:dyDescent="0.25">
      <c r="A47" s="29">
        <v>12</v>
      </c>
      <c r="B47" s="2" t="s">
        <v>778</v>
      </c>
      <c r="C47" s="34" t="s">
        <v>148</v>
      </c>
      <c r="D47" s="34" t="s">
        <v>120</v>
      </c>
      <c r="E47" s="32">
        <v>14.65</v>
      </c>
      <c r="F47" s="32">
        <v>17.5</v>
      </c>
      <c r="G47" s="32">
        <v>15.57</v>
      </c>
      <c r="H47" s="32">
        <v>14.08</v>
      </c>
      <c r="I47" s="32">
        <v>18.2</v>
      </c>
      <c r="J47" s="32">
        <v>17.3</v>
      </c>
      <c r="K47" s="32">
        <v>17.61</v>
      </c>
      <c r="L47" s="32">
        <v>17.12</v>
      </c>
      <c r="M47" s="30"/>
    </row>
    <row r="48" spans="1:13" ht="15" customHeight="1" x14ac:dyDescent="0.25">
      <c r="A48" s="29">
        <v>13</v>
      </c>
      <c r="B48" s="2" t="s">
        <v>778</v>
      </c>
      <c r="C48" s="34" t="s">
        <v>150</v>
      </c>
      <c r="D48" s="34" t="s">
        <v>120</v>
      </c>
      <c r="E48" s="32">
        <v>17.48</v>
      </c>
      <c r="F48" s="32">
        <v>24.39</v>
      </c>
      <c r="G48" s="32">
        <v>13.99</v>
      </c>
      <c r="H48" s="32">
        <v>17.73</v>
      </c>
      <c r="I48" s="32">
        <v>18.309999999999999</v>
      </c>
      <c r="J48" s="32">
        <v>17.5</v>
      </c>
      <c r="K48" s="32">
        <v>14.09</v>
      </c>
      <c r="L48" s="32">
        <v>13.24</v>
      </c>
      <c r="M48" s="30"/>
    </row>
    <row r="49" spans="1:13" ht="15" customHeight="1" x14ac:dyDescent="0.25">
      <c r="A49" s="29">
        <v>14</v>
      </c>
      <c r="B49" s="30"/>
      <c r="C49" s="13" t="s">
        <v>775</v>
      </c>
      <c r="D49" s="21" t="s">
        <v>120</v>
      </c>
      <c r="E49" s="32">
        <v>17.846666666666668</v>
      </c>
      <c r="F49" s="32">
        <v>18.636666666666667</v>
      </c>
      <c r="G49" s="32">
        <v>17.945833333333333</v>
      </c>
      <c r="H49" s="32">
        <v>18.230833333333333</v>
      </c>
      <c r="I49" s="32">
        <v>18.366666666666664</v>
      </c>
      <c r="J49" s="32">
        <v>18.177499999999998</v>
      </c>
      <c r="K49" s="32">
        <v>17.649166666666666</v>
      </c>
      <c r="L49" s="32">
        <v>17.500833333333336</v>
      </c>
      <c r="M49" s="30"/>
    </row>
    <row r="50" spans="1:13" ht="15" customHeight="1" x14ac:dyDescent="0.25">
      <c r="A50" s="29">
        <v>15</v>
      </c>
      <c r="B50" s="30"/>
      <c r="C50" s="13" t="s">
        <v>776</v>
      </c>
      <c r="D50" s="21" t="s">
        <v>120</v>
      </c>
      <c r="E50" s="32">
        <v>17.540685935728977</v>
      </c>
      <c r="F50" s="32">
        <v>18.267520275845655</v>
      </c>
      <c r="G50" s="32">
        <v>17.664291279049081</v>
      </c>
      <c r="H50" s="32">
        <v>17.950531615243104</v>
      </c>
      <c r="I50" s="32">
        <v>18.171180512689926</v>
      </c>
      <c r="J50" s="32">
        <v>17.986099130076656</v>
      </c>
      <c r="K50" s="32">
        <v>17.361672705770943</v>
      </c>
      <c r="L50" s="32">
        <v>17.132408809248059</v>
      </c>
      <c r="M50" s="30"/>
    </row>
    <row r="51" spans="1:13" ht="15" customHeight="1" x14ac:dyDescent="0.25">
      <c r="A51" s="29">
        <v>16</v>
      </c>
      <c r="B51" s="30"/>
      <c r="C51" s="30"/>
      <c r="D51" s="30"/>
      <c r="E51" s="30"/>
      <c r="F51" s="30"/>
      <c r="G51" s="30"/>
      <c r="H51" s="30"/>
      <c r="I51" s="30"/>
      <c r="J51" s="30"/>
      <c r="K51" s="30"/>
      <c r="L51" s="30"/>
      <c r="M51" s="30"/>
    </row>
    <row r="52" spans="1:13" ht="15" customHeight="1" x14ac:dyDescent="0.25">
      <c r="A52" s="29">
        <v>17</v>
      </c>
      <c r="B52" s="30"/>
      <c r="C52" s="13" t="s">
        <v>784</v>
      </c>
      <c r="D52" s="35">
        <v>1</v>
      </c>
      <c r="E52" s="30"/>
      <c r="F52" s="30"/>
      <c r="G52" s="30"/>
      <c r="H52" s="30"/>
      <c r="I52" s="30"/>
      <c r="J52" s="30"/>
      <c r="K52" s="30"/>
      <c r="L52" s="30"/>
      <c r="M52" s="30"/>
    </row>
    <row r="53" spans="1:13" ht="15" customHeight="1" x14ac:dyDescent="0.25">
      <c r="A53" s="29">
        <v>18</v>
      </c>
      <c r="B53" s="30"/>
      <c r="C53" s="13" t="s">
        <v>785</v>
      </c>
      <c r="D53" s="11" t="s">
        <v>786</v>
      </c>
      <c r="E53" s="30"/>
      <c r="F53" s="30"/>
      <c r="G53" s="30"/>
      <c r="H53" s="30"/>
      <c r="I53" s="30"/>
      <c r="J53" s="30"/>
      <c r="K53" s="30"/>
      <c r="L53" s="30"/>
      <c r="M53" s="30"/>
    </row>
    <row r="54" spans="1:13" ht="16.5" customHeight="1" x14ac:dyDescent="0.25">
      <c r="A54" s="44" t="s">
        <v>802</v>
      </c>
      <c r="B54" s="45"/>
      <c r="C54" s="45"/>
      <c r="D54" s="45"/>
      <c r="E54" s="45"/>
      <c r="F54" s="45"/>
      <c r="G54" s="45"/>
      <c r="H54" s="45"/>
      <c r="I54" s="45"/>
      <c r="J54" s="45"/>
      <c r="K54" s="45"/>
      <c r="L54" s="46"/>
    </row>
    <row r="55" spans="1:13" ht="15" customHeight="1" x14ac:dyDescent="0.25">
      <c r="A55" s="44" t="s">
        <v>783</v>
      </c>
      <c r="B55" s="45"/>
      <c r="C55" s="45"/>
      <c r="D55" s="45"/>
      <c r="E55" s="45"/>
      <c r="F55" s="45"/>
      <c r="G55" s="45"/>
      <c r="H55" s="45"/>
      <c r="I55" s="45"/>
      <c r="J55" s="45"/>
      <c r="K55" s="45"/>
      <c r="L55" s="46"/>
    </row>
  </sheetData>
  <mergeCells count="27">
    <mergeCell ref="A34:L34"/>
    <mergeCell ref="A54:L54"/>
    <mergeCell ref="A1:L1"/>
    <mergeCell ref="E4:G4"/>
    <mergeCell ref="I5:I6"/>
    <mergeCell ref="A3:L3"/>
    <mergeCell ref="A2:L2"/>
    <mergeCell ref="E7:G7"/>
    <mergeCell ref="G22:I23"/>
    <mergeCell ref="G24:I24"/>
    <mergeCell ref="G20:I20"/>
    <mergeCell ref="A55:L55"/>
    <mergeCell ref="D5:G5"/>
    <mergeCell ref="E18:G18"/>
    <mergeCell ref="E17:G17"/>
    <mergeCell ref="E16:G16"/>
    <mergeCell ref="E15:G15"/>
    <mergeCell ref="E14:G14"/>
    <mergeCell ref="E13:G13"/>
    <mergeCell ref="E12:G12"/>
    <mergeCell ref="E11:G11"/>
    <mergeCell ref="E10:G10"/>
    <mergeCell ref="E9:G9"/>
    <mergeCell ref="E8:G8"/>
    <mergeCell ref="A19:L19"/>
    <mergeCell ref="E6:G6"/>
    <mergeCell ref="B5:C5"/>
  </mergeCells>
  <phoneticPr fontId="3" type="noConversion"/>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zoomScaleNormal="100" workbookViewId="0">
      <pane ySplit="2" topLeftCell="A3" activePane="bottomLeft" state="frozen"/>
      <selection pane="bottomLeft" activeCell="C1" sqref="C1:D1"/>
    </sheetView>
  </sheetViews>
  <sheetFormatPr defaultColWidth="9.21875" defaultRowHeight="13.2" x14ac:dyDescent="0.25"/>
  <cols>
    <col min="1" max="1" width="8.77734375" style="3" customWidth="1"/>
    <col min="2" max="3" width="15.77734375" style="3" customWidth="1"/>
    <col min="4" max="4" width="60.77734375" style="3" customWidth="1"/>
    <col min="5" max="5" width="5.77734375" style="3" customWidth="1"/>
    <col min="6" max="6" width="15.77734375" style="3" customWidth="1"/>
    <col min="7" max="7" width="5.77734375" style="3" customWidth="1"/>
    <col min="8" max="16384" width="9.21875" style="3"/>
  </cols>
  <sheetData>
    <row r="1" spans="1:6" x14ac:dyDescent="0.25">
      <c r="A1" s="80" t="s">
        <v>124</v>
      </c>
      <c r="B1" s="81"/>
      <c r="C1" s="47" t="s">
        <v>384</v>
      </c>
      <c r="D1" s="49"/>
      <c r="E1" s="6"/>
      <c r="F1" s="64" t="s">
        <v>780</v>
      </c>
    </row>
    <row r="2" spans="1:6" ht="15" customHeight="1" x14ac:dyDescent="0.25">
      <c r="A2" s="7" t="s">
        <v>100</v>
      </c>
      <c r="B2" s="7" t="s">
        <v>121</v>
      </c>
      <c r="C2" s="7" t="s">
        <v>96</v>
      </c>
      <c r="D2" s="7" t="s">
        <v>101</v>
      </c>
      <c r="F2" s="82"/>
    </row>
    <row r="3" spans="1:6" ht="15" customHeight="1" x14ac:dyDescent="0.25">
      <c r="A3" s="25" t="s">
        <v>0</v>
      </c>
      <c r="B3" s="25" t="str">
        <f>VLOOKUP(MID($C$1,FIND("(",$C$1,1)+1,FIND(")",$C$1,1)-FIND("(",$C$1,1)-1)&amp;":"&amp;$A3,'Product Info'!$G$2:$K$157,3,FALSE)</f>
        <v>NM_001101</v>
      </c>
      <c r="C3" s="25" t="str">
        <f>VLOOKUP(MID($C$1,FIND("(",$C$1,1)+1,FIND(")",$C$1,1)-FIND("(",$C$1,1)-1)&amp;":"&amp;$A3,'Product Info'!$G$2:$K$157,4,FALSE)</f>
        <v>ACTB</v>
      </c>
      <c r="D3" s="43" t="str">
        <f>VLOOKUP(MID($C$1,FIND("(",$C$1,1)+1,FIND(")",$C$1,1)-FIND("(",$C$1,1)-1)&amp;":"&amp;$A3,'Product Info'!$G$2:$K$157,5,FALSE)</f>
        <v>Actin, beta</v>
      </c>
      <c r="F3" s="17" t="s">
        <v>764</v>
      </c>
    </row>
    <row r="4" spans="1:6" ht="15" customHeight="1" x14ac:dyDescent="0.25">
      <c r="A4" s="25" t="s">
        <v>1</v>
      </c>
      <c r="B4" s="25" t="str">
        <f>VLOOKUP(MID($C$1,FIND("(",$C$1,1)+1,FIND(")",$C$1,1)-FIND("(",$C$1,1)-1)&amp;":"&amp;$A4,'Product Info'!$G$2:$K$157,3,FALSE)</f>
        <v>NM_004048</v>
      </c>
      <c r="C4" s="25" t="str">
        <f>VLOOKUP(MID($C$1,FIND("(",$C$1,1)+1,FIND(")",$C$1,1)-FIND("(",$C$1,1)-1)&amp;":"&amp;$A4,'Product Info'!$G$2:$K$157,4,FALSE)</f>
        <v>B2M</v>
      </c>
      <c r="D4" s="43" t="str">
        <f>VLOOKUP(MID($C$1,FIND("(",$C$1,1)+1,FIND(")",$C$1,1)-FIND("(",$C$1,1)-1)&amp;":"&amp;$A4,'Product Info'!$G$2:$K$157,5,FALSE)</f>
        <v>Beta-2-microglobulin</v>
      </c>
      <c r="F4" s="2" t="s">
        <v>765</v>
      </c>
    </row>
    <row r="5" spans="1:6" ht="15" customHeight="1" x14ac:dyDescent="0.25">
      <c r="A5" s="25" t="s">
        <v>2</v>
      </c>
      <c r="B5" s="25" t="str">
        <f>VLOOKUP(MID($C$1,FIND("(",$C$1,1)+1,FIND(")",$C$1,1)-FIND("(",$C$1,1)-1)&amp;":"&amp;$A5,'Product Info'!$G$2:$K$157,3,FALSE)</f>
        <v>NM_002046</v>
      </c>
      <c r="C5" s="25" t="str">
        <f>VLOOKUP(MID($C$1,FIND("(",$C$1,1)+1,FIND(")",$C$1,1)-FIND("(",$C$1,1)-1)&amp;":"&amp;$A5,'Product Info'!$G$2:$K$157,4,FALSE)</f>
        <v>GAPDH</v>
      </c>
      <c r="D5" s="43" t="str">
        <f>VLOOKUP(MID($C$1,FIND("(",$C$1,1)+1,FIND(")",$C$1,1)-FIND("(",$C$1,1)-1)&amp;":"&amp;$A5,'Product Info'!$G$2:$K$157,5,FALSE)</f>
        <v>Glyceraldehyde-3-phosphate dehydrogenase</v>
      </c>
      <c r="F5" s="2" t="s">
        <v>766</v>
      </c>
    </row>
    <row r="6" spans="1:6" ht="15" customHeight="1" x14ac:dyDescent="0.25">
      <c r="A6" s="25" t="s">
        <v>3</v>
      </c>
      <c r="B6" s="25" t="str">
        <f>VLOOKUP(MID($C$1,FIND("(",$C$1,1)+1,FIND(")",$C$1,1)-FIND("(",$C$1,1)-1)&amp;":"&amp;$A6,'Product Info'!$G$2:$K$157,3,FALSE)</f>
        <v>NM_000181</v>
      </c>
      <c r="C6" s="25" t="str">
        <f>VLOOKUP(MID($C$1,FIND("(",$C$1,1)+1,FIND(")",$C$1,1)-FIND("(",$C$1,1)-1)&amp;":"&amp;$A6,'Product Info'!$G$2:$K$157,4,FALSE)</f>
        <v>GUSB</v>
      </c>
      <c r="D6" s="43" t="str">
        <f>VLOOKUP(MID($C$1,FIND("(",$C$1,1)+1,FIND(")",$C$1,1)-FIND("(",$C$1,1)-1)&amp;":"&amp;$A6,'Product Info'!$G$2:$K$157,5,FALSE)</f>
        <v>Glucuronidase, beta</v>
      </c>
      <c r="F6" s="2" t="s">
        <v>767</v>
      </c>
    </row>
    <row r="7" spans="1:6" ht="15" customHeight="1" x14ac:dyDescent="0.25">
      <c r="A7" s="25" t="s">
        <v>4</v>
      </c>
      <c r="B7" s="25" t="str">
        <f>VLOOKUP(MID($C$1,FIND("(",$C$1,1)+1,FIND(")",$C$1,1)-FIND("(",$C$1,1)-1)&amp;":"&amp;$A7,'Product Info'!$G$2:$K$157,3,FALSE)</f>
        <v>NM_000194</v>
      </c>
      <c r="C7" s="25" t="str">
        <f>VLOOKUP(MID($C$1,FIND("(",$C$1,1)+1,FIND(")",$C$1,1)-FIND("(",$C$1,1)-1)&amp;":"&amp;$A7,'Product Info'!$G$2:$K$157,4,FALSE)</f>
        <v>HPRT1</v>
      </c>
      <c r="D7" s="43" t="str">
        <f>VLOOKUP(MID($C$1,FIND("(",$C$1,1)+1,FIND(")",$C$1,1)-FIND("(",$C$1,1)-1)&amp;":"&amp;$A7,'Product Info'!$G$2:$K$157,5,FALSE)</f>
        <v>Hypoxanthine phosphoribosyltransferase 1</v>
      </c>
      <c r="F7" s="2" t="s">
        <v>768</v>
      </c>
    </row>
    <row r="8" spans="1:6" ht="15" customHeight="1" x14ac:dyDescent="0.25">
      <c r="A8" s="25" t="s">
        <v>5</v>
      </c>
      <c r="B8" s="25" t="str">
        <f>VLOOKUP(MID($C$1,FIND("(",$C$1,1)+1,FIND(")",$C$1,1)-FIND("(",$C$1,1)-1)&amp;":"&amp;$A8,'Product Info'!$G$2:$K$157,3,FALSE)</f>
        <v>NM_007355</v>
      </c>
      <c r="C8" s="25" t="str">
        <f>VLOOKUP(MID($C$1,FIND("(",$C$1,1)+1,FIND(")",$C$1,1)-FIND("(",$C$1,1)-1)&amp;":"&amp;$A8,'Product Info'!$G$2:$K$157,4,FALSE)</f>
        <v>HSP90AB1</v>
      </c>
      <c r="D8" s="43" t="str">
        <f>VLOOKUP(MID($C$1,FIND("(",$C$1,1)+1,FIND(")",$C$1,1)-FIND("(",$C$1,1)-1)&amp;":"&amp;$A8,'Product Info'!$G$2:$K$157,5,FALSE)</f>
        <v>Heat shock protein 90kDa alpha (cytosolic), class B member 1</v>
      </c>
      <c r="F8" s="2" t="s">
        <v>769</v>
      </c>
    </row>
    <row r="9" spans="1:6" ht="15" customHeight="1" x14ac:dyDescent="0.25">
      <c r="A9" s="25" t="s">
        <v>6</v>
      </c>
      <c r="B9" s="25" t="str">
        <f>VLOOKUP(MID($C$1,FIND("(",$C$1,1)+1,FIND(")",$C$1,1)-FIND("(",$C$1,1)-1)&amp;":"&amp;$A9,'Product Info'!$G$2:$K$157,3,FALSE)</f>
        <v>NM_005566</v>
      </c>
      <c r="C9" s="25" t="str">
        <f>VLOOKUP(MID($C$1,FIND("(",$C$1,1)+1,FIND(")",$C$1,1)-FIND("(",$C$1,1)-1)&amp;":"&amp;$A9,'Product Info'!$G$2:$K$157,4,FALSE)</f>
        <v>LDHA</v>
      </c>
      <c r="D9" s="43" t="str">
        <f>VLOOKUP(MID($C$1,FIND("(",$C$1,1)+1,FIND(")",$C$1,1)-FIND("(",$C$1,1)-1)&amp;":"&amp;$A9,'Product Info'!$G$2:$K$157,5,FALSE)</f>
        <v>Lactate dehydrogenase A</v>
      </c>
      <c r="F9" s="2" t="s">
        <v>770</v>
      </c>
    </row>
    <row r="10" spans="1:6" ht="15" customHeight="1" x14ac:dyDescent="0.25">
      <c r="A10" s="25" t="s">
        <v>7</v>
      </c>
      <c r="B10" s="25" t="str">
        <f>VLOOKUP(MID($C$1,FIND("(",$C$1,1)+1,FIND(")",$C$1,1)-FIND("(",$C$1,1)-1)&amp;":"&amp;$A10,'Product Info'!$G$2:$K$157,3,FALSE)</f>
        <v>NM_007363</v>
      </c>
      <c r="C10" s="25" t="str">
        <f>VLOOKUP(MID($C$1,FIND("(",$C$1,1)+1,FIND(")",$C$1,1)-FIND("(",$C$1,1)-1)&amp;":"&amp;$A10,'Product Info'!$G$2:$K$157,4,FALSE)</f>
        <v>NONO</v>
      </c>
      <c r="D10" s="43" t="str">
        <f>VLOOKUP(MID($C$1,FIND("(",$C$1,1)+1,FIND(")",$C$1,1)-FIND("(",$C$1,1)-1)&amp;":"&amp;$A10,'Product Info'!$G$2:$K$157,5,FALSE)</f>
        <v>Non-POU domain containing, octamer-binding</v>
      </c>
      <c r="F10" s="2" t="s">
        <v>771</v>
      </c>
    </row>
    <row r="11" spans="1:6" ht="15" customHeight="1" x14ac:dyDescent="0.25">
      <c r="A11" s="25" t="s">
        <v>8</v>
      </c>
      <c r="B11" s="25" t="str">
        <f>VLOOKUP(MID($C$1,FIND("(",$C$1,1)+1,FIND(")",$C$1,1)-FIND("(",$C$1,1)-1)&amp;":"&amp;$A11,'Product Info'!$G$2:$K$157,3,FALSE)</f>
        <v>NM_000291</v>
      </c>
      <c r="C11" s="25" t="str">
        <f>VLOOKUP(MID($C$1,FIND("(",$C$1,1)+1,FIND(")",$C$1,1)-FIND("(",$C$1,1)-1)&amp;":"&amp;$A11,'Product Info'!$G$2:$K$157,4,FALSE)</f>
        <v>PGK1</v>
      </c>
      <c r="D11" s="43" t="str">
        <f>VLOOKUP(MID($C$1,FIND("(",$C$1,1)+1,FIND(")",$C$1,1)-FIND("(",$C$1,1)-1)&amp;":"&amp;$A11,'Product Info'!$G$2:$K$157,5,FALSE)</f>
        <v>Phosphoglycerate kinase 1</v>
      </c>
    </row>
    <row r="12" spans="1:6" ht="15" customHeight="1" x14ac:dyDescent="0.25">
      <c r="A12" s="25" t="s">
        <v>9</v>
      </c>
      <c r="B12" s="25" t="str">
        <f>VLOOKUP(MID($C$1,FIND("(",$C$1,1)+1,FIND(")",$C$1,1)-FIND("(",$C$1,1)-1)&amp;":"&amp;$A12,'Product Info'!$G$2:$K$157,3,FALSE)</f>
        <v>NM_006347</v>
      </c>
      <c r="C12" s="25" t="str">
        <f>VLOOKUP(MID($C$1,FIND("(",$C$1,1)+1,FIND(")",$C$1,1)-FIND("(",$C$1,1)-1)&amp;":"&amp;$A12,'Product Info'!$G$2:$K$157,4,FALSE)</f>
        <v>PPIH</v>
      </c>
      <c r="D12" s="43" t="str">
        <f>VLOOKUP(MID($C$1,FIND("(",$C$1,1)+1,FIND(")",$C$1,1)-FIND("(",$C$1,1)-1)&amp;":"&amp;$A12,'Product Info'!$G$2:$K$157,5,FALSE)</f>
        <v>Peptidylprolyl isomerase H (cyclophilin H)</v>
      </c>
    </row>
    <row r="13" spans="1:6" ht="15" customHeight="1" x14ac:dyDescent="0.25">
      <c r="A13" s="25" t="s">
        <v>10</v>
      </c>
      <c r="B13" s="25" t="str">
        <f>VLOOKUP(MID($C$1,FIND("(",$C$1,1)+1,FIND(")",$C$1,1)-FIND("(",$C$1,1)-1)&amp;":"&amp;$A13,'Product Info'!$G$2:$K$157,3,FALSE)</f>
        <v>NM_001002</v>
      </c>
      <c r="C13" s="25" t="str">
        <f>VLOOKUP(MID($C$1,FIND("(",$C$1,1)+1,FIND(")",$C$1,1)-FIND("(",$C$1,1)-1)&amp;":"&amp;$A13,'Product Info'!$G$2:$K$157,4,FALSE)</f>
        <v>RPLP0</v>
      </c>
      <c r="D13" s="43" t="str">
        <f>VLOOKUP(MID($C$1,FIND("(",$C$1,1)+1,FIND(")",$C$1,1)-FIND("(",$C$1,1)-1)&amp;":"&amp;$A13,'Product Info'!$G$2:$K$157,5,FALSE)</f>
        <v>Ribosomal protein, large, P0</v>
      </c>
    </row>
    <row r="14" spans="1:6" ht="15" customHeight="1" x14ac:dyDescent="0.25">
      <c r="A14" s="25" t="s">
        <v>11</v>
      </c>
      <c r="B14" s="25" t="str">
        <f>VLOOKUP(MID($C$1,FIND("(",$C$1,1)+1,FIND(")",$C$1,1)-FIND("(",$C$1,1)-1)&amp;":"&amp;$A14,'Product Info'!$G$2:$K$157,3,FALSE)</f>
        <v>NM_003234</v>
      </c>
      <c r="C14" s="25" t="str">
        <f>VLOOKUP(MID($C$1,FIND("(",$C$1,1)+1,FIND(")",$C$1,1)-FIND("(",$C$1,1)-1)&amp;":"&amp;$A14,'Product Info'!$G$2:$K$157,4,FALSE)</f>
        <v>TFRC</v>
      </c>
      <c r="D14" s="43" t="str">
        <f>VLOOKUP(MID($C$1,FIND("(",$C$1,1)+1,FIND(")",$C$1,1)-FIND("(",$C$1,1)-1)&amp;":"&amp;$A14,'Product Info'!$G$2:$K$157,5,FALSE)</f>
        <v>Transferrin receptor (p90, CD71)</v>
      </c>
    </row>
    <row r="15" spans="1:6" x14ac:dyDescent="0.25">
      <c r="A15" s="79"/>
      <c r="B15" s="79"/>
      <c r="C15" s="79"/>
      <c r="D15" s="79"/>
    </row>
  </sheetData>
  <mergeCells count="4">
    <mergeCell ref="A15:D15"/>
    <mergeCell ref="A1:B1"/>
    <mergeCell ref="C1:D1"/>
    <mergeCell ref="F1:F2"/>
  </mergeCells>
  <phoneticPr fontId="3"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'Product Info'!$A$2:$A$14</xm:f>
          </x14:formula1>
          <xm:sqref>C1:D1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
  <sheetViews>
    <sheetView zoomScaleNormal="100" workbookViewId="0"/>
  </sheetViews>
  <sheetFormatPr defaultColWidth="9.21875" defaultRowHeight="15" customHeight="1" x14ac:dyDescent="0.25"/>
  <cols>
    <col min="1" max="2" width="15.77734375" style="1" customWidth="1"/>
    <col min="3" max="3" width="6.77734375" style="42" customWidth="1"/>
    <col min="4" max="4" width="15.77734375" style="1" customWidth="1"/>
    <col min="5" max="5" width="5.77734375" style="1" customWidth="1"/>
    <col min="6" max="6" width="40.77734375" style="1" customWidth="1"/>
    <col min="7" max="7" width="25.77734375" style="1" customWidth="1"/>
    <col min="8" max="8" width="5.77734375" style="1" customWidth="1"/>
    <col min="9" max="17" width="10.77734375" style="1" customWidth="1"/>
    <col min="18" max="16384" width="9.21875" style="1"/>
  </cols>
  <sheetData>
    <row r="1" spans="1:7" ht="15" customHeight="1" x14ac:dyDescent="0.25">
      <c r="A1" s="9" t="s">
        <v>96</v>
      </c>
      <c r="B1" s="9" t="s">
        <v>772</v>
      </c>
      <c r="C1" s="10" t="s">
        <v>792</v>
      </c>
      <c r="D1" s="10" t="s">
        <v>773</v>
      </c>
    </row>
    <row r="2" spans="1:7" ht="15" customHeight="1" x14ac:dyDescent="0.25">
      <c r="A2" s="8" t="str">
        <f>'Gene Table'!C3</f>
        <v>ACTB</v>
      </c>
      <c r="B2" s="8" t="str">
        <f>'Gene Table'!F$3</f>
        <v>Sample 1</v>
      </c>
      <c r="C2" s="41" t="str">
        <f>IF(G$4=G$2,'Product Info'!M2,IF(G$4=G$3,'Product Info'!N2,"OOPS"))</f>
        <v>A01</v>
      </c>
      <c r="D2" s="22">
        <v>14.08</v>
      </c>
      <c r="F2" s="83" t="s">
        <v>788</v>
      </c>
      <c r="G2" s="13" t="s">
        <v>789</v>
      </c>
    </row>
    <row r="3" spans="1:7" ht="15" customHeight="1" x14ac:dyDescent="0.25">
      <c r="A3" s="8" t="str">
        <f>'Gene Table'!C4</f>
        <v>B2M</v>
      </c>
      <c r="B3" s="8" t="str">
        <f>'Gene Table'!F$3</f>
        <v>Sample 1</v>
      </c>
      <c r="C3" s="41" t="str">
        <f>IF(G$4=G$2,'Product Info'!M3,IF(G$4=G$3,'Product Info'!N3,"OOPS"))</f>
        <v>A02</v>
      </c>
      <c r="D3" s="23">
        <v>24.52</v>
      </c>
      <c r="F3" s="84"/>
      <c r="G3" s="13" t="s">
        <v>790</v>
      </c>
    </row>
    <row r="4" spans="1:7" ht="15" customHeight="1" x14ac:dyDescent="0.25">
      <c r="A4" s="8" t="str">
        <f>'Gene Table'!C5</f>
        <v>GAPDH</v>
      </c>
      <c r="B4" s="8" t="str">
        <f>'Gene Table'!F$3</f>
        <v>Sample 1</v>
      </c>
      <c r="C4" s="41" t="str">
        <f>IF(G$4=G$2,'Product Info'!M4,IF(G$4=G$3,'Product Info'!N4,"OOPS"))</f>
        <v>A03</v>
      </c>
      <c r="D4" s="23">
        <v>18.559999999999999</v>
      </c>
      <c r="F4" s="13" t="s">
        <v>791</v>
      </c>
      <c r="G4" s="37" t="s">
        <v>789</v>
      </c>
    </row>
    <row r="5" spans="1:7" ht="15" customHeight="1" x14ac:dyDescent="0.25">
      <c r="A5" s="8" t="str">
        <f>'Gene Table'!C6</f>
        <v>GUSB</v>
      </c>
      <c r="B5" s="8" t="str">
        <f>'Gene Table'!F$3</f>
        <v>Sample 1</v>
      </c>
      <c r="C5" s="41" t="str">
        <f>IF(G$4=G$2,'Product Info'!M5,IF(G$4=G$3,'Product Info'!N5,"OOPS"))</f>
        <v>A04</v>
      </c>
      <c r="D5" s="23">
        <v>17.89</v>
      </c>
    </row>
    <row r="6" spans="1:7" ht="15" customHeight="1" x14ac:dyDescent="0.25">
      <c r="A6" s="8" t="str">
        <f>'Gene Table'!C7</f>
        <v>HPRT1</v>
      </c>
      <c r="B6" s="8" t="str">
        <f>'Gene Table'!F$3</f>
        <v>Sample 1</v>
      </c>
      <c r="C6" s="41" t="str">
        <f>IF(G$4=G$2,'Product Info'!M6,IF(G$4=G$3,'Product Info'!N6,"OOPS"))</f>
        <v>A05</v>
      </c>
      <c r="D6" s="23">
        <v>17.3</v>
      </c>
    </row>
    <row r="7" spans="1:7" ht="15" customHeight="1" x14ac:dyDescent="0.25">
      <c r="A7" s="8" t="str">
        <f>'Gene Table'!C8</f>
        <v>HSP90AB1</v>
      </c>
      <c r="B7" s="8" t="str">
        <f>'Gene Table'!F$3</f>
        <v>Sample 1</v>
      </c>
      <c r="C7" s="41" t="str">
        <f>IF(G$4=G$2,'Product Info'!M7,IF(G$4=G$3,'Product Info'!N7,"OOPS"))</f>
        <v>A06</v>
      </c>
      <c r="D7" s="23">
        <v>13.24</v>
      </c>
    </row>
    <row r="8" spans="1:7" ht="15" customHeight="1" x14ac:dyDescent="0.25">
      <c r="A8" s="8" t="str">
        <f>'Gene Table'!C9</f>
        <v>LDHA</v>
      </c>
      <c r="B8" s="8" t="str">
        <f>'Gene Table'!F$3</f>
        <v>Sample 1</v>
      </c>
      <c r="C8" s="41" t="str">
        <f>IF(G$4=G$2,'Product Info'!M8,IF(G$4=G$3,'Product Info'!N8,"OOPS"))</f>
        <v>A07</v>
      </c>
      <c r="D8" s="23">
        <v>24.39</v>
      </c>
    </row>
    <row r="9" spans="1:7" ht="15" customHeight="1" x14ac:dyDescent="0.25">
      <c r="A9" s="8" t="str">
        <f>'Gene Table'!C10</f>
        <v>NONO</v>
      </c>
      <c r="B9" s="8" t="str">
        <f>'Gene Table'!F$3</f>
        <v>Sample 1</v>
      </c>
      <c r="C9" s="41" t="str">
        <f>IF(G$4=G$2,'Product Info'!M9,IF(G$4=G$3,'Product Info'!N9,"OOPS"))</f>
        <v>A08</v>
      </c>
      <c r="D9" s="23">
        <v>18.96</v>
      </c>
    </row>
    <row r="10" spans="1:7" ht="15" customHeight="1" x14ac:dyDescent="0.25">
      <c r="A10" s="8" t="str">
        <f>'Gene Table'!C11</f>
        <v>PGK1</v>
      </c>
      <c r="B10" s="8" t="str">
        <f>'Gene Table'!F$3</f>
        <v>Sample 1</v>
      </c>
      <c r="C10" s="41" t="str">
        <f>IF(G$4=G$2,'Product Info'!M10,IF(G$4=G$3,'Product Info'!N10,"OOPS"))</f>
        <v>A09</v>
      </c>
      <c r="D10" s="23">
        <v>17.5</v>
      </c>
    </row>
    <row r="11" spans="1:7" ht="15" customHeight="1" x14ac:dyDescent="0.25">
      <c r="A11" s="8" t="str">
        <f>'Gene Table'!C12</f>
        <v>PPIH</v>
      </c>
      <c r="B11" s="8" t="str">
        <f>'Gene Table'!F$3</f>
        <v>Sample 1</v>
      </c>
      <c r="C11" s="41" t="str">
        <f>IF(G$4=G$2,'Product Info'!M11,IF(G$4=G$3,'Product Info'!N11,"OOPS"))</f>
        <v>A10</v>
      </c>
      <c r="D11" s="23">
        <v>15.59</v>
      </c>
    </row>
    <row r="12" spans="1:7" ht="15" customHeight="1" x14ac:dyDescent="0.25">
      <c r="A12" s="8" t="str">
        <f>'Gene Table'!C13</f>
        <v>RPLP0</v>
      </c>
      <c r="B12" s="8" t="str">
        <f>'Gene Table'!F$3</f>
        <v>Sample 1</v>
      </c>
      <c r="C12" s="41" t="str">
        <f>IF(G$4=G$2,'Product Info'!M12,IF(G$4=G$3,'Product Info'!N12,"OOPS"))</f>
        <v>A11</v>
      </c>
      <c r="D12" s="23">
        <v>14.65</v>
      </c>
    </row>
    <row r="13" spans="1:7" ht="15" customHeight="1" x14ac:dyDescent="0.25">
      <c r="A13" s="8" t="str">
        <f>'Gene Table'!C14</f>
        <v>TFRC</v>
      </c>
      <c r="B13" s="8" t="str">
        <f>'Gene Table'!F$3</f>
        <v>Sample 1</v>
      </c>
      <c r="C13" s="41" t="str">
        <f>IF(G$4=G$2,'Product Info'!M13,IF(G$4=G$3,'Product Info'!N13,"OOPS"))</f>
        <v>A12</v>
      </c>
      <c r="D13" s="23">
        <v>17.48</v>
      </c>
    </row>
    <row r="14" spans="1:7" ht="15" customHeight="1" x14ac:dyDescent="0.25">
      <c r="A14" s="8" t="str">
        <f>'Gene Table'!C3</f>
        <v>ACTB</v>
      </c>
      <c r="B14" s="8" t="str">
        <f>'Gene Table'!F$4</f>
        <v>Sample 2</v>
      </c>
      <c r="C14" s="41" t="str">
        <f>IF(G$4=G$2,'Product Info'!M14,IF(G$4=G$3,'Product Info'!N14,"OOPS"))</f>
        <v>B01</v>
      </c>
      <c r="D14" s="23">
        <v>14.02</v>
      </c>
    </row>
    <row r="15" spans="1:7" ht="15" customHeight="1" x14ac:dyDescent="0.25">
      <c r="A15" s="8" t="str">
        <f>'Gene Table'!C4</f>
        <v>B2M</v>
      </c>
      <c r="B15" s="8" t="str">
        <f>'Gene Table'!F$4</f>
        <v>Sample 2</v>
      </c>
      <c r="C15" s="41" t="str">
        <f>IF(G$4=G$2,'Product Info'!M15,IF(G$4=G$3,'Product Info'!N15,"OOPS"))</f>
        <v>B02</v>
      </c>
      <c r="D15" s="23">
        <v>24.44</v>
      </c>
    </row>
    <row r="16" spans="1:7" ht="15" customHeight="1" x14ac:dyDescent="0.25">
      <c r="A16" s="8" t="str">
        <f>'Gene Table'!C5</f>
        <v>GAPDH</v>
      </c>
      <c r="B16" s="8" t="str">
        <f>'Gene Table'!F$4</f>
        <v>Sample 2</v>
      </c>
      <c r="C16" s="41" t="str">
        <f>IF(G$4=G$2,'Product Info'!M16,IF(G$4=G$3,'Product Info'!N16,"OOPS"))</f>
        <v>B03</v>
      </c>
      <c r="D16" s="23">
        <v>18.350000000000001</v>
      </c>
    </row>
    <row r="17" spans="1:4" ht="15" customHeight="1" x14ac:dyDescent="0.25">
      <c r="A17" s="8" t="str">
        <f>'Gene Table'!C6</f>
        <v>GUSB</v>
      </c>
      <c r="B17" s="8" t="str">
        <f>'Gene Table'!F$4</f>
        <v>Sample 2</v>
      </c>
      <c r="C17" s="41" t="str">
        <f>IF(G$4=G$2,'Product Info'!M17,IF(G$4=G$3,'Product Info'!N17,"OOPS"))</f>
        <v>B04</v>
      </c>
      <c r="D17" s="23">
        <v>17.77</v>
      </c>
    </row>
    <row r="18" spans="1:4" ht="15" customHeight="1" x14ac:dyDescent="0.25">
      <c r="A18" s="8" t="str">
        <f>'Gene Table'!C7</f>
        <v>HPRT1</v>
      </c>
      <c r="B18" s="8" t="str">
        <f>'Gene Table'!F$4</f>
        <v>Sample 2</v>
      </c>
      <c r="C18" s="41" t="str">
        <f>IF(G$4=G$2,'Product Info'!M18,IF(G$4=G$3,'Product Info'!N18,"OOPS"))</f>
        <v>B05</v>
      </c>
      <c r="D18" s="23">
        <v>17.13</v>
      </c>
    </row>
    <row r="19" spans="1:4" ht="15" customHeight="1" x14ac:dyDescent="0.25">
      <c r="A19" s="8" t="str">
        <f>'Gene Table'!C8</f>
        <v>HSP90AB1</v>
      </c>
      <c r="B19" s="8" t="str">
        <f>'Gene Table'!F$4</f>
        <v>Sample 2</v>
      </c>
      <c r="C19" s="41" t="str">
        <f>IF(G$4=G$2,'Product Info'!M19,IF(G$4=G$3,'Product Info'!N19,"OOPS"))</f>
        <v>B06</v>
      </c>
      <c r="D19" s="23">
        <v>13.19</v>
      </c>
    </row>
    <row r="20" spans="1:4" ht="15" customHeight="1" x14ac:dyDescent="0.25">
      <c r="A20" s="8" t="str">
        <f>'Gene Table'!C9</f>
        <v>LDHA</v>
      </c>
      <c r="B20" s="8" t="str">
        <f>'Gene Table'!F$4</f>
        <v>Sample 2</v>
      </c>
      <c r="C20" s="41" t="str">
        <f>IF(G$4=G$2,'Product Info'!M20,IF(G$4=G$3,'Product Info'!N20,"OOPS"))</f>
        <v>B07</v>
      </c>
      <c r="D20" s="23">
        <v>24.87</v>
      </c>
    </row>
    <row r="21" spans="1:4" ht="15" customHeight="1" x14ac:dyDescent="0.25">
      <c r="A21" s="8" t="str">
        <f>'Gene Table'!C10</f>
        <v>NONO</v>
      </c>
      <c r="B21" s="8" t="str">
        <f>'Gene Table'!F$4</f>
        <v>Sample 2</v>
      </c>
      <c r="C21" s="41" t="str">
        <f>IF(G$4=G$2,'Product Info'!M21,IF(G$4=G$3,'Product Info'!N21,"OOPS"))</f>
        <v>B08</v>
      </c>
      <c r="D21" s="23">
        <v>18.89</v>
      </c>
    </row>
    <row r="22" spans="1:4" ht="15" customHeight="1" x14ac:dyDescent="0.25">
      <c r="A22" s="8" t="str">
        <f>'Gene Table'!C11</f>
        <v>PGK1</v>
      </c>
      <c r="B22" s="8" t="str">
        <f>'Gene Table'!F$4</f>
        <v>Sample 2</v>
      </c>
      <c r="C22" s="41" t="str">
        <f>IF(G$4=G$2,'Product Info'!M22,IF(G$4=G$3,'Product Info'!N22,"OOPS"))</f>
        <v>B09</v>
      </c>
      <c r="D22" s="23">
        <v>17.52</v>
      </c>
    </row>
    <row r="23" spans="1:4" ht="15" customHeight="1" x14ac:dyDescent="0.25">
      <c r="A23" s="8" t="str">
        <f>'Gene Table'!C12</f>
        <v>PPIH</v>
      </c>
      <c r="B23" s="8" t="str">
        <f>'Gene Table'!F$4</f>
        <v>Sample 2</v>
      </c>
      <c r="C23" s="41" t="str">
        <f>IF(G$4=G$2,'Product Info'!M23,IF(G$4=G$3,'Product Info'!N23,"OOPS"))</f>
        <v>B10</v>
      </c>
      <c r="D23" s="23">
        <v>15.57</v>
      </c>
    </row>
    <row r="24" spans="1:4" ht="15" customHeight="1" x14ac:dyDescent="0.25">
      <c r="A24" s="8" t="str">
        <f>'Gene Table'!C13</f>
        <v>RPLP0</v>
      </c>
      <c r="B24" s="8" t="str">
        <f>'Gene Table'!F$4</f>
        <v>Sample 2</v>
      </c>
      <c r="C24" s="41" t="str">
        <f>IF(G$4=G$2,'Product Info'!M24,IF(G$4=G$3,'Product Info'!N24,"OOPS"))</f>
        <v>B11</v>
      </c>
      <c r="D24" s="23">
        <v>17.5</v>
      </c>
    </row>
    <row r="25" spans="1:4" ht="15" customHeight="1" x14ac:dyDescent="0.25">
      <c r="A25" s="8" t="str">
        <f>'Gene Table'!C14</f>
        <v>TFRC</v>
      </c>
      <c r="B25" s="8" t="str">
        <f>'Gene Table'!F$4</f>
        <v>Sample 2</v>
      </c>
      <c r="C25" s="41" t="str">
        <f>IF(G$4=G$2,'Product Info'!M25,IF(G$4=G$3,'Product Info'!N25,"OOPS"))</f>
        <v>B12</v>
      </c>
      <c r="D25" s="23">
        <v>24.39</v>
      </c>
    </row>
    <row r="26" spans="1:4" ht="15" customHeight="1" x14ac:dyDescent="0.25">
      <c r="A26" s="8" t="str">
        <f>'Gene Table'!C3</f>
        <v>ACTB</v>
      </c>
      <c r="B26" s="8" t="str">
        <f>'Gene Table'!F$5</f>
        <v>Sample 3</v>
      </c>
      <c r="C26" s="41" t="str">
        <f>IF(G$4=G$2,'Product Info'!M26,IF(G$4=G$3,'Product Info'!N26,"OOPS"))</f>
        <v>C01</v>
      </c>
      <c r="D26" s="23">
        <v>14.13</v>
      </c>
    </row>
    <row r="27" spans="1:4" ht="15" customHeight="1" x14ac:dyDescent="0.25">
      <c r="A27" s="8" t="str">
        <f>'Gene Table'!C4</f>
        <v>B2M</v>
      </c>
      <c r="B27" s="8" t="str">
        <f>'Gene Table'!F$5</f>
        <v>Sample 3</v>
      </c>
      <c r="C27" s="41" t="str">
        <f>IF(G$4=G$2,'Product Info'!M27,IF(G$4=G$3,'Product Info'!N27,"OOPS"))</f>
        <v>C02</v>
      </c>
      <c r="D27" s="23">
        <v>24.52</v>
      </c>
    </row>
    <row r="28" spans="1:4" ht="15" customHeight="1" x14ac:dyDescent="0.25">
      <c r="A28" s="8" t="str">
        <f>'Gene Table'!C5</f>
        <v>GAPDH</v>
      </c>
      <c r="B28" s="8" t="str">
        <f>'Gene Table'!F$5</f>
        <v>Sample 3</v>
      </c>
      <c r="C28" s="41" t="str">
        <f>IF(G$4=G$2,'Product Info'!M28,IF(G$4=G$3,'Product Info'!N28,"OOPS"))</f>
        <v>C03</v>
      </c>
      <c r="D28" s="23">
        <v>18.739999999999998</v>
      </c>
    </row>
    <row r="29" spans="1:4" ht="15" customHeight="1" x14ac:dyDescent="0.25">
      <c r="A29" s="8" t="str">
        <f>'Gene Table'!C6</f>
        <v>GUSB</v>
      </c>
      <c r="B29" s="8" t="str">
        <f>'Gene Table'!F$5</f>
        <v>Sample 3</v>
      </c>
      <c r="C29" s="41" t="str">
        <f>IF(G$4=G$2,'Product Info'!M29,IF(G$4=G$3,'Product Info'!N29,"OOPS"))</f>
        <v>C04</v>
      </c>
      <c r="D29" s="23">
        <v>18.010000000000002</v>
      </c>
    </row>
    <row r="30" spans="1:4" ht="15" customHeight="1" x14ac:dyDescent="0.25">
      <c r="A30" s="8" t="str">
        <f>'Gene Table'!C7</f>
        <v>HPRT1</v>
      </c>
      <c r="B30" s="8" t="str">
        <f>'Gene Table'!F$5</f>
        <v>Sample 3</v>
      </c>
      <c r="C30" s="41" t="str">
        <f>IF(G$4=G$2,'Product Info'!M30,IF(G$4=G$3,'Product Info'!N30,"OOPS"))</f>
        <v>C05</v>
      </c>
      <c r="D30" s="23">
        <v>17.48</v>
      </c>
    </row>
    <row r="31" spans="1:4" ht="15" customHeight="1" x14ac:dyDescent="0.25">
      <c r="A31" s="8" t="str">
        <f>'Gene Table'!C8</f>
        <v>HSP90AB1</v>
      </c>
      <c r="B31" s="8" t="str">
        <f>'Gene Table'!F$5</f>
        <v>Sample 3</v>
      </c>
      <c r="C31" s="41" t="str">
        <f>IF(G$4=G$2,'Product Info'!M31,IF(G$4=G$3,'Product Info'!N31,"OOPS"))</f>
        <v>C06</v>
      </c>
      <c r="D31" s="23">
        <v>14.65</v>
      </c>
    </row>
    <row r="32" spans="1:4" ht="15" customHeight="1" x14ac:dyDescent="0.25">
      <c r="A32" s="8" t="str">
        <f>'Gene Table'!C9</f>
        <v>LDHA</v>
      </c>
      <c r="B32" s="8" t="str">
        <f>'Gene Table'!F$5</f>
        <v>Sample 3</v>
      </c>
      <c r="C32" s="41" t="str">
        <f>IF(G$4=G$2,'Product Info'!M32,IF(G$4=G$3,'Product Info'!N32,"OOPS"))</f>
        <v>C07</v>
      </c>
      <c r="D32" s="23">
        <v>24.09</v>
      </c>
    </row>
    <row r="33" spans="1:4" ht="15" customHeight="1" x14ac:dyDescent="0.25">
      <c r="A33" s="8" t="str">
        <f>'Gene Table'!C10</f>
        <v>NONO</v>
      </c>
      <c r="B33" s="8" t="str">
        <f>'Gene Table'!F$5</f>
        <v>Sample 3</v>
      </c>
      <c r="C33" s="41" t="str">
        <f>IF(G$4=G$2,'Product Info'!M33,IF(G$4=G$3,'Product Info'!N33,"OOPS"))</f>
        <v>C08</v>
      </c>
      <c r="D33" s="23">
        <v>18.850000000000001</v>
      </c>
    </row>
    <row r="34" spans="1:4" ht="15" customHeight="1" x14ac:dyDescent="0.25">
      <c r="A34" s="8" t="str">
        <f>'Gene Table'!C11</f>
        <v>PGK1</v>
      </c>
      <c r="B34" s="8" t="str">
        <f>'Gene Table'!F$5</f>
        <v>Sample 3</v>
      </c>
      <c r="C34" s="41" t="str">
        <f>IF(G$4=G$2,'Product Info'!M34,IF(G$4=G$3,'Product Info'!N34,"OOPS"))</f>
        <v>C09</v>
      </c>
      <c r="D34" s="23">
        <v>18.2</v>
      </c>
    </row>
    <row r="35" spans="1:4" ht="15" customHeight="1" x14ac:dyDescent="0.25">
      <c r="A35" s="8" t="str">
        <f>'Gene Table'!C12</f>
        <v>PPIH</v>
      </c>
      <c r="B35" s="8" t="str">
        <f>'Gene Table'!F$5</f>
        <v>Sample 3</v>
      </c>
      <c r="C35" s="41" t="str">
        <f>IF(G$4=G$2,'Product Info'!M35,IF(G$4=G$3,'Product Info'!N35,"OOPS"))</f>
        <v>C10</v>
      </c>
      <c r="D35" s="23">
        <v>17.12</v>
      </c>
    </row>
    <row r="36" spans="1:4" ht="15" customHeight="1" x14ac:dyDescent="0.25">
      <c r="A36" s="8" t="str">
        <f>'Gene Table'!C13</f>
        <v>RPLP0</v>
      </c>
      <c r="B36" s="8" t="str">
        <f>'Gene Table'!F$5</f>
        <v>Sample 3</v>
      </c>
      <c r="C36" s="41" t="str">
        <f>IF(G$4=G$2,'Product Info'!M36,IF(G$4=G$3,'Product Info'!N36,"OOPS"))</f>
        <v>C11</v>
      </c>
      <c r="D36" s="23">
        <v>15.57</v>
      </c>
    </row>
    <row r="37" spans="1:4" ht="15" customHeight="1" x14ac:dyDescent="0.25">
      <c r="A37" s="8" t="str">
        <f>'Gene Table'!C14</f>
        <v>TFRC</v>
      </c>
      <c r="B37" s="8" t="str">
        <f>'Gene Table'!F$5</f>
        <v>Sample 3</v>
      </c>
      <c r="C37" s="41" t="str">
        <f>IF(G$4=G$2,'Product Info'!M37,IF(G$4=G$3,'Product Info'!N37,"OOPS"))</f>
        <v>C12</v>
      </c>
      <c r="D37" s="23">
        <v>13.99</v>
      </c>
    </row>
    <row r="38" spans="1:4" ht="15" customHeight="1" x14ac:dyDescent="0.25">
      <c r="A38" s="8" t="str">
        <f>'Gene Table'!C3</f>
        <v>ACTB</v>
      </c>
      <c r="B38" s="8" t="str">
        <f>'Gene Table'!F$6</f>
        <v>Sample 4</v>
      </c>
      <c r="C38" s="41" t="str">
        <f>IF(G$4=G$2,'Product Info'!M38,IF(G$4=G$3,'Product Info'!N38,"OOPS"))</f>
        <v>D01</v>
      </c>
      <c r="D38" s="23">
        <v>14.21</v>
      </c>
    </row>
    <row r="39" spans="1:4" ht="15" customHeight="1" x14ac:dyDescent="0.25">
      <c r="A39" s="8" t="str">
        <f>'Gene Table'!C4</f>
        <v>B2M</v>
      </c>
      <c r="B39" s="8" t="str">
        <f>'Gene Table'!F$6</f>
        <v>Sample 4</v>
      </c>
      <c r="C39" s="41" t="str">
        <f>IF(G$4=G$2,'Product Info'!M39,IF(G$4=G$3,'Product Info'!N39,"OOPS"))</f>
        <v>D02</v>
      </c>
      <c r="D39" s="23">
        <v>25.01</v>
      </c>
    </row>
    <row r="40" spans="1:4" ht="15" customHeight="1" x14ac:dyDescent="0.25">
      <c r="A40" s="8" t="str">
        <f>'Gene Table'!C5</f>
        <v>GAPDH</v>
      </c>
      <c r="B40" s="8" t="str">
        <f>'Gene Table'!F$6</f>
        <v>Sample 4</v>
      </c>
      <c r="C40" s="41" t="str">
        <f>IF(G$4=G$2,'Product Info'!M40,IF(G$4=G$3,'Product Info'!N40,"OOPS"))</f>
        <v>D03</v>
      </c>
      <c r="D40" s="23">
        <v>18.920000000000002</v>
      </c>
    </row>
    <row r="41" spans="1:4" ht="15" customHeight="1" x14ac:dyDescent="0.25">
      <c r="A41" s="8" t="str">
        <f>'Gene Table'!C6</f>
        <v>GUSB</v>
      </c>
      <c r="B41" s="8" t="str">
        <f>'Gene Table'!F$6</f>
        <v>Sample 4</v>
      </c>
      <c r="C41" s="41" t="str">
        <f>IF(G$4=G$2,'Product Info'!M41,IF(G$4=G$3,'Product Info'!N41,"OOPS"))</f>
        <v>D04</v>
      </c>
      <c r="D41" s="23">
        <v>18.2</v>
      </c>
    </row>
    <row r="42" spans="1:4" ht="15" customHeight="1" x14ac:dyDescent="0.25">
      <c r="A42" s="8" t="str">
        <f>'Gene Table'!C7</f>
        <v>HPRT1</v>
      </c>
      <c r="B42" s="8" t="str">
        <f>'Gene Table'!F$6</f>
        <v>Sample 4</v>
      </c>
      <c r="C42" s="41" t="str">
        <f>IF(G$4=G$2,'Product Info'!M42,IF(G$4=G$3,'Product Info'!N42,"OOPS"))</f>
        <v>D05</v>
      </c>
      <c r="D42" s="23">
        <v>17.2</v>
      </c>
    </row>
    <row r="43" spans="1:4" ht="15" customHeight="1" x14ac:dyDescent="0.25">
      <c r="A43" s="8" t="str">
        <f>'Gene Table'!C8</f>
        <v>HSP90AB1</v>
      </c>
      <c r="B43" s="8" t="str">
        <f>'Gene Table'!F$6</f>
        <v>Sample 4</v>
      </c>
      <c r="C43" s="41" t="str">
        <f>IF(G$4=G$2,'Product Info'!M43,IF(G$4=G$3,'Product Info'!N43,"OOPS"))</f>
        <v>D06</v>
      </c>
      <c r="D43" s="23">
        <v>14.67</v>
      </c>
    </row>
    <row r="44" spans="1:4" ht="15" customHeight="1" x14ac:dyDescent="0.25">
      <c r="A44" s="8" t="str">
        <f>'Gene Table'!C9</f>
        <v>LDHA</v>
      </c>
      <c r="B44" s="8" t="str">
        <f>'Gene Table'!F$6</f>
        <v>Sample 4</v>
      </c>
      <c r="C44" s="41" t="str">
        <f>IF(G$4=G$2,'Product Info'!M44,IF(G$4=G$3,'Product Info'!N44,"OOPS"))</f>
        <v>D07</v>
      </c>
      <c r="D44" s="23">
        <v>24.19</v>
      </c>
    </row>
    <row r="45" spans="1:4" ht="15" customHeight="1" x14ac:dyDescent="0.25">
      <c r="A45" s="8" t="str">
        <f>'Gene Table'!C10</f>
        <v>NONO</v>
      </c>
      <c r="B45" s="8" t="str">
        <f>'Gene Table'!F$6</f>
        <v>Sample 4</v>
      </c>
      <c r="C45" s="41" t="str">
        <f>IF(G$4=G$2,'Product Info'!M45,IF(G$4=G$3,'Product Info'!N45,"OOPS"))</f>
        <v>D08</v>
      </c>
      <c r="D45" s="23">
        <v>18.96</v>
      </c>
    </row>
    <row r="46" spans="1:4" ht="15" customHeight="1" x14ac:dyDescent="0.25">
      <c r="A46" s="8" t="str">
        <f>'Gene Table'!C11</f>
        <v>PGK1</v>
      </c>
      <c r="B46" s="8" t="str">
        <f>'Gene Table'!F$6</f>
        <v>Sample 4</v>
      </c>
      <c r="C46" s="41" t="str">
        <f>IF(G$4=G$2,'Product Info'!M46,IF(G$4=G$3,'Product Info'!N46,"OOPS"))</f>
        <v>D09</v>
      </c>
      <c r="D46" s="23">
        <v>18.309999999999999</v>
      </c>
    </row>
    <row r="47" spans="1:4" ht="15" customHeight="1" x14ac:dyDescent="0.25">
      <c r="A47" s="8" t="str">
        <f>'Gene Table'!C12</f>
        <v>PPIH</v>
      </c>
      <c r="B47" s="8" t="str">
        <f>'Gene Table'!F$6</f>
        <v>Sample 4</v>
      </c>
      <c r="C47" s="41" t="str">
        <f>IF(G$4=G$2,'Product Info'!M47,IF(G$4=G$3,'Product Info'!N47,"OOPS"))</f>
        <v>D10</v>
      </c>
      <c r="D47" s="23">
        <v>17.29</v>
      </c>
    </row>
    <row r="48" spans="1:4" ht="15" customHeight="1" x14ac:dyDescent="0.25">
      <c r="A48" s="8" t="str">
        <f>'Gene Table'!C13</f>
        <v>RPLP0</v>
      </c>
      <c r="B48" s="8" t="str">
        <f>'Gene Table'!F$6</f>
        <v>Sample 4</v>
      </c>
      <c r="C48" s="41" t="str">
        <f>IF(G$4=G$2,'Product Info'!M48,IF(G$4=G$3,'Product Info'!N48,"OOPS"))</f>
        <v>D11</v>
      </c>
      <c r="D48" s="23">
        <v>14.08</v>
      </c>
    </row>
    <row r="49" spans="1:4" ht="15" customHeight="1" x14ac:dyDescent="0.25">
      <c r="A49" s="8" t="str">
        <f>'Gene Table'!C14</f>
        <v>TFRC</v>
      </c>
      <c r="B49" s="8" t="str">
        <f>'Gene Table'!F$6</f>
        <v>Sample 4</v>
      </c>
      <c r="C49" s="41" t="str">
        <f>IF(G$4=G$2,'Product Info'!M49,IF(G$4=G$3,'Product Info'!N49,"OOPS"))</f>
        <v>D12</v>
      </c>
      <c r="D49" s="23">
        <v>17.73</v>
      </c>
    </row>
    <row r="50" spans="1:4" ht="15" customHeight="1" x14ac:dyDescent="0.25">
      <c r="A50" s="8" t="str">
        <f>'Gene Table'!C3</f>
        <v>ACTB</v>
      </c>
      <c r="B50" s="8" t="str">
        <f>'Gene Table'!F$7</f>
        <v>Sample 5</v>
      </c>
      <c r="C50" s="41" t="str">
        <f>IF(G$4=G$2,'Product Info'!M50,IF(G$4=G$3,'Product Info'!N50,"OOPS"))</f>
        <v>E01</v>
      </c>
      <c r="D50" s="23">
        <v>14.67</v>
      </c>
    </row>
    <row r="51" spans="1:4" ht="15" customHeight="1" x14ac:dyDescent="0.25">
      <c r="A51" s="8" t="str">
        <f>'Gene Table'!C4</f>
        <v>B2M</v>
      </c>
      <c r="B51" s="8" t="str">
        <f>'Gene Table'!F$7</f>
        <v>Sample 5</v>
      </c>
      <c r="C51" s="41" t="str">
        <f>IF(G$4=G$2,'Product Info'!M51,IF(G$4=G$3,'Product Info'!N51,"OOPS"))</f>
        <v>E02</v>
      </c>
      <c r="D51" s="23">
        <v>24.19</v>
      </c>
    </row>
    <row r="52" spans="1:4" ht="15" customHeight="1" x14ac:dyDescent="0.25">
      <c r="A52" s="8" t="str">
        <f>'Gene Table'!C5</f>
        <v>GAPDH</v>
      </c>
      <c r="B52" s="8" t="str">
        <f>'Gene Table'!F$7</f>
        <v>Sample 5</v>
      </c>
      <c r="C52" s="41" t="str">
        <f>IF(G$4=G$2,'Product Info'!M52,IF(G$4=G$3,'Product Info'!N52,"OOPS"))</f>
        <v>E03</v>
      </c>
      <c r="D52" s="23">
        <v>18.96</v>
      </c>
    </row>
    <row r="53" spans="1:4" ht="15" customHeight="1" x14ac:dyDescent="0.25">
      <c r="A53" s="8" t="str">
        <f>'Gene Table'!C6</f>
        <v>GUSB</v>
      </c>
      <c r="B53" s="8" t="str">
        <f>'Gene Table'!F$7</f>
        <v>Sample 5</v>
      </c>
      <c r="C53" s="41" t="str">
        <f>IF(G$4=G$2,'Product Info'!M53,IF(G$4=G$3,'Product Info'!N53,"OOPS"))</f>
        <v>E04</v>
      </c>
      <c r="D53" s="23">
        <v>18.309999999999999</v>
      </c>
    </row>
    <row r="54" spans="1:4" ht="15" customHeight="1" x14ac:dyDescent="0.25">
      <c r="A54" s="8" t="str">
        <f>'Gene Table'!C7</f>
        <v>HPRT1</v>
      </c>
      <c r="B54" s="8" t="str">
        <f>'Gene Table'!F$7</f>
        <v>Sample 5</v>
      </c>
      <c r="C54" s="41" t="str">
        <f>IF(G$4=G$2,'Product Info'!M54,IF(G$4=G$3,'Product Info'!N54,"OOPS"))</f>
        <v>E05</v>
      </c>
      <c r="D54" s="23">
        <v>17.29</v>
      </c>
    </row>
    <row r="55" spans="1:4" ht="15" customHeight="1" x14ac:dyDescent="0.25">
      <c r="A55" s="8" t="str">
        <f>'Gene Table'!C8</f>
        <v>HSP90AB1</v>
      </c>
      <c r="B55" s="8" t="str">
        <f>'Gene Table'!F$7</f>
        <v>Sample 5</v>
      </c>
      <c r="C55" s="41" t="str">
        <f>IF(G$4=G$2,'Product Info'!M55,IF(G$4=G$3,'Product Info'!N55,"OOPS"))</f>
        <v>E06</v>
      </c>
      <c r="D55" s="23">
        <v>14.02</v>
      </c>
    </row>
    <row r="56" spans="1:4" ht="15" customHeight="1" x14ac:dyDescent="0.25">
      <c r="A56" s="8" t="str">
        <f>'Gene Table'!C9</f>
        <v>LDHA</v>
      </c>
      <c r="B56" s="8" t="str">
        <f>'Gene Table'!F$7</f>
        <v>Sample 5</v>
      </c>
      <c r="C56" s="41" t="str">
        <f>IF(G$4=G$2,'Product Info'!M56,IF(G$4=G$3,'Product Info'!N56,"OOPS"))</f>
        <v>E07</v>
      </c>
      <c r="D56" s="23">
        <v>22.59</v>
      </c>
    </row>
    <row r="57" spans="1:4" ht="15" customHeight="1" x14ac:dyDescent="0.25">
      <c r="A57" s="8" t="str">
        <f>'Gene Table'!C10</f>
        <v>NONO</v>
      </c>
      <c r="B57" s="8" t="str">
        <f>'Gene Table'!F$7</f>
        <v>Sample 5</v>
      </c>
      <c r="C57" s="41" t="str">
        <f>IF(G$4=G$2,'Product Info'!M57,IF(G$4=G$3,'Product Info'!N57,"OOPS"))</f>
        <v>E08</v>
      </c>
      <c r="D57" s="23">
        <v>19.16</v>
      </c>
    </row>
    <row r="58" spans="1:4" ht="15" customHeight="1" x14ac:dyDescent="0.25">
      <c r="A58" s="8" t="str">
        <f>'Gene Table'!C11</f>
        <v>PGK1</v>
      </c>
      <c r="B58" s="8" t="str">
        <f>'Gene Table'!F$7</f>
        <v>Sample 5</v>
      </c>
      <c r="C58" s="41" t="str">
        <f>IF(G$4=G$2,'Product Info'!M58,IF(G$4=G$3,'Product Info'!N58,"OOPS"))</f>
        <v>E09</v>
      </c>
      <c r="D58" s="23">
        <v>16.97</v>
      </c>
    </row>
    <row r="59" spans="1:4" ht="15" customHeight="1" x14ac:dyDescent="0.25">
      <c r="A59" s="8" t="str">
        <f>'Gene Table'!C12</f>
        <v>PPIH</v>
      </c>
      <c r="B59" s="8" t="str">
        <f>'Gene Table'!F$7</f>
        <v>Sample 5</v>
      </c>
      <c r="C59" s="41" t="str">
        <f>IF(G$4=G$2,'Product Info'!M59,IF(G$4=G$3,'Product Info'!N59,"OOPS"))</f>
        <v>E10</v>
      </c>
      <c r="D59" s="23">
        <v>17.73</v>
      </c>
    </row>
    <row r="60" spans="1:4" ht="15" customHeight="1" x14ac:dyDescent="0.25">
      <c r="A60" s="8" t="str">
        <f>'Gene Table'!C13</f>
        <v>RPLP0</v>
      </c>
      <c r="B60" s="8" t="str">
        <f>'Gene Table'!F$7</f>
        <v>Sample 5</v>
      </c>
      <c r="C60" s="41" t="str">
        <f>IF(G$4=G$2,'Product Info'!M60,IF(G$4=G$3,'Product Info'!N60,"OOPS"))</f>
        <v>E11</v>
      </c>
      <c r="D60" s="23">
        <v>18.2</v>
      </c>
    </row>
    <row r="61" spans="1:4" ht="15" customHeight="1" x14ac:dyDescent="0.25">
      <c r="A61" s="8" t="str">
        <f>'Gene Table'!C14</f>
        <v>TFRC</v>
      </c>
      <c r="B61" s="8" t="str">
        <f>'Gene Table'!F$7</f>
        <v>Sample 5</v>
      </c>
      <c r="C61" s="41" t="str">
        <f>IF(G$4=G$2,'Product Info'!M61,IF(G$4=G$3,'Product Info'!N61,"OOPS"))</f>
        <v>E12</v>
      </c>
      <c r="D61" s="23">
        <v>18.309999999999999</v>
      </c>
    </row>
    <row r="62" spans="1:4" ht="15" customHeight="1" x14ac:dyDescent="0.25">
      <c r="A62" s="8" t="str">
        <f>'Gene Table'!C3</f>
        <v>ACTB</v>
      </c>
      <c r="B62" s="8" t="str">
        <f>'Gene Table'!F$8</f>
        <v>Sample 6</v>
      </c>
      <c r="C62" s="41" t="str">
        <f>IF(G$4=G$2,'Product Info'!M62,IF(G$4=G$3,'Product Info'!N62,"OOPS"))</f>
        <v>F01</v>
      </c>
      <c r="D62" s="23">
        <v>14.65</v>
      </c>
    </row>
    <row r="63" spans="1:4" ht="15" customHeight="1" x14ac:dyDescent="0.25">
      <c r="A63" s="8" t="str">
        <f>'Gene Table'!C4</f>
        <v>B2M</v>
      </c>
      <c r="B63" s="8" t="str">
        <f>'Gene Table'!F$8</f>
        <v>Sample 6</v>
      </c>
      <c r="C63" s="41" t="str">
        <f>IF(G$4=G$2,'Product Info'!M63,IF(G$4=G$3,'Product Info'!N63,"OOPS"))</f>
        <v>F02</v>
      </c>
      <c r="D63" s="23">
        <v>24.09</v>
      </c>
    </row>
    <row r="64" spans="1:4" ht="15" customHeight="1" x14ac:dyDescent="0.25">
      <c r="A64" s="8" t="str">
        <f>'Gene Table'!C5</f>
        <v>GAPDH</v>
      </c>
      <c r="B64" s="8" t="str">
        <f>'Gene Table'!F$8</f>
        <v>Sample 6</v>
      </c>
      <c r="C64" s="41" t="str">
        <f>IF(G$4=G$2,'Product Info'!M64,IF(G$4=G$3,'Product Info'!N64,"OOPS"))</f>
        <v>F03</v>
      </c>
      <c r="D64" s="23">
        <v>18.850000000000001</v>
      </c>
    </row>
    <row r="65" spans="1:4" ht="15" customHeight="1" x14ac:dyDescent="0.25">
      <c r="A65" s="8" t="str">
        <f>'Gene Table'!C6</f>
        <v>GUSB</v>
      </c>
      <c r="B65" s="8" t="str">
        <f>'Gene Table'!F$8</f>
        <v>Sample 6</v>
      </c>
      <c r="C65" s="41" t="str">
        <f>IF(G$4=G$2,'Product Info'!M65,IF(G$4=G$3,'Product Info'!N65,"OOPS"))</f>
        <v>F04</v>
      </c>
      <c r="D65" s="23">
        <v>18.2</v>
      </c>
    </row>
    <row r="66" spans="1:4" ht="15" customHeight="1" x14ac:dyDescent="0.25">
      <c r="A66" s="8" t="str">
        <f>'Gene Table'!C7</f>
        <v>HPRT1</v>
      </c>
      <c r="B66" s="8" t="str">
        <f>'Gene Table'!F$8</f>
        <v>Sample 6</v>
      </c>
      <c r="C66" s="41" t="str">
        <f>IF(G$4=G$2,'Product Info'!M66,IF(G$4=G$3,'Product Info'!N66,"OOPS"))</f>
        <v>F05</v>
      </c>
      <c r="D66" s="23">
        <v>17.12</v>
      </c>
    </row>
    <row r="67" spans="1:4" ht="15" customHeight="1" x14ac:dyDescent="0.25">
      <c r="A67" s="8" t="str">
        <f>'Gene Table'!C8</f>
        <v>HSP90AB1</v>
      </c>
      <c r="B67" s="8" t="str">
        <f>'Gene Table'!F$8</f>
        <v>Sample 6</v>
      </c>
      <c r="C67" s="41" t="str">
        <f>IF(G$4=G$2,'Product Info'!M67,IF(G$4=G$3,'Product Info'!N67,"OOPS"))</f>
        <v>F06</v>
      </c>
      <c r="D67" s="23">
        <v>13.99</v>
      </c>
    </row>
    <row r="68" spans="1:4" ht="15" customHeight="1" x14ac:dyDescent="0.25">
      <c r="A68" s="8" t="str">
        <f>'Gene Table'!C9</f>
        <v>LDHA</v>
      </c>
      <c r="B68" s="8" t="str">
        <f>'Gene Table'!F$8</f>
        <v>Sample 6</v>
      </c>
      <c r="C68" s="41" t="str">
        <f>IF(G$4=G$2,'Product Info'!M68,IF(G$4=G$3,'Product Info'!N68,"OOPS"))</f>
        <v>F07</v>
      </c>
      <c r="D68" s="23">
        <v>22.23</v>
      </c>
    </row>
    <row r="69" spans="1:4" ht="15" customHeight="1" x14ac:dyDescent="0.25">
      <c r="A69" s="8" t="str">
        <f>'Gene Table'!C10</f>
        <v>NONO</v>
      </c>
      <c r="B69" s="8" t="str">
        <f>'Gene Table'!F$8</f>
        <v>Sample 6</v>
      </c>
      <c r="C69" s="41" t="str">
        <f>IF(G$4=G$2,'Product Info'!M69,IF(G$4=G$3,'Product Info'!N69,"OOPS"))</f>
        <v>F08</v>
      </c>
      <c r="D69" s="23">
        <v>19.309999999999999</v>
      </c>
    </row>
    <row r="70" spans="1:4" ht="15" customHeight="1" x14ac:dyDescent="0.25">
      <c r="A70" s="8" t="str">
        <f>'Gene Table'!C11</f>
        <v>PGK1</v>
      </c>
      <c r="B70" s="8" t="str">
        <f>'Gene Table'!F$8</f>
        <v>Sample 6</v>
      </c>
      <c r="C70" s="41" t="str">
        <f>IF(G$4=G$2,'Product Info'!M70,IF(G$4=G$3,'Product Info'!N70,"OOPS"))</f>
        <v>F09</v>
      </c>
      <c r="D70" s="23">
        <v>17</v>
      </c>
    </row>
    <row r="71" spans="1:4" ht="15" customHeight="1" x14ac:dyDescent="0.25">
      <c r="A71" s="8" t="str">
        <f>'Gene Table'!C12</f>
        <v>PPIH</v>
      </c>
      <c r="B71" s="8" t="str">
        <f>'Gene Table'!F$8</f>
        <v>Sample 6</v>
      </c>
      <c r="C71" s="41" t="str">
        <f>IF(G$4=G$2,'Product Info'!M71,IF(G$4=G$3,'Product Info'!N71,"OOPS"))</f>
        <v>F10</v>
      </c>
      <c r="D71" s="23">
        <v>17.89</v>
      </c>
    </row>
    <row r="72" spans="1:4" ht="15" customHeight="1" x14ac:dyDescent="0.25">
      <c r="A72" s="8" t="str">
        <f>'Gene Table'!C13</f>
        <v>RPLP0</v>
      </c>
      <c r="B72" s="8" t="str">
        <f>'Gene Table'!F$8</f>
        <v>Sample 6</v>
      </c>
      <c r="C72" s="41" t="str">
        <f>IF(G$4=G$2,'Product Info'!M72,IF(G$4=G$3,'Product Info'!N72,"OOPS"))</f>
        <v>F11</v>
      </c>
      <c r="D72" s="23">
        <v>17.3</v>
      </c>
    </row>
    <row r="73" spans="1:4" ht="15" customHeight="1" x14ac:dyDescent="0.25">
      <c r="A73" s="8" t="str">
        <f>'Gene Table'!C14</f>
        <v>TFRC</v>
      </c>
      <c r="B73" s="8" t="str">
        <f>'Gene Table'!F$8</f>
        <v>Sample 6</v>
      </c>
      <c r="C73" s="41" t="str">
        <f>IF(G$4=G$2,'Product Info'!M73,IF(G$4=G$3,'Product Info'!N73,"OOPS"))</f>
        <v>F12</v>
      </c>
      <c r="D73" s="23">
        <v>17.5</v>
      </c>
    </row>
    <row r="74" spans="1:4" ht="15" customHeight="1" x14ac:dyDescent="0.25">
      <c r="A74" s="8" t="str">
        <f>'Gene Table'!C3</f>
        <v>ACTB</v>
      </c>
      <c r="B74" s="8" t="str">
        <f>'Gene Table'!F$9</f>
        <v>Sample 7</v>
      </c>
      <c r="C74" s="41" t="str">
        <f>IF(G$4=G$2,'Product Info'!M74,IF(G$4=G$3,'Product Info'!N74,"OOPS"))</f>
        <v>G01</v>
      </c>
      <c r="D74" s="23">
        <v>13.19</v>
      </c>
    </row>
    <row r="75" spans="1:4" ht="15" customHeight="1" x14ac:dyDescent="0.25">
      <c r="A75" s="8" t="str">
        <f>'Gene Table'!C4</f>
        <v>B2M</v>
      </c>
      <c r="B75" s="8" t="str">
        <f>'Gene Table'!F$9</f>
        <v>Sample 7</v>
      </c>
      <c r="C75" s="41" t="str">
        <f>IF(G$4=G$2,'Product Info'!M75,IF(G$4=G$3,'Product Info'!N75,"OOPS"))</f>
        <v>G02</v>
      </c>
      <c r="D75" s="23">
        <v>24.87</v>
      </c>
    </row>
    <row r="76" spans="1:4" ht="15" customHeight="1" x14ac:dyDescent="0.25">
      <c r="A76" s="8" t="str">
        <f>'Gene Table'!C5</f>
        <v>GAPDH</v>
      </c>
      <c r="B76" s="8" t="str">
        <f>'Gene Table'!F$9</f>
        <v>Sample 7</v>
      </c>
      <c r="C76" s="41" t="str">
        <f>IF(G$4=G$2,'Product Info'!M76,IF(G$4=G$3,'Product Info'!N76,"OOPS"))</f>
        <v>G03</v>
      </c>
      <c r="D76" s="23">
        <v>18.89</v>
      </c>
    </row>
    <row r="77" spans="1:4" ht="15" customHeight="1" x14ac:dyDescent="0.25">
      <c r="A77" s="8" t="str">
        <f>'Gene Table'!C6</f>
        <v>GUSB</v>
      </c>
      <c r="B77" s="8" t="str">
        <f>'Gene Table'!F$9</f>
        <v>Sample 7</v>
      </c>
      <c r="C77" s="41" t="str">
        <f>IF(G$4=G$2,'Product Info'!M77,IF(G$4=G$3,'Product Info'!N77,"OOPS"))</f>
        <v>G04</v>
      </c>
      <c r="D77" s="23">
        <v>17.52</v>
      </c>
    </row>
    <row r="78" spans="1:4" ht="15" customHeight="1" x14ac:dyDescent="0.25">
      <c r="A78" s="8" t="str">
        <f>'Gene Table'!C7</f>
        <v>HPRT1</v>
      </c>
      <c r="B78" s="8" t="str">
        <f>'Gene Table'!F$9</f>
        <v>Sample 7</v>
      </c>
      <c r="C78" s="41" t="str">
        <f>IF(G$4=G$2,'Product Info'!M78,IF(G$4=G$3,'Product Info'!N78,"OOPS"))</f>
        <v>G05</v>
      </c>
      <c r="D78" s="23">
        <v>15.57</v>
      </c>
    </row>
    <row r="79" spans="1:4" ht="15" customHeight="1" x14ac:dyDescent="0.25">
      <c r="A79" s="8" t="str">
        <f>'Gene Table'!C8</f>
        <v>HSP90AB1</v>
      </c>
      <c r="B79" s="8" t="str">
        <f>'Gene Table'!F$9</f>
        <v>Sample 7</v>
      </c>
      <c r="C79" s="41" t="str">
        <f>IF(G$4=G$2,'Product Info'!M79,IF(G$4=G$3,'Product Info'!N79,"OOPS"))</f>
        <v>G06</v>
      </c>
      <c r="D79" s="23">
        <v>14.09</v>
      </c>
    </row>
    <row r="80" spans="1:4" ht="15" customHeight="1" x14ac:dyDescent="0.25">
      <c r="A80" s="8" t="str">
        <f>'Gene Table'!C9</f>
        <v>LDHA</v>
      </c>
      <c r="B80" s="8" t="str">
        <f>'Gene Table'!F$9</f>
        <v>Sample 7</v>
      </c>
      <c r="C80" s="41" t="str">
        <f>IF(G$4=G$2,'Product Info'!M80,IF(G$4=G$3,'Product Info'!N80,"OOPS"))</f>
        <v>G07</v>
      </c>
      <c r="D80" s="23">
        <v>22.39</v>
      </c>
    </row>
    <row r="81" spans="1:4" ht="15" customHeight="1" x14ac:dyDescent="0.25">
      <c r="A81" s="8" t="str">
        <f>'Gene Table'!C10</f>
        <v>NONO</v>
      </c>
      <c r="B81" s="8" t="str">
        <f>'Gene Table'!F$9</f>
        <v>Sample 7</v>
      </c>
      <c r="C81" s="41" t="str">
        <f>IF(G$4=G$2,'Product Info'!M81,IF(G$4=G$3,'Product Info'!N81,"OOPS"))</f>
        <v>G08</v>
      </c>
      <c r="D81" s="23">
        <v>19.18</v>
      </c>
    </row>
    <row r="82" spans="1:4" ht="15" customHeight="1" x14ac:dyDescent="0.25">
      <c r="A82" s="8" t="str">
        <f>'Gene Table'!C11</f>
        <v>PGK1</v>
      </c>
      <c r="B82" s="8" t="str">
        <f>'Gene Table'!F$9</f>
        <v>Sample 7</v>
      </c>
      <c r="C82" s="41" t="str">
        <f>IF(G$4=G$2,'Product Info'!M82,IF(G$4=G$3,'Product Info'!N82,"OOPS"))</f>
        <v>G09</v>
      </c>
      <c r="D82" s="23">
        <v>16.86</v>
      </c>
    </row>
    <row r="83" spans="1:4" ht="15" customHeight="1" x14ac:dyDescent="0.25">
      <c r="A83" s="8" t="str">
        <f>'Gene Table'!C12</f>
        <v>PPIH</v>
      </c>
      <c r="B83" s="8" t="str">
        <f>'Gene Table'!F$9</f>
        <v>Sample 7</v>
      </c>
      <c r="C83" s="41" t="str">
        <f>IF(G$4=G$2,'Product Info'!M83,IF(G$4=G$3,'Product Info'!N83,"OOPS"))</f>
        <v>G10</v>
      </c>
      <c r="D83" s="23">
        <v>17.53</v>
      </c>
    </row>
    <row r="84" spans="1:4" ht="15" customHeight="1" x14ac:dyDescent="0.25">
      <c r="A84" s="8" t="str">
        <f>'Gene Table'!C13</f>
        <v>RPLP0</v>
      </c>
      <c r="B84" s="8" t="str">
        <f>'Gene Table'!F$9</f>
        <v>Sample 7</v>
      </c>
      <c r="C84" s="41" t="str">
        <f>IF(G$4=G$2,'Product Info'!M84,IF(G$4=G$3,'Product Info'!N84,"OOPS"))</f>
        <v>G11</v>
      </c>
      <c r="D84" s="23">
        <v>17.61</v>
      </c>
    </row>
    <row r="85" spans="1:4" ht="15" customHeight="1" x14ac:dyDescent="0.25">
      <c r="A85" s="8" t="str">
        <f>'Gene Table'!C14</f>
        <v>TFRC</v>
      </c>
      <c r="B85" s="8" t="str">
        <f>'Gene Table'!F$9</f>
        <v>Sample 7</v>
      </c>
      <c r="C85" s="41" t="str">
        <f>IF(G$4=G$2,'Product Info'!M85,IF(G$4=G$3,'Product Info'!N85,"OOPS"))</f>
        <v>G12</v>
      </c>
      <c r="D85" s="23">
        <v>14.09</v>
      </c>
    </row>
    <row r="86" spans="1:4" ht="15" customHeight="1" x14ac:dyDescent="0.25">
      <c r="A86" s="8" t="str">
        <f>'Gene Table'!C3</f>
        <v>ACTB</v>
      </c>
      <c r="B86" s="8" t="str">
        <f>'Gene Table'!F$10</f>
        <v>Sample 8</v>
      </c>
      <c r="C86" s="41" t="str">
        <f>IF(G$4=G$2,'Product Info'!M86,IF(G$4=G$3,'Product Info'!N86,"OOPS"))</f>
        <v>H01</v>
      </c>
      <c r="D86" s="23">
        <v>13.24</v>
      </c>
    </row>
    <row r="87" spans="1:4" ht="15" customHeight="1" x14ac:dyDescent="0.25">
      <c r="A87" s="8" t="str">
        <f>'Gene Table'!C4</f>
        <v>B2M</v>
      </c>
      <c r="B87" s="8" t="str">
        <f>'Gene Table'!F$10</f>
        <v>Sample 8</v>
      </c>
      <c r="C87" s="41" t="str">
        <f>IF(G$4=G$2,'Product Info'!M87,IF(G$4=G$3,'Product Info'!N87,"OOPS"))</f>
        <v>H02</v>
      </c>
      <c r="D87" s="23">
        <v>24.39</v>
      </c>
    </row>
    <row r="88" spans="1:4" ht="15" customHeight="1" x14ac:dyDescent="0.25">
      <c r="A88" s="8" t="str">
        <f>'Gene Table'!C5</f>
        <v>GAPDH</v>
      </c>
      <c r="B88" s="8" t="str">
        <f>'Gene Table'!F$10</f>
        <v>Sample 8</v>
      </c>
      <c r="C88" s="41" t="str">
        <f>IF(G$4=G$2,'Product Info'!M88,IF(G$4=G$3,'Product Info'!N88,"OOPS"))</f>
        <v>H03</v>
      </c>
      <c r="D88" s="23">
        <v>18.96</v>
      </c>
    </row>
    <row r="89" spans="1:4" ht="15" customHeight="1" x14ac:dyDescent="0.25">
      <c r="A89" s="8" t="str">
        <f>'Gene Table'!C6</f>
        <v>GUSB</v>
      </c>
      <c r="B89" s="8" t="str">
        <f>'Gene Table'!F$10</f>
        <v>Sample 8</v>
      </c>
      <c r="C89" s="41" t="str">
        <f>IF(G$4=G$2,'Product Info'!M89,IF(G$4=G$3,'Product Info'!N89,"OOPS"))</f>
        <v>H04</v>
      </c>
      <c r="D89" s="23">
        <v>17.5</v>
      </c>
    </row>
    <row r="90" spans="1:4" ht="15" customHeight="1" x14ac:dyDescent="0.25">
      <c r="A90" s="8" t="str">
        <f>'Gene Table'!C7</f>
        <v>HPRT1</v>
      </c>
      <c r="B90" s="8" t="str">
        <f>'Gene Table'!F$10</f>
        <v>Sample 8</v>
      </c>
      <c r="C90" s="41" t="str">
        <f>IF(G$4=G$2,'Product Info'!M90,IF(G$4=G$3,'Product Info'!N90,"OOPS"))</f>
        <v>H05</v>
      </c>
      <c r="D90" s="23">
        <v>15.59</v>
      </c>
    </row>
    <row r="91" spans="1:4" ht="15" customHeight="1" x14ac:dyDescent="0.25">
      <c r="A91" s="8" t="str">
        <f>'Gene Table'!C8</f>
        <v>HSP90AB1</v>
      </c>
      <c r="B91" s="8" t="str">
        <f>'Gene Table'!F$10</f>
        <v>Sample 8</v>
      </c>
      <c r="C91" s="41" t="str">
        <f>IF(G$4=G$2,'Product Info'!M91,IF(G$4=G$3,'Product Info'!N91,"OOPS"))</f>
        <v>H06</v>
      </c>
      <c r="D91" s="23">
        <v>13.14</v>
      </c>
    </row>
    <row r="92" spans="1:4" ht="15" customHeight="1" x14ac:dyDescent="0.25">
      <c r="A92" s="8" t="str">
        <f>'Gene Table'!C9</f>
        <v>LDHA</v>
      </c>
      <c r="B92" s="8" t="str">
        <f>'Gene Table'!F$10</f>
        <v>Sample 8</v>
      </c>
      <c r="C92" s="41" t="str">
        <f>IF(G$4=G$2,'Product Info'!M92,IF(G$4=G$3,'Product Info'!N92,"OOPS"))</f>
        <v>H07</v>
      </c>
      <c r="D92" s="23">
        <v>24.65</v>
      </c>
    </row>
    <row r="93" spans="1:4" ht="15" customHeight="1" x14ac:dyDescent="0.25">
      <c r="A93" s="8" t="str">
        <f>'Gene Table'!C10</f>
        <v>NONO</v>
      </c>
      <c r="B93" s="8" t="str">
        <f>'Gene Table'!F$10</f>
        <v>Sample 8</v>
      </c>
      <c r="C93" s="41" t="str">
        <f>IF(G$4=G$2,'Product Info'!M93,IF(G$4=G$3,'Product Info'!N93,"OOPS"))</f>
        <v>H08</v>
      </c>
      <c r="D93" s="23">
        <v>18.920000000000002</v>
      </c>
    </row>
    <row r="94" spans="1:4" ht="15" customHeight="1" x14ac:dyDescent="0.25">
      <c r="A94" s="8" t="str">
        <f>'Gene Table'!C11</f>
        <v>PGK1</v>
      </c>
      <c r="B94" s="8" t="str">
        <f>'Gene Table'!F$10</f>
        <v>Sample 8</v>
      </c>
      <c r="C94" s="41" t="str">
        <f>IF(G$4=G$2,'Product Info'!M94,IF(G$4=G$3,'Product Info'!N94,"OOPS"))</f>
        <v>H09</v>
      </c>
      <c r="D94" s="23">
        <v>17.61</v>
      </c>
    </row>
    <row r="95" spans="1:4" ht="15" customHeight="1" x14ac:dyDescent="0.25">
      <c r="A95" s="8" t="str">
        <f>'Gene Table'!C12</f>
        <v>PPIH</v>
      </c>
      <c r="B95" s="8" t="str">
        <f>'Gene Table'!F$10</f>
        <v>Sample 8</v>
      </c>
      <c r="C95" s="41" t="str">
        <f>IF(G$4=G$2,'Product Info'!M95,IF(G$4=G$3,'Product Info'!N95,"OOPS"))</f>
        <v>H10</v>
      </c>
      <c r="D95" s="23">
        <v>15.65</v>
      </c>
    </row>
    <row r="96" spans="1:4" ht="15" customHeight="1" x14ac:dyDescent="0.25">
      <c r="A96" s="8" t="str">
        <f>'Gene Table'!C13</f>
        <v>RPLP0</v>
      </c>
      <c r="B96" s="8" t="str">
        <f>'Gene Table'!F$10</f>
        <v>Sample 8</v>
      </c>
      <c r="C96" s="41" t="str">
        <f>IF(G$4=G$2,'Product Info'!M96,IF(G$4=G$3,'Product Info'!N96,"OOPS"))</f>
        <v>H11</v>
      </c>
      <c r="D96" s="23">
        <v>17.12</v>
      </c>
    </row>
    <row r="97" spans="1:4" ht="15" customHeight="1" x14ac:dyDescent="0.25">
      <c r="A97" s="8" t="str">
        <f>'Gene Table'!C14</f>
        <v>TFRC</v>
      </c>
      <c r="B97" s="8" t="str">
        <f>'Gene Table'!F$10</f>
        <v>Sample 8</v>
      </c>
      <c r="C97" s="41" t="str">
        <f>IF(G$4=G$2,'Product Info'!M97,IF(G$4=G$3,'Product Info'!N97,"OOPS"))</f>
        <v>H12</v>
      </c>
      <c r="D97" s="23">
        <v>13.24</v>
      </c>
    </row>
    <row r="99" spans="1:4" ht="15" customHeight="1" x14ac:dyDescent="0.25">
      <c r="C99" s="20"/>
    </row>
  </sheetData>
  <mergeCells count="1">
    <mergeCell ref="F2:F3"/>
  </mergeCells>
  <conditionalFormatting sqref="D2:D97">
    <cfRule type="cellIs" dxfId="1" priority="1" stopIfTrue="1" operator="greaterThanOrEqual">
      <formula>35</formula>
    </cfRule>
    <cfRule type="cellIs" dxfId="0" priority="2" stopIfTrue="1" operator="equal">
      <formula>0</formula>
    </cfRule>
  </conditionalFormatting>
  <dataValidations count="1">
    <dataValidation type="list" allowBlank="1" showInputMessage="1" showErrorMessage="1" sqref="G4" xr:uid="{00000000-0002-0000-0200-000000000000}">
      <formula1>$G$2:$G$3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zoomScaleNormal="100" workbookViewId="0"/>
  </sheetViews>
  <sheetFormatPr defaultColWidth="9.21875" defaultRowHeight="15" customHeight="1" x14ac:dyDescent="0.25"/>
  <cols>
    <col min="1" max="1" width="9.21875" style="1"/>
    <col min="2" max="2" width="20.77734375" style="1" customWidth="1"/>
    <col min="3" max="3" width="10.77734375" style="20" customWidth="1"/>
    <col min="4" max="11" width="15.77734375" style="1" customWidth="1"/>
    <col min="12" max="12" width="5.77734375" customWidth="1"/>
    <col min="13" max="16384" width="9.21875" style="1"/>
  </cols>
  <sheetData>
    <row r="1" spans="1:11" ht="15" customHeight="1" x14ac:dyDescent="0.25">
      <c r="A1" s="19" t="s">
        <v>777</v>
      </c>
      <c r="B1" s="19" t="s">
        <v>96</v>
      </c>
      <c r="C1" s="10" t="s">
        <v>774</v>
      </c>
      <c r="D1" s="16" t="str">
        <f>Calculations!A2</f>
        <v>Sample 1</v>
      </c>
      <c r="E1" s="16" t="str">
        <f>Calculations!A3</f>
        <v>Sample 2</v>
      </c>
      <c r="F1" s="16" t="str">
        <f>Calculations!A4</f>
        <v>Sample 3</v>
      </c>
      <c r="G1" s="16" t="str">
        <f>Calculations!A5</f>
        <v>Sample 4</v>
      </c>
      <c r="H1" s="16" t="str">
        <f>Calculations!A6</f>
        <v>Sample 5</v>
      </c>
      <c r="I1" s="16" t="str">
        <f>Calculations!A7</f>
        <v>Sample 6</v>
      </c>
      <c r="J1" s="16" t="str">
        <f>Calculations!A8</f>
        <v>Sample 7</v>
      </c>
      <c r="K1" s="16" t="str">
        <f>Calculations!A9</f>
        <v>Sample 8</v>
      </c>
    </row>
    <row r="2" spans="1:11" ht="15" customHeight="1" x14ac:dyDescent="0.25">
      <c r="A2" s="11" t="s">
        <v>778</v>
      </c>
      <c r="B2" s="24" t="str">
        <f>IF(C$18="Manual",IF(A2="YES",'Gene Table'!C3,""),IF(C$18="Automatic",IF(C2="OKAY",'Gene Table'!C3,"")))</f>
        <v>ACTB</v>
      </c>
      <c r="C2" s="21" t="str">
        <f>IF(SUM(Calculations!B2:B9)&gt;10,IF(MAX(Calculations!B2:B9)-MIN(Calculations!B2:B9)&lt;=C17,"OKAY",""),"")</f>
        <v/>
      </c>
      <c r="D2" s="12">
        <f>IF($B2="","",IF(HLOOKUP($B2,Calculations!$B$1:$M$9,2,FALSE)=0,"",HLOOKUP($B2,Calculations!$B$1:$M$9,2,FALSE)))</f>
        <v>14.08</v>
      </c>
      <c r="E2" s="12">
        <f>IF($B2="","",IF(HLOOKUP($B2,Calculations!$B$1:$M$9,3,FALSE)=0,"",HLOOKUP($B2,Calculations!$B$1:$M$9,3,FALSE)))</f>
        <v>14.02</v>
      </c>
      <c r="F2" s="12">
        <f>IF($B2="","",IF(HLOOKUP($B2,Calculations!$B$1:$M$9,4,FALSE)=0,"",HLOOKUP($B2,Calculations!$B$1:$M$9,4,FALSE)))</f>
        <v>14.13</v>
      </c>
      <c r="G2" s="12">
        <f>IF($B2="","",IF(HLOOKUP($B2,Calculations!$B$1:$M$9,5,FALSE)=0,"",HLOOKUP($B2,Calculations!$B$1:$M$9,5,FALSE)))</f>
        <v>14.21</v>
      </c>
      <c r="H2" s="12">
        <f>IF($B2="","",IF(HLOOKUP($B2,Calculations!$B$1:$M$9,6,FALSE)=0,"",HLOOKUP($B2,Calculations!$B$1:$M$9,6,FALSE)))</f>
        <v>14.67</v>
      </c>
      <c r="I2" s="12">
        <f>IF($B2="","",IF(HLOOKUP($B2,Calculations!$B$1:$M$9,7,FALSE)=0,"",HLOOKUP($B2,Calculations!$B$1:$M$9,7,FALSE)))</f>
        <v>14.65</v>
      </c>
      <c r="J2" s="12">
        <f>IF($B2="","",IF(HLOOKUP($B2,Calculations!$B$1:$M$9,8,FALSE)=0,"",HLOOKUP($B2,Calculations!$B$1:$M$9,8,FALSE)))</f>
        <v>13.19</v>
      </c>
      <c r="K2" s="12">
        <f>IF($B2="","",IF(HLOOKUP($B2,Calculations!$B$1:$M$9,9,FALSE)=0,"",HLOOKUP($B2,Calculations!$B$1:$M$9,9,FALSE)))</f>
        <v>13.24</v>
      </c>
    </row>
    <row r="3" spans="1:11" ht="15" customHeight="1" x14ac:dyDescent="0.25">
      <c r="A3" s="11" t="s">
        <v>778</v>
      </c>
      <c r="B3" s="24" t="str">
        <f>IF(C$18="Manual",IF(A3="YES",'Gene Table'!C4,""),IF(C$18="Automatic",IF(C3="OKAY",'Gene Table'!C4,"")))</f>
        <v>B2M</v>
      </c>
      <c r="C3" s="21" t="str">
        <f>IF(SUM(Calculations!C2:C9)&gt;10,IF(MAX(Calculations!C2:C9)-MIN(Calculations!C2:C9)&lt;=C17,"OKAY",""),"")</f>
        <v>OKAY</v>
      </c>
      <c r="D3" s="12">
        <f>IF($B3="","",IF(HLOOKUP($B3,Calculations!$B$1:$M$9,2,FALSE)=0,"",HLOOKUP($B3,Calculations!$B$1:$M$9,2,FALSE)))</f>
        <v>24.52</v>
      </c>
      <c r="E3" s="12">
        <f>IF($B3="","",IF(HLOOKUP($B3,Calculations!$B$1:$M$9,3,FALSE)=0,"",HLOOKUP($B3,Calculations!$B$1:$M$9,3,FALSE)))</f>
        <v>24.44</v>
      </c>
      <c r="F3" s="12">
        <f>IF($B3="","",IF(HLOOKUP($B3,Calculations!$B$1:$M$9,4,FALSE)=0,"",HLOOKUP($B3,Calculations!$B$1:$M$9,4,FALSE)))</f>
        <v>24.52</v>
      </c>
      <c r="G3" s="12">
        <f>IF($B3="","",IF(HLOOKUP($B3,Calculations!$B$1:$M$9,5,FALSE)=0,"",HLOOKUP($B3,Calculations!$B$1:$M$9,5,FALSE)))</f>
        <v>25.01</v>
      </c>
      <c r="H3" s="12">
        <f>IF($B3="","",IF(HLOOKUP($B3,Calculations!$B$1:$M$9,6,FALSE)=0,"",HLOOKUP($B3,Calculations!$B$1:$M$9,6,FALSE)))</f>
        <v>24.19</v>
      </c>
      <c r="I3" s="12">
        <f>IF($B3="","",IF(HLOOKUP($B3,Calculations!$B$1:$M$9,7,FALSE)=0,"",HLOOKUP($B3,Calculations!$B$1:$M$9,7,FALSE)))</f>
        <v>24.09</v>
      </c>
      <c r="J3" s="12">
        <f>IF($B3="","",IF(HLOOKUP($B3,Calculations!$B$1:$M$9,8,FALSE)=0,"",HLOOKUP($B3,Calculations!$B$1:$M$9,8,FALSE)))</f>
        <v>24.87</v>
      </c>
      <c r="K3" s="12">
        <f>IF($B3="","",IF(HLOOKUP($B3,Calculations!$B$1:$M$9,9,FALSE)=0,"",HLOOKUP($B3,Calculations!$B$1:$M$9,9,FALSE)))</f>
        <v>24.39</v>
      </c>
    </row>
    <row r="4" spans="1:11" ht="15" customHeight="1" x14ac:dyDescent="0.25">
      <c r="A4" s="11" t="s">
        <v>778</v>
      </c>
      <c r="B4" s="24" t="str">
        <f>IF(C$18="Manual",IF(A4="YES",'Gene Table'!C5,""),IF(C$18="Automatic",IF(C4="OKAY",'Gene Table'!C5,"")))</f>
        <v>GAPDH</v>
      </c>
      <c r="C4" s="21" t="str">
        <f>IF(SUM(Calculations!D2:D9)&gt;10,IF(MAX(Calculations!D2:D9)-MIN(Calculations!D2:D9)&lt;=C17,"OKAY",""),"")</f>
        <v>OKAY</v>
      </c>
      <c r="D4" s="12">
        <f>IF($B4="","",IF(HLOOKUP($B4,Calculations!$B$1:$M$9,2,FALSE)=0,"",HLOOKUP($B4,Calculations!$B$1:$M$9,2,FALSE)))</f>
        <v>18.559999999999999</v>
      </c>
      <c r="E4" s="12">
        <f>IF($B4="","",IF(HLOOKUP($B4,Calculations!$B$1:$M$9,3,FALSE)=0,"",HLOOKUP($B4,Calculations!$B$1:$M$9,3,FALSE)))</f>
        <v>18.350000000000001</v>
      </c>
      <c r="F4" s="12">
        <f>IF($B4="","",IF(HLOOKUP($B4,Calculations!$B$1:$M$9,4,FALSE)=0,"",HLOOKUP($B4,Calculations!$B$1:$M$9,4,FALSE)))</f>
        <v>18.739999999999998</v>
      </c>
      <c r="G4" s="12">
        <f>IF($B4="","",IF(HLOOKUP($B4,Calculations!$B$1:$M$9,5,FALSE)=0,"",HLOOKUP($B4,Calculations!$B$1:$M$9,5,FALSE)))</f>
        <v>18.920000000000002</v>
      </c>
      <c r="H4" s="12">
        <f>IF($B4="","",IF(HLOOKUP($B4,Calculations!$B$1:$M$9,6,FALSE)=0,"",HLOOKUP($B4,Calculations!$B$1:$M$9,6,FALSE)))</f>
        <v>18.96</v>
      </c>
      <c r="I4" s="12">
        <f>IF($B4="","",IF(HLOOKUP($B4,Calculations!$B$1:$M$9,7,FALSE)=0,"",HLOOKUP($B4,Calculations!$B$1:$M$9,7,FALSE)))</f>
        <v>18.850000000000001</v>
      </c>
      <c r="J4" s="12">
        <f>IF($B4="","",IF(HLOOKUP($B4,Calculations!$B$1:$M$9,8,FALSE)=0,"",HLOOKUP($B4,Calculations!$B$1:$M$9,8,FALSE)))</f>
        <v>18.89</v>
      </c>
      <c r="K4" s="12">
        <f>IF($B4="","",IF(HLOOKUP($B4,Calculations!$B$1:$M$9,9,FALSE)=0,"",HLOOKUP($B4,Calculations!$B$1:$M$9,9,FALSE)))</f>
        <v>18.96</v>
      </c>
    </row>
    <row r="5" spans="1:11" ht="15" customHeight="1" x14ac:dyDescent="0.25">
      <c r="A5" s="11" t="s">
        <v>778</v>
      </c>
      <c r="B5" s="24" t="str">
        <f>IF(C$18="Manual",IF(A5="YES",'Gene Table'!C6,""),IF(C$18="Automatic",IF(C5="OKAY",'Gene Table'!C6,"")))</f>
        <v>GUSB</v>
      </c>
      <c r="C5" s="21" t="str">
        <f>IF(SUM(Calculations!E2:E9)&gt;10,IF(MAX(Calculations!E2:E9)-MIN(Calculations!E2:E9)&lt;=C17,"OKAY",""),"")</f>
        <v>OKAY</v>
      </c>
      <c r="D5" s="12">
        <f>IF($B5="","",IF(HLOOKUP($B5,Calculations!$B$1:$M$9,2,FALSE)=0,"",HLOOKUP($B5,Calculations!$B$1:$M$9,2,FALSE)))</f>
        <v>17.89</v>
      </c>
      <c r="E5" s="12">
        <f>IF($B5="","",IF(HLOOKUP($B5,Calculations!$B$1:$M$9,3,FALSE)=0,"",HLOOKUP($B5,Calculations!$B$1:$M$9,3,FALSE)))</f>
        <v>17.77</v>
      </c>
      <c r="F5" s="12">
        <f>IF($B5="","",IF(HLOOKUP($B5,Calculations!$B$1:$M$9,4,FALSE)=0,"",HLOOKUP($B5,Calculations!$B$1:$M$9,4,FALSE)))</f>
        <v>18.010000000000002</v>
      </c>
      <c r="G5" s="12">
        <f>IF($B5="","",IF(HLOOKUP($B5,Calculations!$B$1:$M$9,5,FALSE)=0,"",HLOOKUP($B5,Calculations!$B$1:$M$9,5,FALSE)))</f>
        <v>18.2</v>
      </c>
      <c r="H5" s="12">
        <f>IF($B5="","",IF(HLOOKUP($B5,Calculations!$B$1:$M$9,6,FALSE)=0,"",HLOOKUP($B5,Calculations!$B$1:$M$9,6,FALSE)))</f>
        <v>18.309999999999999</v>
      </c>
      <c r="I5" s="12">
        <f>IF($B5="","",IF(HLOOKUP($B5,Calculations!$B$1:$M$9,7,FALSE)=0,"",HLOOKUP($B5,Calculations!$B$1:$M$9,7,FALSE)))</f>
        <v>18.2</v>
      </c>
      <c r="J5" s="12">
        <f>IF($B5="","",IF(HLOOKUP($B5,Calculations!$B$1:$M$9,8,FALSE)=0,"",HLOOKUP($B5,Calculations!$B$1:$M$9,8,FALSE)))</f>
        <v>17.52</v>
      </c>
      <c r="K5" s="12">
        <f>IF($B5="","",IF(HLOOKUP($B5,Calculations!$B$1:$M$9,9,FALSE)=0,"",HLOOKUP($B5,Calculations!$B$1:$M$9,9,FALSE)))</f>
        <v>17.5</v>
      </c>
    </row>
    <row r="6" spans="1:11" ht="15" customHeight="1" x14ac:dyDescent="0.25">
      <c r="A6" s="11" t="s">
        <v>778</v>
      </c>
      <c r="B6" s="24" t="str">
        <f>IF(C$18="Manual",IF(A6="YES",'Gene Table'!C7,""),IF(C$18="Automatic",IF(C6="OKAY",'Gene Table'!C7,"")))</f>
        <v>HPRT1</v>
      </c>
      <c r="C6" s="21" t="str">
        <f>IF(SUM(Calculations!F2:F9)&gt;10,IF(MAX(Calculations!F2:F9)-MIN(Calculations!F2:F9)&lt;=C17,"OKAY",""),"")</f>
        <v/>
      </c>
      <c r="D6" s="12">
        <f>IF($B6="","",IF(HLOOKUP($B6,Calculations!$B$1:$M$9,2,FALSE)=0,"",HLOOKUP($B6,Calculations!$B$1:$M$9,2,FALSE)))</f>
        <v>17.3</v>
      </c>
      <c r="E6" s="12">
        <f>IF($B6="","",IF(HLOOKUP($B6,Calculations!$B$1:$M$9,3,FALSE)=0,"",HLOOKUP($B6,Calculations!$B$1:$M$9,3,FALSE)))</f>
        <v>17.13</v>
      </c>
      <c r="F6" s="12">
        <f>IF($B6="","",IF(HLOOKUP($B6,Calculations!$B$1:$M$9,4,FALSE)=0,"",HLOOKUP($B6,Calculations!$B$1:$M$9,4,FALSE)))</f>
        <v>17.48</v>
      </c>
      <c r="G6" s="12">
        <f>IF($B6="","",IF(HLOOKUP($B6,Calculations!$B$1:$M$9,5,FALSE)=0,"",HLOOKUP($B6,Calculations!$B$1:$M$9,5,FALSE)))</f>
        <v>17.2</v>
      </c>
      <c r="H6" s="12">
        <f>IF($B6="","",IF(HLOOKUP($B6,Calculations!$B$1:$M$9,6,FALSE)=0,"",HLOOKUP($B6,Calculations!$B$1:$M$9,6,FALSE)))</f>
        <v>17.29</v>
      </c>
      <c r="I6" s="12">
        <f>IF($B6="","",IF(HLOOKUP($B6,Calculations!$B$1:$M$9,7,FALSE)=0,"",HLOOKUP($B6,Calculations!$B$1:$M$9,7,FALSE)))</f>
        <v>17.12</v>
      </c>
      <c r="J6" s="12">
        <f>IF($B6="","",IF(HLOOKUP($B6,Calculations!$B$1:$M$9,8,FALSE)=0,"",HLOOKUP($B6,Calculations!$B$1:$M$9,8,FALSE)))</f>
        <v>15.57</v>
      </c>
      <c r="K6" s="12">
        <f>IF($B6="","",IF(HLOOKUP($B6,Calculations!$B$1:$M$9,9,FALSE)=0,"",HLOOKUP($B6,Calculations!$B$1:$M$9,9,FALSE)))</f>
        <v>15.59</v>
      </c>
    </row>
    <row r="7" spans="1:11" ht="15" customHeight="1" x14ac:dyDescent="0.25">
      <c r="A7" s="11" t="s">
        <v>778</v>
      </c>
      <c r="B7" s="24" t="str">
        <f>IF(C$18="Manual",IF(A7="YES",'Gene Table'!C8,""),IF(C$18="Automatic",IF(C7="OKAY",'Gene Table'!C8,"")))</f>
        <v>HSP90AB1</v>
      </c>
      <c r="C7" s="21" t="str">
        <f>IF(SUM(Calculations!G2:G9)&gt;10,IF(MAX(Calculations!G2:G9)-MIN(Calculations!G2:G9)&lt;=C17,"OKAY",""),"")</f>
        <v/>
      </c>
      <c r="D7" s="12">
        <f>IF($B7="","",IF(HLOOKUP($B7,Calculations!$B$1:$M$9,2,FALSE)=0,"",HLOOKUP($B7,Calculations!$B$1:$M$9,2,FALSE)))</f>
        <v>13.24</v>
      </c>
      <c r="E7" s="12">
        <f>IF($B7="","",IF(HLOOKUP($B7,Calculations!$B$1:$M$9,3,FALSE)=0,"",HLOOKUP($B7,Calculations!$B$1:$M$9,3,FALSE)))</f>
        <v>13.19</v>
      </c>
      <c r="F7" s="12">
        <f>IF($B7="","",IF(HLOOKUP($B7,Calculations!$B$1:$M$9,4,FALSE)=0,"",HLOOKUP($B7,Calculations!$B$1:$M$9,4,FALSE)))</f>
        <v>14.65</v>
      </c>
      <c r="G7" s="12">
        <f>IF($B7="","",IF(HLOOKUP($B7,Calculations!$B$1:$M$9,5,FALSE)=0,"",HLOOKUP($B7,Calculations!$B$1:$M$9,5,FALSE)))</f>
        <v>14.67</v>
      </c>
      <c r="H7" s="12">
        <f>IF($B7="","",IF(HLOOKUP($B7,Calculations!$B$1:$M$9,6,FALSE)=0,"",HLOOKUP($B7,Calculations!$B$1:$M$9,6,FALSE)))</f>
        <v>14.02</v>
      </c>
      <c r="I7" s="12">
        <f>IF($B7="","",IF(HLOOKUP($B7,Calculations!$B$1:$M$9,7,FALSE)=0,"",HLOOKUP($B7,Calculations!$B$1:$M$9,7,FALSE)))</f>
        <v>13.99</v>
      </c>
      <c r="J7" s="12">
        <f>IF($B7="","",IF(HLOOKUP($B7,Calculations!$B$1:$M$9,8,FALSE)=0,"",HLOOKUP($B7,Calculations!$B$1:$M$9,8,FALSE)))</f>
        <v>14.09</v>
      </c>
      <c r="K7" s="12">
        <f>IF($B7="","",IF(HLOOKUP($B7,Calculations!$B$1:$M$9,9,FALSE)=0,"",HLOOKUP($B7,Calculations!$B$1:$M$9,9,FALSE)))</f>
        <v>13.14</v>
      </c>
    </row>
    <row r="8" spans="1:11" ht="15" customHeight="1" x14ac:dyDescent="0.25">
      <c r="A8" s="11" t="s">
        <v>778</v>
      </c>
      <c r="B8" s="24" t="str">
        <f>IF(C$18="Manual",IF(A8="YES",'Gene Table'!C9,""),IF(C$18="Automatic",IF(C8="OKAY",'Gene Table'!C9,"")))</f>
        <v>LDHA</v>
      </c>
      <c r="C8" s="21" t="str">
        <f>IF(SUM(Calculations!H2:H9)&gt;10,IF(MAX(Calculations!H2:H9)-MIN(Calculations!H2:H9)&lt;=C17,"OKAY",""),"")</f>
        <v/>
      </c>
      <c r="D8" s="12">
        <f>IF($B8="","",IF(HLOOKUP($B8,Calculations!$B$1:$M$9,2,FALSE)=0,"",HLOOKUP($B8,Calculations!$B$1:$M$9,2,FALSE)))</f>
        <v>24.39</v>
      </c>
      <c r="E8" s="12">
        <f>IF($B8="","",IF(HLOOKUP($B8,Calculations!$B$1:$M$9,3,FALSE)=0,"",HLOOKUP($B8,Calculations!$B$1:$M$9,3,FALSE)))</f>
        <v>24.87</v>
      </c>
      <c r="F8" s="12">
        <f>IF($B8="","",IF(HLOOKUP($B8,Calculations!$B$1:$M$9,4,FALSE)=0,"",HLOOKUP($B8,Calculations!$B$1:$M$9,4,FALSE)))</f>
        <v>24.09</v>
      </c>
      <c r="G8" s="12">
        <f>IF($B8="","",IF(HLOOKUP($B8,Calculations!$B$1:$M$9,5,FALSE)=0,"",HLOOKUP($B8,Calculations!$B$1:$M$9,5,FALSE)))</f>
        <v>24.19</v>
      </c>
      <c r="H8" s="12">
        <f>IF($B8="","",IF(HLOOKUP($B8,Calculations!$B$1:$M$9,6,FALSE)=0,"",HLOOKUP($B8,Calculations!$B$1:$M$9,6,FALSE)))</f>
        <v>22.59</v>
      </c>
      <c r="I8" s="12">
        <f>IF($B8="","",IF(HLOOKUP($B8,Calculations!$B$1:$M$9,7,FALSE)=0,"",HLOOKUP($B8,Calculations!$B$1:$M$9,7,FALSE)))</f>
        <v>22.23</v>
      </c>
      <c r="J8" s="12">
        <f>IF($B8="","",IF(HLOOKUP($B8,Calculations!$B$1:$M$9,8,FALSE)=0,"",HLOOKUP($B8,Calculations!$B$1:$M$9,8,FALSE)))</f>
        <v>22.39</v>
      </c>
      <c r="K8" s="12">
        <f>IF($B8="","",IF(HLOOKUP($B8,Calculations!$B$1:$M$9,9,FALSE)=0,"",HLOOKUP($B8,Calculations!$B$1:$M$9,9,FALSE)))</f>
        <v>24.65</v>
      </c>
    </row>
    <row r="9" spans="1:11" ht="15" customHeight="1" x14ac:dyDescent="0.25">
      <c r="A9" s="11" t="s">
        <v>778</v>
      </c>
      <c r="B9" s="24" t="str">
        <f>IF(C$18="Manual",IF(A9="YES",'Gene Table'!C10,""),IF(C$18="Automatic",IF(C9="OKAY",'Gene Table'!C10,"")))</f>
        <v>NONO</v>
      </c>
      <c r="C9" s="21" t="str">
        <f>IF(SUM(Calculations!I2:I9)&gt;10,IF(MAX(Calculations!I2:I9)-MIN(Calculations!I2:I9)&lt;=C17,"OKAY",""),"")</f>
        <v>OKAY</v>
      </c>
      <c r="D9" s="12">
        <f>IF($B9="","",IF(HLOOKUP($B9,Calculations!$B$1:$M$9,2,FALSE)=0,"",HLOOKUP($B9,Calculations!$B$1:$M$9,2,FALSE)))</f>
        <v>18.96</v>
      </c>
      <c r="E9" s="12">
        <f>IF($B9="","",IF(HLOOKUP($B9,Calculations!$B$1:$M$9,3,FALSE)=0,"",HLOOKUP($B9,Calculations!$B$1:$M$9,3,FALSE)))</f>
        <v>18.89</v>
      </c>
      <c r="F9" s="12">
        <f>IF($B9="","",IF(HLOOKUP($B9,Calculations!$B$1:$M$9,4,FALSE)=0,"",HLOOKUP($B9,Calculations!$B$1:$M$9,4,FALSE)))</f>
        <v>18.850000000000001</v>
      </c>
      <c r="G9" s="12">
        <f>IF($B9="","",IF(HLOOKUP($B9,Calculations!$B$1:$M$9,5,FALSE)=0,"",HLOOKUP($B9,Calculations!$B$1:$M$9,5,FALSE)))</f>
        <v>18.96</v>
      </c>
      <c r="H9" s="12">
        <f>IF($B9="","",IF(HLOOKUP($B9,Calculations!$B$1:$M$9,6,FALSE)=0,"",HLOOKUP($B9,Calculations!$B$1:$M$9,6,FALSE)))</f>
        <v>19.16</v>
      </c>
      <c r="I9" s="12">
        <f>IF($B9="","",IF(HLOOKUP($B9,Calculations!$B$1:$M$9,7,FALSE)=0,"",HLOOKUP($B9,Calculations!$B$1:$M$9,7,FALSE)))</f>
        <v>19.309999999999999</v>
      </c>
      <c r="J9" s="12">
        <f>IF($B9="","",IF(HLOOKUP($B9,Calculations!$B$1:$M$9,8,FALSE)=0,"",HLOOKUP($B9,Calculations!$B$1:$M$9,8,FALSE)))</f>
        <v>19.18</v>
      </c>
      <c r="K9" s="12">
        <f>IF($B9="","",IF(HLOOKUP($B9,Calculations!$B$1:$M$9,9,FALSE)=0,"",HLOOKUP($B9,Calculations!$B$1:$M$9,9,FALSE)))</f>
        <v>18.920000000000002</v>
      </c>
    </row>
    <row r="10" spans="1:11" ht="15" customHeight="1" x14ac:dyDescent="0.25">
      <c r="A10" s="11" t="s">
        <v>778</v>
      </c>
      <c r="B10" s="24" t="str">
        <f>IF(C$18="Manual",IF(A10="YES",'Gene Table'!C11,""),IF(C$18="Automatic",IF(C10="OKAY",'Gene Table'!C11,"")))</f>
        <v>PGK1</v>
      </c>
      <c r="C10" s="21" t="str">
        <f>IF(SUM(Calculations!J2:J9)&gt;10,IF(MAX(Calculations!J2:J9)-MIN(Calculations!J2:J9)&lt;=C17,"OKAY",""),"")</f>
        <v/>
      </c>
      <c r="D10" s="12">
        <f>IF($B10="","",IF(HLOOKUP($B10,Calculations!$B$1:$M$9,2,FALSE)=0,"",HLOOKUP($B10,Calculations!$B$1:$M$9,2,FALSE)))</f>
        <v>17.5</v>
      </c>
      <c r="E10" s="12">
        <f>IF($B10="","",IF(HLOOKUP($B10,Calculations!$B$1:$M$9,3,FALSE)=0,"",HLOOKUP($B10,Calculations!$B$1:$M$9,3,FALSE)))</f>
        <v>17.52</v>
      </c>
      <c r="F10" s="12">
        <f>IF($B10="","",IF(HLOOKUP($B10,Calculations!$B$1:$M$9,4,FALSE)=0,"",HLOOKUP($B10,Calculations!$B$1:$M$9,4,FALSE)))</f>
        <v>18.2</v>
      </c>
      <c r="G10" s="12">
        <f>IF($B10="","",IF(HLOOKUP($B10,Calculations!$B$1:$M$9,5,FALSE)=0,"",HLOOKUP($B10,Calculations!$B$1:$M$9,5,FALSE)))</f>
        <v>18.309999999999999</v>
      </c>
      <c r="H10" s="12">
        <f>IF($B10="","",IF(HLOOKUP($B10,Calculations!$B$1:$M$9,6,FALSE)=0,"",HLOOKUP($B10,Calculations!$B$1:$M$9,6,FALSE)))</f>
        <v>16.97</v>
      </c>
      <c r="I10" s="12">
        <f>IF($B10="","",IF(HLOOKUP($B10,Calculations!$B$1:$M$9,7,FALSE)=0,"",HLOOKUP($B10,Calculations!$B$1:$M$9,7,FALSE)))</f>
        <v>17</v>
      </c>
      <c r="J10" s="12">
        <f>IF($B10="","",IF(HLOOKUP($B10,Calculations!$B$1:$M$9,8,FALSE)=0,"",HLOOKUP($B10,Calculations!$B$1:$M$9,8,FALSE)))</f>
        <v>16.86</v>
      </c>
      <c r="K10" s="12">
        <f>IF($B10="","",IF(HLOOKUP($B10,Calculations!$B$1:$M$9,9,FALSE)=0,"",HLOOKUP($B10,Calculations!$B$1:$M$9,9,FALSE)))</f>
        <v>17.61</v>
      </c>
    </row>
    <row r="11" spans="1:11" ht="15" customHeight="1" x14ac:dyDescent="0.25">
      <c r="A11" s="11" t="s">
        <v>778</v>
      </c>
      <c r="B11" s="24" t="str">
        <f>IF(C$18="Manual",IF(A11="YES",'Gene Table'!C12,""),IF(C$18="Automatic",IF(C11="OKAY",'Gene Table'!C12,"")))</f>
        <v>PPIH</v>
      </c>
      <c r="C11" s="21" t="str">
        <f>IF(SUM(Calculations!K2:K9)&gt;10,IF(MAX(Calculations!K2:K9)-MIN(Calculations!K2:K9)&lt;=C17,"OKAY",""),"")</f>
        <v/>
      </c>
      <c r="D11" s="12">
        <f>IF($B11="","",IF(HLOOKUP($B11,Calculations!$B$1:$M$9,2,FALSE)=0,"",HLOOKUP($B11,Calculations!$B$1:$M$9,2,FALSE)))</f>
        <v>15.59</v>
      </c>
      <c r="E11" s="12">
        <f>IF($B11="","",IF(HLOOKUP($B11,Calculations!$B$1:$M$9,3,FALSE)=0,"",HLOOKUP($B11,Calculations!$B$1:$M$9,3,FALSE)))</f>
        <v>15.57</v>
      </c>
      <c r="F11" s="12">
        <f>IF($B11="","",IF(HLOOKUP($B11,Calculations!$B$1:$M$9,4,FALSE)=0,"",HLOOKUP($B11,Calculations!$B$1:$M$9,4,FALSE)))</f>
        <v>17.12</v>
      </c>
      <c r="G11" s="12">
        <f>IF($B11="","",IF(HLOOKUP($B11,Calculations!$B$1:$M$9,5,FALSE)=0,"",HLOOKUP($B11,Calculations!$B$1:$M$9,5,FALSE)))</f>
        <v>17.29</v>
      </c>
      <c r="H11" s="12">
        <f>IF($B11="","",IF(HLOOKUP($B11,Calculations!$B$1:$M$9,6,FALSE)=0,"",HLOOKUP($B11,Calculations!$B$1:$M$9,6,FALSE)))</f>
        <v>17.73</v>
      </c>
      <c r="I11" s="12">
        <f>IF($B11="","",IF(HLOOKUP($B11,Calculations!$B$1:$M$9,7,FALSE)=0,"",HLOOKUP($B11,Calculations!$B$1:$M$9,7,FALSE)))</f>
        <v>17.89</v>
      </c>
      <c r="J11" s="12">
        <f>IF($B11="","",IF(HLOOKUP($B11,Calculations!$B$1:$M$9,8,FALSE)=0,"",HLOOKUP($B11,Calculations!$B$1:$M$9,8,FALSE)))</f>
        <v>17.53</v>
      </c>
      <c r="K11" s="12">
        <f>IF($B11="","",IF(HLOOKUP($B11,Calculations!$B$1:$M$9,9,FALSE)=0,"",HLOOKUP($B11,Calculations!$B$1:$M$9,9,FALSE)))</f>
        <v>15.65</v>
      </c>
    </row>
    <row r="12" spans="1:11" ht="15" customHeight="1" x14ac:dyDescent="0.25">
      <c r="A12" s="11" t="s">
        <v>778</v>
      </c>
      <c r="B12" s="24" t="str">
        <f>IF(C$18="Manual",IF(A12="YES",'Gene Table'!C13,""),IF(C$18="Automatic",IF(C12="OKAY",'Gene Table'!C13,"")))</f>
        <v>RPLP0</v>
      </c>
      <c r="C12" s="21" t="str">
        <f>IF(SUM(Calculations!L2:L9)&gt;10,IF(MAX(Calculations!L2:L9)-MIN(Calculations!L2:L9)&lt;=C17,"OKAY",""),"")</f>
        <v/>
      </c>
      <c r="D12" s="12">
        <f>IF($B12="","",IF(HLOOKUP($B12,Calculations!$B$1:$M$9,2,FALSE)=0,"",HLOOKUP($B12,Calculations!$B$1:$M$9,2,FALSE)))</f>
        <v>14.65</v>
      </c>
      <c r="E12" s="12">
        <f>IF($B12="","",IF(HLOOKUP($B12,Calculations!$B$1:$M$9,3,FALSE)=0,"",HLOOKUP($B12,Calculations!$B$1:$M$9,3,FALSE)))</f>
        <v>17.5</v>
      </c>
      <c r="F12" s="12">
        <f>IF($B12="","",IF(HLOOKUP($B12,Calculations!$B$1:$M$9,4,FALSE)=0,"",HLOOKUP($B12,Calculations!$B$1:$M$9,4,FALSE)))</f>
        <v>15.57</v>
      </c>
      <c r="G12" s="12">
        <f>IF($B12="","",IF(HLOOKUP($B12,Calculations!$B$1:$M$9,5,FALSE)=0,"",HLOOKUP($B12,Calculations!$B$1:$M$9,5,FALSE)))</f>
        <v>14.08</v>
      </c>
      <c r="H12" s="12">
        <f>IF($B12="","",IF(HLOOKUP($B12,Calculations!$B$1:$M$9,6,FALSE)=0,"",HLOOKUP($B12,Calculations!$B$1:$M$9,6,FALSE)))</f>
        <v>18.2</v>
      </c>
      <c r="I12" s="12">
        <f>IF($B12="","",IF(HLOOKUP($B12,Calculations!$B$1:$M$9,7,FALSE)=0,"",HLOOKUP($B12,Calculations!$B$1:$M$9,7,FALSE)))</f>
        <v>17.3</v>
      </c>
      <c r="J12" s="12">
        <f>IF($B12="","",IF(HLOOKUP($B12,Calculations!$B$1:$M$9,8,FALSE)=0,"",HLOOKUP($B12,Calculations!$B$1:$M$9,8,FALSE)))</f>
        <v>17.61</v>
      </c>
      <c r="K12" s="12">
        <f>IF($B12="","",IF(HLOOKUP($B12,Calculations!$B$1:$M$9,9,FALSE)=0,"",HLOOKUP($B12,Calculations!$B$1:$M$9,9,FALSE)))</f>
        <v>17.12</v>
      </c>
    </row>
    <row r="13" spans="1:11" ht="15" customHeight="1" x14ac:dyDescent="0.25">
      <c r="A13" s="11" t="s">
        <v>778</v>
      </c>
      <c r="B13" s="24" t="str">
        <f>IF(C$18="Manual",IF(A13="YES",'Gene Table'!C14,""),IF(C$18="Automatic",IF(C13="OKAY",'Gene Table'!C14,"")))</f>
        <v>TFRC</v>
      </c>
      <c r="C13" s="21" t="str">
        <f>IF(SUM(Calculations!M2:M9)&gt;10,IF(MAX(Calculations!M2:M9)-MIN(Calculations!M2:M9)&lt;=C17,"OKAY",""),"")</f>
        <v/>
      </c>
      <c r="D13" s="12">
        <f>IF($B13="","",IF(HLOOKUP($B13,Calculations!$B$1:$M$9,2,FALSE)=0,"",HLOOKUP($B13,Calculations!$B$1:$M$9,2,FALSE)))</f>
        <v>17.48</v>
      </c>
      <c r="E13" s="12">
        <f>IF($B13="","",IF(HLOOKUP($B13,Calculations!$B$1:$M$9,3,FALSE)=0,"",HLOOKUP($B13,Calculations!$B$1:$M$9,3,FALSE)))</f>
        <v>24.39</v>
      </c>
      <c r="F13" s="12">
        <f>IF($B13="","",IF(HLOOKUP($B13,Calculations!$B$1:$M$9,4,FALSE)=0,"",HLOOKUP($B13,Calculations!$B$1:$M$9,4,FALSE)))</f>
        <v>13.99</v>
      </c>
      <c r="G13" s="12">
        <f>IF($B13="","",IF(HLOOKUP($B13,Calculations!$B$1:$M$9,5,FALSE)=0,"",HLOOKUP($B13,Calculations!$B$1:$M$9,5,FALSE)))</f>
        <v>17.73</v>
      </c>
      <c r="H13" s="12">
        <f>IF($B13="","",IF(HLOOKUP($B13,Calculations!$B$1:$M$9,6,FALSE)=0,"",HLOOKUP($B13,Calculations!$B$1:$M$9,6,FALSE)))</f>
        <v>18.309999999999999</v>
      </c>
      <c r="I13" s="12">
        <f>IF($B13="","",IF(HLOOKUP($B13,Calculations!$B$1:$M$9,7,FALSE)=0,"",HLOOKUP($B13,Calculations!$B$1:$M$9,7,FALSE)))</f>
        <v>17.5</v>
      </c>
      <c r="J13" s="12">
        <f>IF($B13="","",IF(HLOOKUP($B13,Calculations!$B$1:$M$9,8,FALSE)=0,"",HLOOKUP($B13,Calculations!$B$1:$M$9,8,FALSE)))</f>
        <v>14.09</v>
      </c>
      <c r="K13" s="12">
        <f>IF($B13="","",IF(HLOOKUP($B13,Calculations!$B$1:$M$9,9,FALSE)=0,"",HLOOKUP($B13,Calculations!$B$1:$M$9,9,FALSE)))</f>
        <v>13.24</v>
      </c>
    </row>
    <row r="14" spans="1:11" ht="15" customHeight="1" x14ac:dyDescent="0.25">
      <c r="B14" s="13" t="s">
        <v>775</v>
      </c>
      <c r="C14" s="21" t="str">
        <f>IF(SUM(D14:K14)&gt;10,IF(MAX(D14:K14)-MIN(D14:K14)&lt;C17,"OKAY",""),"")</f>
        <v/>
      </c>
      <c r="D14" s="14">
        <f>IF(ISERROR(AVERAGE(D2:D13)),"",AVERAGE(D2:D13))</f>
        <v>17.846666666666668</v>
      </c>
      <c r="E14" s="14">
        <f t="shared" ref="E14:K14" si="0">IF(ISERROR(AVERAGE(E2:E13)),"",AVERAGE(E2:E13))</f>
        <v>18.636666666666667</v>
      </c>
      <c r="F14" s="14">
        <f t="shared" si="0"/>
        <v>17.945833333333333</v>
      </c>
      <c r="G14" s="14">
        <f t="shared" si="0"/>
        <v>18.230833333333333</v>
      </c>
      <c r="H14" s="14">
        <f t="shared" si="0"/>
        <v>18.366666666666664</v>
      </c>
      <c r="I14" s="14">
        <f t="shared" si="0"/>
        <v>18.177499999999998</v>
      </c>
      <c r="J14" s="14">
        <f t="shared" si="0"/>
        <v>17.649166666666666</v>
      </c>
      <c r="K14" s="14">
        <f t="shared" si="0"/>
        <v>17.500833333333336</v>
      </c>
    </row>
    <row r="15" spans="1:11" ht="15" customHeight="1" x14ac:dyDescent="0.25">
      <c r="B15" s="13" t="s">
        <v>776</v>
      </c>
      <c r="C15" s="21" t="str">
        <f>IF(SUM(D15:K15)&gt;10,IF(MAX(D15:K15)-MIN(D15:K15)&lt;C17,"OKAY",""),"")</f>
        <v/>
      </c>
      <c r="D15" s="14">
        <f>IF(ISERROR(GEOMEAN(D2:D13)),"",GEOMEAN(D2:D13))</f>
        <v>17.540685935728977</v>
      </c>
      <c r="E15" s="14">
        <f t="shared" ref="E15:K15" si="1">IF(ISERROR(GEOMEAN(E2:E13)),"",GEOMEAN(E2:E13))</f>
        <v>18.267520275845655</v>
      </c>
      <c r="F15" s="14">
        <f t="shared" si="1"/>
        <v>17.664291279049081</v>
      </c>
      <c r="G15" s="14">
        <f t="shared" si="1"/>
        <v>17.950531615243104</v>
      </c>
      <c r="H15" s="14">
        <f t="shared" si="1"/>
        <v>18.171180512689926</v>
      </c>
      <c r="I15" s="14">
        <f t="shared" si="1"/>
        <v>17.986099130076656</v>
      </c>
      <c r="J15" s="14">
        <f t="shared" si="1"/>
        <v>17.361672705770943</v>
      </c>
      <c r="K15" s="14">
        <f t="shared" si="1"/>
        <v>17.132408809248059</v>
      </c>
    </row>
    <row r="17" spans="2:3" ht="15" customHeight="1" x14ac:dyDescent="0.25">
      <c r="B17" s="13" t="s">
        <v>784</v>
      </c>
      <c r="C17" s="35">
        <v>1</v>
      </c>
    </row>
    <row r="18" spans="2:3" ht="15" customHeight="1" x14ac:dyDescent="0.25">
      <c r="B18" s="13" t="s">
        <v>785</v>
      </c>
      <c r="C18" s="11" t="s">
        <v>787</v>
      </c>
    </row>
  </sheetData>
  <phoneticPr fontId="3"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'Product Info'!$A$16:$A$17</xm:f>
          </x14:formula1>
          <xm:sqref>C18</xm:sqref>
        </x14:dataValidation>
        <x14:dataValidation type="list" allowBlank="1" showInputMessage="1" showErrorMessage="1" xr:uid="{00000000-0002-0000-0300-000001000000}">
          <x14:formula1>
            <xm:f>'Product Info'!$A$19:$A$20</xm:f>
          </x14:formula1>
          <xm:sqref>A2:A13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
  <sheetViews>
    <sheetView workbookViewId="0"/>
  </sheetViews>
  <sheetFormatPr defaultRowHeight="15" customHeight="1" x14ac:dyDescent="0.25"/>
  <cols>
    <col min="1" max="13" width="12.77734375" customWidth="1"/>
    <col min="14" max="14" width="5.77734375" customWidth="1"/>
  </cols>
  <sheetData>
    <row r="1" spans="1:13" ht="15" customHeight="1" x14ac:dyDescent="0.25">
      <c r="A1" s="39" t="s">
        <v>96</v>
      </c>
      <c r="B1" s="16" t="str">
        <f>'Gene Table'!C3</f>
        <v>ACTB</v>
      </c>
      <c r="C1" s="16" t="str">
        <f>'Gene Table'!C4</f>
        <v>B2M</v>
      </c>
      <c r="D1" s="16" t="str">
        <f>'Gene Table'!C5</f>
        <v>GAPDH</v>
      </c>
      <c r="E1" s="16" t="str">
        <f>'Gene Table'!C6</f>
        <v>GUSB</v>
      </c>
      <c r="F1" s="16" t="str">
        <f>'Gene Table'!C7</f>
        <v>HPRT1</v>
      </c>
      <c r="G1" s="16" t="str">
        <f>'Gene Table'!C8</f>
        <v>HSP90AB1</v>
      </c>
      <c r="H1" s="16" t="str">
        <f>'Gene Table'!C9</f>
        <v>LDHA</v>
      </c>
      <c r="I1" s="16" t="str">
        <f>'Gene Table'!C10</f>
        <v>NONO</v>
      </c>
      <c r="J1" s="16" t="str">
        <f>'Gene Table'!C11</f>
        <v>PGK1</v>
      </c>
      <c r="K1" s="16" t="str">
        <f>'Gene Table'!C12</f>
        <v>PPIH</v>
      </c>
      <c r="L1" s="16" t="str">
        <f>'Gene Table'!C13</f>
        <v>RPLP0</v>
      </c>
      <c r="M1" s="16" t="str">
        <f>'Gene Table'!C14</f>
        <v>TFRC</v>
      </c>
    </row>
    <row r="2" spans="1:13" ht="15" customHeight="1" x14ac:dyDescent="0.25">
      <c r="A2" s="15" t="str">
        <f>'Gene Table'!F3</f>
        <v>Sample 1</v>
      </c>
      <c r="B2" s="36">
        <f>IF('Raw Data'!$D$2="","",IF(SUM('Raw Data'!$D$2:$D$13)&gt;10,IF(AND(ISNUMBER('Raw Data'!$D$2),'Raw Data'!$D$2&lt;$B$11, 'Raw Data'!$D$2&gt;0),'Raw Data'!$D$2,$B$11),""))</f>
        <v>14.08</v>
      </c>
      <c r="C2" s="36">
        <f>IF('Raw Data'!$D$3="","",IF(SUM('Raw Data'!$D$2:$D$13)&gt;10,IF(AND(ISNUMBER('Raw Data'!$D$3),'Raw Data'!$D$3&lt;$B$11, 'Raw Data'!$D$3&gt;0),'Raw Data'!$D$3,$B$11),""))</f>
        <v>24.52</v>
      </c>
      <c r="D2" s="36">
        <f>IF('Raw Data'!$D$4="","",IF(SUM('Raw Data'!$D$2:$D$13)&gt;10,IF(AND(ISNUMBER('Raw Data'!$D$4),'Raw Data'!$D$4&lt;$B$11, 'Raw Data'!$D$4&gt;0),'Raw Data'!$D$4,$B$11),""))</f>
        <v>18.559999999999999</v>
      </c>
      <c r="E2" s="36">
        <f>IF('Raw Data'!$D$5="","",IF(SUM('Raw Data'!$D$2:$D$13)&gt;10,IF(AND(ISNUMBER('Raw Data'!$D$5),'Raw Data'!$D$5&lt;$B$11, 'Raw Data'!$D$5&gt;0),'Raw Data'!$D$5,$B$11),""))</f>
        <v>17.89</v>
      </c>
      <c r="F2" s="36">
        <f>IF('Raw Data'!$D$6="","",IF(SUM('Raw Data'!$D$2:$D$13)&gt;10,IF(AND(ISNUMBER('Raw Data'!$D$6),'Raw Data'!$D$6&lt;$B$11, 'Raw Data'!$D$6&gt;0),'Raw Data'!$D$6,$B$11),""))</f>
        <v>17.3</v>
      </c>
      <c r="G2" s="36">
        <f>IF('Raw Data'!$D$7="","",IF(SUM('Raw Data'!$D$2:$D$13)&gt;10,IF(AND(ISNUMBER('Raw Data'!$D$7),'Raw Data'!$D$7&lt;$B$11, 'Raw Data'!$D$7&gt;0),'Raw Data'!$D$7,$B$11),""))</f>
        <v>13.24</v>
      </c>
      <c r="H2" s="36">
        <f>IF('Raw Data'!$D$8="","",IF(SUM('Raw Data'!$D$2:$D$13)&gt;10,IF(AND(ISNUMBER('Raw Data'!$D$8),'Raw Data'!$D$8&lt;$B$11, 'Raw Data'!$D$8&gt;0),'Raw Data'!$D$8,$B$11),""))</f>
        <v>24.39</v>
      </c>
      <c r="I2" s="36">
        <f>IF('Raw Data'!$D$9="","",IF(SUM('Raw Data'!$D$2:$D$13)&gt;10,IF(AND(ISNUMBER('Raw Data'!$D$9),'Raw Data'!$D$9&lt;$B$11, 'Raw Data'!$D$9&gt;0),'Raw Data'!$D$9,$B$11),""))</f>
        <v>18.96</v>
      </c>
      <c r="J2" s="36">
        <f>IF('Raw Data'!$D$10="","",IF(SUM('Raw Data'!$D$2:$D$13)&gt;10,IF(AND(ISNUMBER('Raw Data'!$D$10),'Raw Data'!$D$10&lt;$B$11, 'Raw Data'!$D$10&gt;0),'Raw Data'!$D$10,$B$11),""))</f>
        <v>17.5</v>
      </c>
      <c r="K2" s="36">
        <f>IF('Raw Data'!$D$11="","",IF(SUM('Raw Data'!$D$2:$D$13)&gt;10,IF(AND(ISNUMBER('Raw Data'!$D$11),'Raw Data'!$D$11&lt;$B$11, 'Raw Data'!$D$11&gt;0),'Raw Data'!$D$11,$B$11),""))</f>
        <v>15.59</v>
      </c>
      <c r="L2" s="36">
        <f>IF('Raw Data'!$D$12="","",IF(SUM('Raw Data'!$D$2:$D$13)&gt;10,IF(AND(ISNUMBER('Raw Data'!$D$12),'Raw Data'!$D$12&lt;$B$11, 'Raw Data'!$D$12&gt;0),'Raw Data'!$D$12,$B$11),""))</f>
        <v>14.65</v>
      </c>
      <c r="M2" s="36">
        <f>IF('Raw Data'!$D$13="","",IF(SUM('Raw Data'!$D$2:$D$13)&gt;10,IF(AND(ISNUMBER('Raw Data'!$D$13),'Raw Data'!$D$13&lt;$B$11, 'Raw Data'!$D$13&gt;0),'Raw Data'!$D$13,$B$11),""))</f>
        <v>17.48</v>
      </c>
    </row>
    <row r="3" spans="1:13" ht="15" customHeight="1" x14ac:dyDescent="0.25">
      <c r="A3" s="15" t="str">
        <f>'Gene Table'!F4</f>
        <v>Sample 2</v>
      </c>
      <c r="B3" s="36">
        <f>IF('Raw Data'!$D$14="","",IF(SUM('Raw Data'!$D$14:$D$25)&gt;10,IF(AND(ISNUMBER('Raw Data'!$D$14),'Raw Data'!$D$14&lt;$B$11, 'Raw Data'!$D$14&gt;0),'Raw Data'!$D$14,$B$11),""))</f>
        <v>14.02</v>
      </c>
      <c r="C3" s="36">
        <f>IF('Raw Data'!$D$15="","",IF(SUM('Raw Data'!$D$14:$D$25)&gt;10,IF(AND(ISNUMBER('Raw Data'!$D$15),'Raw Data'!$D$15&lt;$B$11, 'Raw Data'!$D$15&gt;0),'Raw Data'!$D$15,$B$11),""))</f>
        <v>24.44</v>
      </c>
      <c r="D3" s="36">
        <f>IF('Raw Data'!$D$16="","",IF(SUM('Raw Data'!$D$14:$D$25)&gt;10,IF(AND(ISNUMBER('Raw Data'!$D$16),'Raw Data'!$D$16&lt;$B$11, 'Raw Data'!$D$16&gt;0),'Raw Data'!$D$16,$B$11),""))</f>
        <v>18.350000000000001</v>
      </c>
      <c r="E3" s="36">
        <f>IF('Raw Data'!$D$17="","",IF(SUM('Raw Data'!$D$14:$D$25)&gt;10,IF(AND(ISNUMBER('Raw Data'!$D$17),'Raw Data'!$D$17&lt;$B$11, 'Raw Data'!$D$17&gt;0),'Raw Data'!$D$17,$B$11),""))</f>
        <v>17.77</v>
      </c>
      <c r="F3" s="36">
        <f>IF('Raw Data'!$D$18="","",IF(SUM('Raw Data'!$D$14:$D$25)&gt;10,IF(AND(ISNUMBER('Raw Data'!$D$18),'Raw Data'!$D$18&lt;$B$11, 'Raw Data'!$D$18&gt;0),'Raw Data'!$D$18,$B$11),""))</f>
        <v>17.13</v>
      </c>
      <c r="G3" s="36">
        <f>IF('Raw Data'!$D$19="","",IF(SUM('Raw Data'!$D$14:$D$25)&gt;10,IF(AND(ISNUMBER('Raw Data'!$D$19),'Raw Data'!$D$19&lt;$B$11, 'Raw Data'!$D$19&gt;0),'Raw Data'!$D$19,$B$11),""))</f>
        <v>13.19</v>
      </c>
      <c r="H3" s="36">
        <f>IF('Raw Data'!$D$20="","",IF(SUM('Raw Data'!$D$14:$D$25)&gt;10,IF(AND(ISNUMBER('Raw Data'!$D$20),'Raw Data'!$D$20&lt;$B$11, 'Raw Data'!$D$20&gt;0),'Raw Data'!$D$20,$B$11),""))</f>
        <v>24.87</v>
      </c>
      <c r="I3" s="36">
        <f>IF('Raw Data'!$D$21="","",IF(SUM('Raw Data'!$D$14:$D$25)&gt;10,IF(AND(ISNUMBER('Raw Data'!$D$21),'Raw Data'!$D$21&lt;$B$11, 'Raw Data'!$D$21&gt;0),'Raw Data'!$D$21,$B$11),""))</f>
        <v>18.89</v>
      </c>
      <c r="J3" s="36">
        <f>IF('Raw Data'!$D$22="","",IF(SUM('Raw Data'!$D$14:$D$25)&gt;10,IF(AND(ISNUMBER('Raw Data'!$D$22),'Raw Data'!$D$22&lt;$B$11, 'Raw Data'!$D$22&gt;0),'Raw Data'!$D$22,$B$11),""))</f>
        <v>17.52</v>
      </c>
      <c r="K3" s="36">
        <f>IF('Raw Data'!$D$23="","",IF(SUM('Raw Data'!$D$14:$D$25)&gt;10,IF(AND(ISNUMBER('Raw Data'!$D$23),'Raw Data'!$D$23&lt;$B$11, 'Raw Data'!$D$23&gt;0),'Raw Data'!$D$23,$B$11),""))</f>
        <v>15.57</v>
      </c>
      <c r="L3" s="36">
        <f>IF('Raw Data'!$D$24="","",IF(SUM('Raw Data'!$D$14:$D$25)&gt;10,IF(AND(ISNUMBER('Raw Data'!$D$24),'Raw Data'!$D$24&lt;$B$11, 'Raw Data'!$D$24&gt;0),'Raw Data'!$D$24,$B$11),""))</f>
        <v>17.5</v>
      </c>
      <c r="M3" s="36">
        <f>IF('Raw Data'!$D$25="","",IF(SUM('Raw Data'!$D$14:$D$25)&gt;10,IF(AND(ISNUMBER('Raw Data'!$D$25),'Raw Data'!$D$25&lt;$B$11, 'Raw Data'!$D$25&gt;0),'Raw Data'!$D$25,$B$11),""))</f>
        <v>24.39</v>
      </c>
    </row>
    <row r="4" spans="1:13" ht="15" customHeight="1" x14ac:dyDescent="0.25">
      <c r="A4" s="15" t="str">
        <f>'Gene Table'!F5</f>
        <v>Sample 3</v>
      </c>
      <c r="B4" s="36">
        <f>IF('Raw Data'!$D$26="","",IF(SUM('Raw Data'!$D$26:$D$37)&gt;10,IF(AND(ISNUMBER('Raw Data'!$D$26),'Raw Data'!$D$26&lt;$B$11, 'Raw Data'!$D$26&gt;0),'Raw Data'!$D$26,$B$11),""))</f>
        <v>14.13</v>
      </c>
      <c r="C4" s="36">
        <f>IF('Raw Data'!$D$27="","",IF(SUM('Raw Data'!$D$26:$D$37)&gt;10,IF(AND(ISNUMBER('Raw Data'!$D$27),'Raw Data'!$D$27&lt;$B$11, 'Raw Data'!$D$27&gt;0),'Raw Data'!$D$27,$B$11),""))</f>
        <v>24.52</v>
      </c>
      <c r="D4" s="36">
        <f>IF('Raw Data'!$D$28="","",IF(SUM('Raw Data'!$D$26:$D$37)&gt;10,IF(AND(ISNUMBER('Raw Data'!$D$28),'Raw Data'!$D$28&lt;$B$11, 'Raw Data'!$D$28&gt;0),'Raw Data'!$D$28,$B$11),""))</f>
        <v>18.739999999999998</v>
      </c>
      <c r="E4" s="36">
        <f>IF('Raw Data'!$D$29="","",IF(SUM('Raw Data'!$D$26:$D$37)&gt;10,IF(AND(ISNUMBER('Raw Data'!$D$29),'Raw Data'!$D$29&lt;$B$11, 'Raw Data'!$D$29&gt;0),'Raw Data'!$D$29,$B$11),""))</f>
        <v>18.010000000000002</v>
      </c>
      <c r="F4" s="36">
        <f>IF('Raw Data'!$D$30="","",IF(SUM('Raw Data'!$D$26:$D$37)&gt;10,IF(AND(ISNUMBER('Raw Data'!$D$30),'Raw Data'!$D$30&lt;$B$11, 'Raw Data'!$D$30&gt;0),'Raw Data'!$D$30,$B$11),""))</f>
        <v>17.48</v>
      </c>
      <c r="G4" s="36">
        <f>IF('Raw Data'!$D$31="","",IF(SUM('Raw Data'!$D$26:$D$37)&gt;10,IF(AND(ISNUMBER('Raw Data'!$D$31),'Raw Data'!$D$31&lt;$B$11, 'Raw Data'!$D$31&gt;0),'Raw Data'!$D$31,$B$11),""))</f>
        <v>14.65</v>
      </c>
      <c r="H4" s="36">
        <f>IF('Raw Data'!$D$32="","",IF(SUM('Raw Data'!$D$26:$D$37)&gt;10,IF(AND(ISNUMBER('Raw Data'!$D$32),'Raw Data'!$D$32&lt;$B$11, 'Raw Data'!$D$32&gt;0),'Raw Data'!$D$32,$B$11),""))</f>
        <v>24.09</v>
      </c>
      <c r="I4" s="36">
        <f>IF('Raw Data'!$D$33="","",IF(SUM('Raw Data'!$D$26:$D$37)&gt;10,IF(AND(ISNUMBER('Raw Data'!$D$33),'Raw Data'!$D$33&lt;$B$11, 'Raw Data'!$D$33&gt;0),'Raw Data'!$D$33,$B$11),""))</f>
        <v>18.850000000000001</v>
      </c>
      <c r="J4" s="36">
        <f>IF('Raw Data'!$D$34="","",IF(SUM('Raw Data'!$D$26:$D$37)&gt;10,IF(AND(ISNUMBER('Raw Data'!$D$34),'Raw Data'!$D$34&lt;$B$11, 'Raw Data'!$D$34&gt;0),'Raw Data'!$D$34,$B$11),""))</f>
        <v>18.2</v>
      </c>
      <c r="K4" s="36">
        <f>IF('Raw Data'!$D$35="","",IF(SUM('Raw Data'!$D$26:$D$37)&gt;10,IF(AND(ISNUMBER('Raw Data'!$D$35),'Raw Data'!$D$35&lt;$B$11, 'Raw Data'!$D$35&gt;0),'Raw Data'!$D$35,$B$11),""))</f>
        <v>17.12</v>
      </c>
      <c r="L4" s="36">
        <f>IF('Raw Data'!$D$36="","",IF(SUM('Raw Data'!$D$26:$D$37)&gt;10,IF(AND(ISNUMBER('Raw Data'!$D$36),'Raw Data'!$D$36&lt;$B$11, 'Raw Data'!$D$36&gt;0),'Raw Data'!$D$36,$B$11),""))</f>
        <v>15.57</v>
      </c>
      <c r="M4" s="36">
        <f>IF('Raw Data'!$D$37="","",IF(SUM('Raw Data'!$D$26:$D$37)&gt;10,IF(AND(ISNUMBER('Raw Data'!$D$37),'Raw Data'!$D$37&lt;$B$11, 'Raw Data'!$D$37&gt;0),'Raw Data'!$D$37,$B$11),""))</f>
        <v>13.99</v>
      </c>
    </row>
    <row r="5" spans="1:13" ht="15" customHeight="1" x14ac:dyDescent="0.25">
      <c r="A5" s="15" t="str">
        <f>'Gene Table'!F6</f>
        <v>Sample 4</v>
      </c>
      <c r="B5" s="36">
        <f>IF('Raw Data'!$D$38="","",IF(SUM('Raw Data'!$D$38:$D$49)&gt;10,IF(AND(ISNUMBER('Raw Data'!$D$38),'Raw Data'!$D$38&lt;$B$11, 'Raw Data'!$D$38&gt;0),'Raw Data'!$D$38,$B$11),""))</f>
        <v>14.21</v>
      </c>
      <c r="C5" s="36">
        <f>IF('Raw Data'!$D$39="","",IF(SUM('Raw Data'!$D$38:$D$49)&gt;10,IF(AND(ISNUMBER('Raw Data'!$D$39),'Raw Data'!$D$39&lt;$B$11, 'Raw Data'!$D$39&gt;0),'Raw Data'!$D$39,$B$11),""))</f>
        <v>25.01</v>
      </c>
      <c r="D5" s="36">
        <f>IF('Raw Data'!$D$40="","",IF(SUM('Raw Data'!$D$38:$D$49)&gt;10,IF(AND(ISNUMBER('Raw Data'!$D$40),'Raw Data'!$D$40&lt;$B$11, 'Raw Data'!$D$40&gt;0),'Raw Data'!$D$40,$B$11),""))</f>
        <v>18.920000000000002</v>
      </c>
      <c r="E5" s="36">
        <f>IF('Raw Data'!$D$41="","",IF(SUM('Raw Data'!$D$38:$D$49)&gt;10,IF(AND(ISNUMBER('Raw Data'!$D$41),'Raw Data'!$D$41&lt;$B$11, 'Raw Data'!$D$41&gt;0),'Raw Data'!$D$41,$B$11),""))</f>
        <v>18.2</v>
      </c>
      <c r="F5" s="36">
        <f>IF('Raw Data'!$D$42="","",IF(SUM('Raw Data'!$D$38:$D$49)&gt;10,IF(AND(ISNUMBER('Raw Data'!$D$42),'Raw Data'!$D$42&lt;$B$11, 'Raw Data'!$D$42&gt;0),'Raw Data'!$D$42,$B$11),""))</f>
        <v>17.2</v>
      </c>
      <c r="G5" s="36">
        <f>IF('Raw Data'!$D$43="","",IF(SUM('Raw Data'!$D$38:$D$49)&gt;10,IF(AND(ISNUMBER('Raw Data'!$D$43),'Raw Data'!$D$43&lt;$B$11, 'Raw Data'!$D$43&gt;0),'Raw Data'!$D$43,$B$11),""))</f>
        <v>14.67</v>
      </c>
      <c r="H5" s="36">
        <f>IF('Raw Data'!$D$44="","",IF(SUM('Raw Data'!$D$38:$D$49)&gt;10,IF(AND(ISNUMBER('Raw Data'!$D$44),'Raw Data'!$D$44&lt;$B$11, 'Raw Data'!$D$44&gt;0),'Raw Data'!$D$44,$B$11),""))</f>
        <v>24.19</v>
      </c>
      <c r="I5" s="36">
        <f>IF('Raw Data'!$D$45="","",IF(SUM('Raw Data'!$D$38:$D$49)&gt;10,IF(AND(ISNUMBER('Raw Data'!$D$45),'Raw Data'!$D$45&lt;$B$11, 'Raw Data'!$D$45&gt;0),'Raw Data'!$D$45,$B$11),""))</f>
        <v>18.96</v>
      </c>
      <c r="J5" s="36">
        <f>IF('Raw Data'!$D$46="","",IF(SUM('Raw Data'!$D$38:$D$49)&gt;10,IF(AND(ISNUMBER('Raw Data'!$D$46),'Raw Data'!$D$46&lt;$B$11, 'Raw Data'!$D$46&gt;0),'Raw Data'!$D$46,$B$11),""))</f>
        <v>18.309999999999999</v>
      </c>
      <c r="K5" s="36">
        <f>IF('Raw Data'!$D$47="","",IF(SUM('Raw Data'!$D$38:$D$49)&gt;10,IF(AND(ISNUMBER('Raw Data'!$D$47),'Raw Data'!$D$47&lt;$B$11, 'Raw Data'!$D$47&gt;0),'Raw Data'!$D$47,$B$11),""))</f>
        <v>17.29</v>
      </c>
      <c r="L5" s="36">
        <f>IF('Raw Data'!$D$48="","",IF(SUM('Raw Data'!$D$38:$D$49)&gt;10,IF(AND(ISNUMBER('Raw Data'!$D$48),'Raw Data'!$D$48&lt;$B$11, 'Raw Data'!$D$48&gt;0),'Raw Data'!$D$48,$B$11),""))</f>
        <v>14.08</v>
      </c>
      <c r="M5" s="36">
        <f>IF('Raw Data'!$D$49="","",IF(SUM('Raw Data'!$D$38:$D$49)&gt;10,IF(AND(ISNUMBER('Raw Data'!$D$49),'Raw Data'!$D$49&lt;$B$11, 'Raw Data'!$D$49&gt;0),'Raw Data'!$D$49,$B$11),""))</f>
        <v>17.73</v>
      </c>
    </row>
    <row r="6" spans="1:13" ht="15" customHeight="1" x14ac:dyDescent="0.25">
      <c r="A6" s="15" t="str">
        <f>'Gene Table'!F7</f>
        <v>Sample 5</v>
      </c>
      <c r="B6" s="36">
        <f>IF('Raw Data'!$D$50="","",IF(SUM('Raw Data'!$D$50:$D$61)&gt;10,IF(AND(ISNUMBER('Raw Data'!$D$50),'Raw Data'!$D$50&lt;$B$11, 'Raw Data'!$D$50&gt;0),'Raw Data'!$D$50,$B$11),""))</f>
        <v>14.67</v>
      </c>
      <c r="C6" s="36">
        <f>IF('Raw Data'!$D$51="","",IF(SUM('Raw Data'!$D$50:$D$61)&gt;10,IF(AND(ISNUMBER('Raw Data'!$D$51),'Raw Data'!$D$51&lt;$B$11, 'Raw Data'!$D$51&gt;0),'Raw Data'!$D$51,$B$11),""))</f>
        <v>24.19</v>
      </c>
      <c r="D6" s="36">
        <f>IF('Raw Data'!$D$52="","",IF(SUM('Raw Data'!$D$50:$D$61)&gt;10,IF(AND(ISNUMBER('Raw Data'!$D$52),'Raw Data'!$D$52&lt;$B$11, 'Raw Data'!$D$52&gt;0),'Raw Data'!$D$52,$B$11),""))</f>
        <v>18.96</v>
      </c>
      <c r="E6" s="36">
        <f>IF('Raw Data'!$D$53="","",IF(SUM('Raw Data'!$D$50:$D$61)&gt;10,IF(AND(ISNUMBER('Raw Data'!$D$53),'Raw Data'!$D$53&lt;$B$11, 'Raw Data'!$D$53&gt;0),'Raw Data'!$D$53,$B$11),""))</f>
        <v>18.309999999999999</v>
      </c>
      <c r="F6" s="36">
        <f>IF('Raw Data'!$D$54="","",IF(SUM('Raw Data'!$D$50:$D$61)&gt;10,IF(AND(ISNUMBER('Raw Data'!$D$54),'Raw Data'!$D$54&lt;$B$11, 'Raw Data'!$D$54&gt;0),'Raw Data'!$D$54,$B$11),""))</f>
        <v>17.29</v>
      </c>
      <c r="G6" s="36">
        <f>IF('Raw Data'!$D$55="","",IF(SUM('Raw Data'!$D$50:$D$61)&gt;10,IF(AND(ISNUMBER('Raw Data'!$D$55),'Raw Data'!$D$55&lt;$B$11, 'Raw Data'!$D$55&gt;0),'Raw Data'!$D$55,$B$11),""))</f>
        <v>14.02</v>
      </c>
      <c r="H6" s="36">
        <f>IF('Raw Data'!$D$56="","",IF(SUM('Raw Data'!$D$50:$D$61)&gt;10,IF(AND(ISNUMBER('Raw Data'!$D$56),'Raw Data'!$D$56&lt;$B$11, 'Raw Data'!$D$56&gt;0),'Raw Data'!$D$56,$B$11),""))</f>
        <v>22.59</v>
      </c>
      <c r="I6" s="36">
        <f>IF('Raw Data'!$D$57="","",IF(SUM('Raw Data'!$D$50:$D$61)&gt;10,IF(AND(ISNUMBER('Raw Data'!$D$57),'Raw Data'!$D$57&lt;$B$11, 'Raw Data'!$D$57&gt;0),'Raw Data'!$D$57,$B$11),""))</f>
        <v>19.16</v>
      </c>
      <c r="J6" s="36">
        <f>IF('Raw Data'!$D$58="","",IF(SUM('Raw Data'!$D$50:$D$61)&gt;10,IF(AND(ISNUMBER('Raw Data'!$D$58),'Raw Data'!$D$58&lt;$B$11, 'Raw Data'!$D$58&gt;0),'Raw Data'!$D$58,$B$11),""))</f>
        <v>16.97</v>
      </c>
      <c r="K6" s="36">
        <f>IF('Raw Data'!$D$59="","",IF(SUM('Raw Data'!$D$50:$D$61)&gt;10,IF(AND(ISNUMBER('Raw Data'!$D$59),'Raw Data'!$D$59&lt;$B$11, 'Raw Data'!$D$59&gt;0),'Raw Data'!$D$59,$B$11),""))</f>
        <v>17.73</v>
      </c>
      <c r="L6" s="36">
        <f>IF('Raw Data'!$D$60="","",IF(SUM('Raw Data'!$D$50:$D$61)&gt;10,IF(AND(ISNUMBER('Raw Data'!$D$60),'Raw Data'!$D$60&lt;$B$11, 'Raw Data'!$D$60&gt;0),'Raw Data'!$D$60,$B$11),""))</f>
        <v>18.2</v>
      </c>
      <c r="M6" s="36">
        <f>IF('Raw Data'!$D$61="","",IF(SUM('Raw Data'!$D$50:$D$61)&gt;10,IF(AND(ISNUMBER('Raw Data'!$D$61),'Raw Data'!$D$61&lt;$B$11, 'Raw Data'!$D$61&gt;0),'Raw Data'!$D$61,$B$11),""))</f>
        <v>18.309999999999999</v>
      </c>
    </row>
    <row r="7" spans="1:13" ht="15" customHeight="1" x14ac:dyDescent="0.25">
      <c r="A7" s="15" t="str">
        <f>'Gene Table'!F8</f>
        <v>Sample 6</v>
      </c>
      <c r="B7" s="36">
        <f>IF('Raw Data'!$D$62="","",IF(SUM('Raw Data'!$D$62:$D$73)&gt;10,IF(AND(ISNUMBER('Raw Data'!$D$62),'Raw Data'!$D$62&lt;$B$11, 'Raw Data'!$D$62&gt;0),'Raw Data'!$D$62,$B$11),""))</f>
        <v>14.65</v>
      </c>
      <c r="C7" s="36">
        <f>IF('Raw Data'!$D$63="","",IF(SUM('Raw Data'!$D$62:$D$73)&gt;10,IF(AND(ISNUMBER('Raw Data'!$D$63),'Raw Data'!$D$63&lt;$B$11, 'Raw Data'!$D$63&gt;0),'Raw Data'!$D$63,$B$11),""))</f>
        <v>24.09</v>
      </c>
      <c r="D7" s="36">
        <f>IF('Raw Data'!$D$64="","",IF(SUM('Raw Data'!$D$62:$D$73)&gt;10,IF(AND(ISNUMBER('Raw Data'!$D$64),'Raw Data'!$D$64&lt;$B$11, 'Raw Data'!$D$64&gt;0),'Raw Data'!$D$64,$B$11),""))</f>
        <v>18.850000000000001</v>
      </c>
      <c r="E7" s="36">
        <f>IF('Raw Data'!$D$65="","",IF(SUM('Raw Data'!$D$62:$D$73)&gt;10,IF(AND(ISNUMBER('Raw Data'!$D$65),'Raw Data'!$D$65&lt;$B$11, 'Raw Data'!$D$65&gt;0),'Raw Data'!$D$65,$B$11),""))</f>
        <v>18.2</v>
      </c>
      <c r="F7" s="36">
        <f>IF('Raw Data'!$D$66="","",IF(SUM('Raw Data'!$D$62:$D$73)&gt;10,IF(AND(ISNUMBER('Raw Data'!$D$66),'Raw Data'!$D$66&lt;$B$11, 'Raw Data'!$D$66&gt;0),'Raw Data'!$D$66,$B$11),""))</f>
        <v>17.12</v>
      </c>
      <c r="G7" s="36">
        <f>IF('Raw Data'!$D$67="","",IF(SUM('Raw Data'!$D$62:$D$73)&gt;10,IF(AND(ISNUMBER('Raw Data'!$D$67),'Raw Data'!$D$67&lt;$B$11, 'Raw Data'!$D$67&gt;0),'Raw Data'!$D$67,$B$11),""))</f>
        <v>13.99</v>
      </c>
      <c r="H7" s="36">
        <f>IF('Raw Data'!$D$68="","",IF(SUM('Raw Data'!$D$62:$D$73)&gt;10,IF(AND(ISNUMBER('Raw Data'!$D$68),'Raw Data'!$D$68&lt;$B$11, 'Raw Data'!$D$68&gt;0),'Raw Data'!$D$68,$B$11),""))</f>
        <v>22.23</v>
      </c>
      <c r="I7" s="36">
        <f>IF('Raw Data'!$D$69="","",IF(SUM('Raw Data'!$D$62:$D$73)&gt;10,IF(AND(ISNUMBER('Raw Data'!$D$69),'Raw Data'!$D$69&lt;$B$11, 'Raw Data'!$D$69&gt;0),'Raw Data'!$D$69,$B$11),""))</f>
        <v>19.309999999999999</v>
      </c>
      <c r="J7" s="36">
        <f>IF('Raw Data'!$D$70="","",IF(SUM('Raw Data'!$D$62:$D$73)&gt;10,IF(AND(ISNUMBER('Raw Data'!$D$70),'Raw Data'!$D$70&lt;$B$11, 'Raw Data'!$D$70&gt;0),'Raw Data'!$D$70,$B$11),""))</f>
        <v>17</v>
      </c>
      <c r="K7" s="36">
        <f>IF('Raw Data'!$D$71="","",IF(SUM('Raw Data'!$D$62:$D$73)&gt;10,IF(AND(ISNUMBER('Raw Data'!$D$71),'Raw Data'!$D$71&lt;$B$11, 'Raw Data'!$D$71&gt;0),'Raw Data'!$D$71,$B$11),""))</f>
        <v>17.89</v>
      </c>
      <c r="L7" s="36">
        <f>IF('Raw Data'!$D$72="","",IF(SUM('Raw Data'!$D$62:$D$73)&gt;10,IF(AND(ISNUMBER('Raw Data'!$D$72),'Raw Data'!$D$72&lt;$B$11, 'Raw Data'!$D$72&gt;0),'Raw Data'!$D$72,$B$11),""))</f>
        <v>17.3</v>
      </c>
      <c r="M7" s="36">
        <f>IF('Raw Data'!$D$73="","",IF(SUM('Raw Data'!$D$62:$D$73)&gt;10,IF(AND(ISNUMBER('Raw Data'!$D$73),'Raw Data'!$D$73&lt;$B$11, 'Raw Data'!$D$73&gt;0),'Raw Data'!$D$73,$B$11),""))</f>
        <v>17.5</v>
      </c>
    </row>
    <row r="8" spans="1:13" ht="15" customHeight="1" x14ac:dyDescent="0.25">
      <c r="A8" s="15" t="str">
        <f>'Gene Table'!F9</f>
        <v>Sample 7</v>
      </c>
      <c r="B8" s="36">
        <f>IF('Raw Data'!$D$74="","",IF(SUM('Raw Data'!$D$74:$D$85)&gt;10,IF(AND(ISNUMBER('Raw Data'!$D$74),'Raw Data'!$D$74&lt;$B$11, 'Raw Data'!$D$74&gt;0),'Raw Data'!$D$74,$B$11),""))</f>
        <v>13.19</v>
      </c>
      <c r="C8" s="36">
        <f>IF('Raw Data'!$D$75="","",IF(SUM('Raw Data'!$D$74:$D$85)&gt;10,IF(AND(ISNUMBER('Raw Data'!$D$75),'Raw Data'!$D$75&lt;$B$11, 'Raw Data'!$D$75&gt;0),'Raw Data'!$D$75,$B$11),""))</f>
        <v>24.87</v>
      </c>
      <c r="D8" s="36">
        <f>IF('Raw Data'!$D$76="","",IF(SUM('Raw Data'!$D$74:$D$85)&gt;10,IF(AND(ISNUMBER('Raw Data'!$D$76),'Raw Data'!$D$76&lt;$B$11, 'Raw Data'!$D$76&gt;0),'Raw Data'!$D$76,$B$11),""))</f>
        <v>18.89</v>
      </c>
      <c r="E8" s="36">
        <f>IF('Raw Data'!$D$77="","",IF(SUM('Raw Data'!$D$74:$D$85)&gt;10,IF(AND(ISNUMBER('Raw Data'!$D$77),'Raw Data'!$D$77&lt;$B$11, 'Raw Data'!$D$77&gt;0),'Raw Data'!$D$77,$B$11),""))</f>
        <v>17.52</v>
      </c>
      <c r="F8" s="36">
        <f>IF('Raw Data'!$D$78="","",IF(SUM('Raw Data'!$D$74:$D$85)&gt;10,IF(AND(ISNUMBER('Raw Data'!$D$78),'Raw Data'!$D$78&lt;$B$11, 'Raw Data'!$D$78&gt;0),'Raw Data'!$D$78,$B$11),""))</f>
        <v>15.57</v>
      </c>
      <c r="G8" s="36">
        <f>IF('Raw Data'!$D$79="","",IF(SUM('Raw Data'!$D$74:$D$85)&gt;10,IF(AND(ISNUMBER('Raw Data'!$D$79),'Raw Data'!$D$79&lt;$B$11, 'Raw Data'!$D$79&gt;0),'Raw Data'!$D$79,$B$11),""))</f>
        <v>14.09</v>
      </c>
      <c r="H8" s="36">
        <f>IF('Raw Data'!$D$80="","",IF(SUM('Raw Data'!$D$74:$D$85)&gt;10,IF(AND(ISNUMBER('Raw Data'!$D$80),'Raw Data'!$D$80&lt;$B$11, 'Raw Data'!$D$80&gt;0),'Raw Data'!$D$80,$B$11),""))</f>
        <v>22.39</v>
      </c>
      <c r="I8" s="36">
        <f>IF('Raw Data'!$D$81="","",IF(SUM('Raw Data'!$D$74:$D$85)&gt;10,IF(AND(ISNUMBER('Raw Data'!$D$81),'Raw Data'!$D$81&lt;$B$11, 'Raw Data'!$D$81&gt;0),'Raw Data'!$D$81,$B$11),""))</f>
        <v>19.18</v>
      </c>
      <c r="J8" s="36">
        <f>IF('Raw Data'!$D$82="","",IF(SUM('Raw Data'!$D$74:$D$85)&gt;10,IF(AND(ISNUMBER('Raw Data'!$D$82),'Raw Data'!$D$82&lt;$B$11, 'Raw Data'!$D$82&gt;0),'Raw Data'!$D$82,$B$11),""))</f>
        <v>16.86</v>
      </c>
      <c r="K8" s="36">
        <f>IF('Raw Data'!$D$83="","",IF(SUM('Raw Data'!$D$74:$D$85)&gt;10,IF(AND(ISNUMBER('Raw Data'!$D$83),'Raw Data'!$D$83&lt;$B$11, 'Raw Data'!$D$83&gt;0),'Raw Data'!$D$83,$B$11),""))</f>
        <v>17.53</v>
      </c>
      <c r="L8" s="36">
        <f>IF('Raw Data'!$D$84="","",IF(SUM('Raw Data'!$D$74:$D$85)&gt;10,IF(AND(ISNUMBER('Raw Data'!$D$84),'Raw Data'!$D$84&lt;$B$11, 'Raw Data'!$D$84&gt;0),'Raw Data'!$D$84,$B$11),""))</f>
        <v>17.61</v>
      </c>
      <c r="M8" s="36">
        <f>IF('Raw Data'!$D$85="","",IF(SUM('Raw Data'!$D$74:$D$85)&gt;10,IF(AND(ISNUMBER('Raw Data'!$D$85),'Raw Data'!$D$85&lt;$B$11, 'Raw Data'!$D$85&gt;0),'Raw Data'!$D$85,$B$11),""))</f>
        <v>14.09</v>
      </c>
    </row>
    <row r="9" spans="1:13" ht="15" customHeight="1" x14ac:dyDescent="0.25">
      <c r="A9" s="15" t="str">
        <f>'Gene Table'!F10</f>
        <v>Sample 8</v>
      </c>
      <c r="B9" s="36">
        <f>IF('Raw Data'!$D$86="","",IF(SUM('Raw Data'!$D$86:$D$97)&gt;10,IF(AND(ISNUMBER('Raw Data'!$D$86),'Raw Data'!$D$86&lt;$B$11, 'Raw Data'!$D$86&gt;0),'Raw Data'!$D$86,$B$11),""))</f>
        <v>13.24</v>
      </c>
      <c r="C9" s="36">
        <f>IF('Raw Data'!$D$87="","",IF(SUM('Raw Data'!$D$86:$D$97)&gt;10,IF(AND(ISNUMBER('Raw Data'!$D$87),'Raw Data'!$D$87&lt;$B$11, 'Raw Data'!$D$87&gt;0),'Raw Data'!$D$87,$B$11),""))</f>
        <v>24.39</v>
      </c>
      <c r="D9" s="36">
        <f>IF('Raw Data'!$D$88="","",IF(SUM('Raw Data'!$D$86:$D$97)&gt;10,IF(AND(ISNUMBER('Raw Data'!$D$88),'Raw Data'!$D$88&lt;$B$11, 'Raw Data'!$D$88&gt;0),'Raw Data'!$D$88,$B$11),""))</f>
        <v>18.96</v>
      </c>
      <c r="E9" s="36">
        <f>IF('Raw Data'!$D$89="","",IF(SUM('Raw Data'!$D$86:$D$97)&gt;10,IF(AND(ISNUMBER('Raw Data'!$D$89),'Raw Data'!$D$89&lt;$B$11, 'Raw Data'!$D$89&gt;0),'Raw Data'!$D$89,$B$11),""))</f>
        <v>17.5</v>
      </c>
      <c r="F9" s="36">
        <f>IF('Raw Data'!$D$90="","",IF(SUM('Raw Data'!$D$86:$D$97)&gt;10,IF(AND(ISNUMBER('Raw Data'!$D$90),'Raw Data'!$D$90&lt;$B$11, 'Raw Data'!$D$90&gt;0),'Raw Data'!$D$90,$B$11),""))</f>
        <v>15.59</v>
      </c>
      <c r="G9" s="36">
        <f>IF('Raw Data'!$D$91="","",IF(SUM('Raw Data'!$D$86:$D$97)&gt;10,IF(AND(ISNUMBER('Raw Data'!$D$91),'Raw Data'!$D$91&lt;$B$11, 'Raw Data'!$D$91&gt;0),'Raw Data'!$D$91,$B$11),""))</f>
        <v>13.14</v>
      </c>
      <c r="H9" s="36">
        <f>IF('Raw Data'!$D$92="","",IF(SUM('Raw Data'!$D$86:$D$97)&gt;10,IF(AND(ISNUMBER('Raw Data'!$D$92),'Raw Data'!$D$92&lt;$B$11, 'Raw Data'!$D$92&gt;0),'Raw Data'!$D$92,$B$11),""))</f>
        <v>24.65</v>
      </c>
      <c r="I9" s="36">
        <f>IF('Raw Data'!$D$93="","",IF(SUM('Raw Data'!$D$86:$D$97)&gt;10,IF(AND(ISNUMBER('Raw Data'!$D$93),'Raw Data'!$D$93&lt;$B$11, 'Raw Data'!$D$93&gt;0),'Raw Data'!$D$93,$B$11),""))</f>
        <v>18.920000000000002</v>
      </c>
      <c r="J9" s="36">
        <f>IF('Raw Data'!$D$94="","",IF(SUM('Raw Data'!$D$86:$D$97)&gt;10,IF(AND(ISNUMBER('Raw Data'!$D$94),'Raw Data'!$D$94&lt;$B$11, 'Raw Data'!$D$94&gt;0),'Raw Data'!$D$94,$B$11),""))</f>
        <v>17.61</v>
      </c>
      <c r="K9" s="36">
        <f>IF('Raw Data'!$D$95="","",IF(SUM('Raw Data'!$D$86:$D$97)&gt;10,IF(AND(ISNUMBER('Raw Data'!$D$95),'Raw Data'!$D$95&lt;$B$11, 'Raw Data'!$D$95&gt;0),'Raw Data'!$D$95,$B$11),""))</f>
        <v>15.65</v>
      </c>
      <c r="L9" s="36">
        <f>IF('Raw Data'!$D$96="","",IF(SUM('Raw Data'!$D$86:$D$97)&gt;10,IF(AND(ISNUMBER('Raw Data'!$D$96),'Raw Data'!$D$96&lt;$B$11, 'Raw Data'!$D$96&gt;0),'Raw Data'!$D$96,$B$11),""))</f>
        <v>17.12</v>
      </c>
      <c r="M9" s="36">
        <f>IF('Raw Data'!$D$97="","",IF(SUM('Raw Data'!$D$86:$D$97)&gt;10,IF(AND(ISNUMBER('Raw Data'!$D$97),'Raw Data'!$D$97&lt;$B$11, 'Raw Data'!$D$97&gt;0),'Raw Data'!$D$97,$B$11),""))</f>
        <v>13.24</v>
      </c>
    </row>
    <row r="11" spans="1:13" ht="15" customHeight="1" x14ac:dyDescent="0.25">
      <c r="A11" s="39" t="s">
        <v>793</v>
      </c>
      <c r="B11" s="36">
        <f>IF('Raw Data'!G4='Raw Data'!G2,35,IF('Raw Data'!G4='Raw Data'!G3,33,"OOPS"))</f>
        <v>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9"/>
  <sheetViews>
    <sheetView workbookViewId="0"/>
  </sheetViews>
  <sheetFormatPr defaultColWidth="9.21875" defaultRowHeight="15" customHeight="1" x14ac:dyDescent="0.25"/>
  <cols>
    <col min="1" max="1" width="27.77734375" style="3" bestFit="1" customWidth="1"/>
    <col min="2" max="2" width="5.77734375" style="3" customWidth="1"/>
    <col min="3" max="3" width="15.5546875" style="3" bestFit="1" customWidth="1"/>
    <col min="4" max="4" width="11.21875" style="3" bestFit="1" customWidth="1"/>
    <col min="5" max="5" width="8.21875" style="3" bestFit="1" customWidth="1"/>
    <col min="6" max="6" width="13.77734375" style="3" bestFit="1" customWidth="1"/>
    <col min="7" max="7" width="15.21875" style="3" bestFit="1" customWidth="1"/>
    <col min="8" max="8" width="11.44140625" style="3" bestFit="1" customWidth="1"/>
    <col min="9" max="9" width="14" style="3" bestFit="1" customWidth="1"/>
    <col min="10" max="10" width="13.77734375" style="3" bestFit="1" customWidth="1"/>
    <col min="11" max="11" width="80.21875" style="3" bestFit="1" customWidth="1"/>
    <col min="12" max="12" width="5.77734375" style="3" customWidth="1"/>
    <col min="13" max="14" width="10.77734375" style="3" customWidth="1"/>
    <col min="15" max="15" width="5.77734375" style="3" customWidth="1"/>
    <col min="16" max="17" width="9.21875" style="3"/>
    <col min="18" max="18" width="9.21875" style="1"/>
    <col min="19" max="16384" width="9.21875" style="3"/>
  </cols>
  <sheetData>
    <row r="1" spans="1:18" s="5" customFormat="1" ht="15" customHeight="1" x14ac:dyDescent="0.25">
      <c r="A1" s="5" t="s">
        <v>397</v>
      </c>
      <c r="C1" s="4" t="s">
        <v>127</v>
      </c>
      <c r="D1" s="4" t="s">
        <v>128</v>
      </c>
      <c r="E1" s="4" t="s">
        <v>100</v>
      </c>
      <c r="F1" s="4" t="s">
        <v>96</v>
      </c>
      <c r="G1" s="4" t="s">
        <v>607</v>
      </c>
      <c r="H1" s="4" t="s">
        <v>129</v>
      </c>
      <c r="I1" s="5" t="s">
        <v>121</v>
      </c>
      <c r="J1" s="5" t="s">
        <v>96</v>
      </c>
      <c r="K1" s="5" t="s">
        <v>101</v>
      </c>
      <c r="M1" s="5" t="s">
        <v>796</v>
      </c>
      <c r="N1" s="5" t="s">
        <v>797</v>
      </c>
    </row>
    <row r="2" spans="1:18" ht="15" customHeight="1" x14ac:dyDescent="0.25">
      <c r="A2" s="3" t="s">
        <v>384</v>
      </c>
      <c r="C2" s="3" t="s">
        <v>130</v>
      </c>
      <c r="D2" s="3" t="s">
        <v>131</v>
      </c>
      <c r="E2" s="3" t="s">
        <v>0</v>
      </c>
      <c r="F2" s="3" t="s">
        <v>99</v>
      </c>
      <c r="G2" s="3" t="s">
        <v>608</v>
      </c>
      <c r="H2" s="3" t="s">
        <v>132</v>
      </c>
      <c r="I2" s="3" t="s">
        <v>107</v>
      </c>
      <c r="J2" s="3" t="s">
        <v>99</v>
      </c>
      <c r="K2" s="3" t="s">
        <v>108</v>
      </c>
      <c r="M2" s="3" t="s">
        <v>0</v>
      </c>
      <c r="N2" s="38">
        <v>1</v>
      </c>
      <c r="R2" s="3"/>
    </row>
    <row r="3" spans="1:18" ht="15" customHeight="1" x14ac:dyDescent="0.25">
      <c r="A3" s="3" t="s">
        <v>385</v>
      </c>
      <c r="C3" s="3" t="s">
        <v>130</v>
      </c>
      <c r="D3" s="3" t="s">
        <v>131</v>
      </c>
      <c r="E3" s="3" t="s">
        <v>1</v>
      </c>
      <c r="F3" s="3" t="s">
        <v>122</v>
      </c>
      <c r="G3" s="3" t="s">
        <v>609</v>
      </c>
      <c r="H3" s="3" t="s">
        <v>133</v>
      </c>
      <c r="I3" s="3" t="s">
        <v>125</v>
      </c>
      <c r="J3" s="3" t="s">
        <v>122</v>
      </c>
      <c r="K3" s="3" t="s">
        <v>126</v>
      </c>
      <c r="M3" s="3" t="s">
        <v>1</v>
      </c>
      <c r="N3" s="38">
        <v>2</v>
      </c>
      <c r="R3" s="3"/>
    </row>
    <row r="4" spans="1:18" ht="15" customHeight="1" x14ac:dyDescent="0.25">
      <c r="A4" s="3" t="s">
        <v>386</v>
      </c>
      <c r="C4" s="3" t="s">
        <v>130</v>
      </c>
      <c r="D4" s="3" t="s">
        <v>131</v>
      </c>
      <c r="E4" s="3" t="s">
        <v>2</v>
      </c>
      <c r="F4" s="3" t="s">
        <v>105</v>
      </c>
      <c r="G4" s="3" t="s">
        <v>610</v>
      </c>
      <c r="H4" s="3" t="s">
        <v>134</v>
      </c>
      <c r="I4" s="3" t="s">
        <v>104</v>
      </c>
      <c r="J4" s="3" t="s">
        <v>105</v>
      </c>
      <c r="K4" s="3" t="s">
        <v>106</v>
      </c>
      <c r="M4" s="3" t="s">
        <v>2</v>
      </c>
      <c r="N4" s="38">
        <v>3</v>
      </c>
      <c r="R4" s="3"/>
    </row>
    <row r="5" spans="1:18" ht="15" customHeight="1" x14ac:dyDescent="0.25">
      <c r="A5" s="3" t="s">
        <v>387</v>
      </c>
      <c r="C5" s="3" t="s">
        <v>130</v>
      </c>
      <c r="D5" s="3" t="s">
        <v>131</v>
      </c>
      <c r="E5" s="3" t="s">
        <v>3</v>
      </c>
      <c r="F5" s="3" t="s">
        <v>135</v>
      </c>
      <c r="G5" s="3" t="s">
        <v>611</v>
      </c>
      <c r="H5" s="3" t="s">
        <v>136</v>
      </c>
      <c r="I5" s="3" t="s">
        <v>398</v>
      </c>
      <c r="J5" s="3" t="s">
        <v>135</v>
      </c>
      <c r="K5" s="3" t="s">
        <v>399</v>
      </c>
      <c r="M5" s="3" t="s">
        <v>3</v>
      </c>
      <c r="N5" s="38">
        <v>4</v>
      </c>
      <c r="R5" s="3"/>
    </row>
    <row r="6" spans="1:18" ht="15" customHeight="1" x14ac:dyDescent="0.25">
      <c r="A6" s="3" t="s">
        <v>388</v>
      </c>
      <c r="C6" s="3" t="s">
        <v>130</v>
      </c>
      <c r="D6" s="3" t="s">
        <v>131</v>
      </c>
      <c r="E6" s="3" t="s">
        <v>4</v>
      </c>
      <c r="F6" s="3" t="s">
        <v>97</v>
      </c>
      <c r="G6" s="3" t="s">
        <v>612</v>
      </c>
      <c r="H6" s="3" t="s">
        <v>137</v>
      </c>
      <c r="I6" s="3" t="s">
        <v>102</v>
      </c>
      <c r="J6" s="3" t="s">
        <v>97</v>
      </c>
      <c r="K6" s="3" t="s">
        <v>400</v>
      </c>
      <c r="M6" s="3" t="s">
        <v>4</v>
      </c>
      <c r="N6" s="38">
        <v>5</v>
      </c>
      <c r="R6" s="3"/>
    </row>
    <row r="7" spans="1:18" ht="15" customHeight="1" x14ac:dyDescent="0.25">
      <c r="A7" s="3" t="s">
        <v>389</v>
      </c>
      <c r="C7" s="3" t="s">
        <v>130</v>
      </c>
      <c r="D7" s="3" t="s">
        <v>131</v>
      </c>
      <c r="E7" s="3" t="s">
        <v>5</v>
      </c>
      <c r="F7" s="3" t="s">
        <v>138</v>
      </c>
      <c r="G7" s="3" t="s">
        <v>613</v>
      </c>
      <c r="H7" s="3" t="s">
        <v>139</v>
      </c>
      <c r="I7" s="3" t="s">
        <v>401</v>
      </c>
      <c r="J7" s="3" t="s">
        <v>138</v>
      </c>
      <c r="K7" s="3" t="s">
        <v>402</v>
      </c>
      <c r="M7" s="3" t="s">
        <v>5</v>
      </c>
      <c r="N7" s="38">
        <v>6</v>
      </c>
      <c r="R7" s="3"/>
    </row>
    <row r="8" spans="1:18" ht="15" customHeight="1" x14ac:dyDescent="0.25">
      <c r="A8" s="3" t="s">
        <v>390</v>
      </c>
      <c r="C8" s="3" t="s">
        <v>130</v>
      </c>
      <c r="D8" s="3" t="s">
        <v>131</v>
      </c>
      <c r="E8" s="3" t="s">
        <v>6</v>
      </c>
      <c r="F8" s="3" t="s">
        <v>140</v>
      </c>
      <c r="G8" s="3" t="s">
        <v>614</v>
      </c>
      <c r="H8" s="3" t="s">
        <v>141</v>
      </c>
      <c r="I8" s="3" t="s">
        <v>403</v>
      </c>
      <c r="J8" s="3" t="s">
        <v>140</v>
      </c>
      <c r="K8" s="3" t="s">
        <v>404</v>
      </c>
      <c r="M8" s="3" t="s">
        <v>6</v>
      </c>
      <c r="N8" s="38">
        <v>7</v>
      </c>
      <c r="R8" s="3"/>
    </row>
    <row r="9" spans="1:18" ht="15" customHeight="1" x14ac:dyDescent="0.25">
      <c r="A9" s="3" t="s">
        <v>391</v>
      </c>
      <c r="C9" s="3" t="s">
        <v>130</v>
      </c>
      <c r="D9" s="3" t="s">
        <v>131</v>
      </c>
      <c r="E9" s="3" t="s">
        <v>7</v>
      </c>
      <c r="F9" s="3" t="s">
        <v>142</v>
      </c>
      <c r="G9" s="3" t="s">
        <v>615</v>
      </c>
      <c r="H9" s="3" t="s">
        <v>143</v>
      </c>
      <c r="I9" s="3" t="s">
        <v>405</v>
      </c>
      <c r="J9" s="3" t="s">
        <v>142</v>
      </c>
      <c r="K9" s="3" t="s">
        <v>406</v>
      </c>
      <c r="M9" s="3" t="s">
        <v>7</v>
      </c>
      <c r="N9" s="38">
        <v>8</v>
      </c>
      <c r="R9" s="3"/>
    </row>
    <row r="10" spans="1:18" ht="15" customHeight="1" x14ac:dyDescent="0.25">
      <c r="A10" s="3" t="s">
        <v>392</v>
      </c>
      <c r="C10" s="3" t="s">
        <v>130</v>
      </c>
      <c r="D10" s="3" t="s">
        <v>131</v>
      </c>
      <c r="E10" s="3" t="s">
        <v>8</v>
      </c>
      <c r="F10" s="3" t="s">
        <v>144</v>
      </c>
      <c r="G10" s="3" t="s">
        <v>616</v>
      </c>
      <c r="H10" s="3" t="s">
        <v>145</v>
      </c>
      <c r="I10" s="3" t="s">
        <v>407</v>
      </c>
      <c r="J10" s="3" t="s">
        <v>144</v>
      </c>
      <c r="K10" s="3" t="s">
        <v>408</v>
      </c>
      <c r="M10" s="3" t="s">
        <v>8</v>
      </c>
      <c r="N10" s="38">
        <v>9</v>
      </c>
      <c r="R10" s="3"/>
    </row>
    <row r="11" spans="1:18" ht="15" customHeight="1" x14ac:dyDescent="0.25">
      <c r="A11" s="3" t="s">
        <v>393</v>
      </c>
      <c r="C11" s="3" t="s">
        <v>130</v>
      </c>
      <c r="D11" s="3" t="s">
        <v>131</v>
      </c>
      <c r="E11" s="3" t="s">
        <v>9</v>
      </c>
      <c r="F11" s="3" t="s">
        <v>146</v>
      </c>
      <c r="G11" s="3" t="s">
        <v>617</v>
      </c>
      <c r="H11" s="3" t="s">
        <v>147</v>
      </c>
      <c r="I11" s="3" t="s">
        <v>409</v>
      </c>
      <c r="J11" s="3" t="s">
        <v>146</v>
      </c>
      <c r="K11" s="3" t="s">
        <v>410</v>
      </c>
      <c r="M11" s="3" t="s">
        <v>9</v>
      </c>
      <c r="N11" s="38">
        <v>10</v>
      </c>
      <c r="R11" s="3"/>
    </row>
    <row r="12" spans="1:18" ht="15" customHeight="1" x14ac:dyDescent="0.25">
      <c r="A12" s="3" t="s">
        <v>394</v>
      </c>
      <c r="C12" s="3" t="s">
        <v>130</v>
      </c>
      <c r="D12" s="3" t="s">
        <v>131</v>
      </c>
      <c r="E12" s="3" t="s">
        <v>10</v>
      </c>
      <c r="F12" s="3" t="s">
        <v>148</v>
      </c>
      <c r="G12" s="3" t="s">
        <v>618</v>
      </c>
      <c r="H12" s="3" t="s">
        <v>149</v>
      </c>
      <c r="I12" s="3" t="s">
        <v>411</v>
      </c>
      <c r="J12" s="3" t="s">
        <v>148</v>
      </c>
      <c r="K12" s="3" t="s">
        <v>412</v>
      </c>
      <c r="M12" s="3" t="s">
        <v>10</v>
      </c>
      <c r="N12" s="38">
        <v>11</v>
      </c>
      <c r="R12" s="3"/>
    </row>
    <row r="13" spans="1:18" ht="15" customHeight="1" x14ac:dyDescent="0.25">
      <c r="A13" s="3" t="s">
        <v>395</v>
      </c>
      <c r="C13" s="3" t="s">
        <v>130</v>
      </c>
      <c r="D13" s="3" t="s">
        <v>131</v>
      </c>
      <c r="E13" s="3" t="s">
        <v>11</v>
      </c>
      <c r="F13" s="3" t="s">
        <v>150</v>
      </c>
      <c r="G13" s="3" t="s">
        <v>619</v>
      </c>
      <c r="H13" s="3" t="s">
        <v>151</v>
      </c>
      <c r="I13" s="3" t="s">
        <v>413</v>
      </c>
      <c r="J13" s="3" t="s">
        <v>150</v>
      </c>
      <c r="K13" s="3" t="s">
        <v>414</v>
      </c>
      <c r="M13" s="3" t="s">
        <v>11</v>
      </c>
      <c r="N13" s="38">
        <v>12</v>
      </c>
      <c r="R13" s="3"/>
    </row>
    <row r="14" spans="1:18" ht="15" customHeight="1" x14ac:dyDescent="0.25">
      <c r="A14" s="3" t="s">
        <v>396</v>
      </c>
      <c r="C14" s="3" t="s">
        <v>152</v>
      </c>
      <c r="D14" s="3" t="s">
        <v>153</v>
      </c>
      <c r="E14" s="3" t="s">
        <v>0</v>
      </c>
      <c r="F14" s="3" t="s">
        <v>154</v>
      </c>
      <c r="G14" s="3" t="s">
        <v>620</v>
      </c>
      <c r="H14" s="3" t="s">
        <v>155</v>
      </c>
      <c r="I14" s="3" t="s">
        <v>415</v>
      </c>
      <c r="J14" s="3" t="s">
        <v>154</v>
      </c>
      <c r="K14" s="3" t="s">
        <v>108</v>
      </c>
      <c r="M14" s="3" t="s">
        <v>12</v>
      </c>
      <c r="N14" s="38">
        <v>13</v>
      </c>
      <c r="R14" s="3"/>
    </row>
    <row r="15" spans="1:18" ht="15" customHeight="1" x14ac:dyDescent="0.25">
      <c r="C15" s="3" t="s">
        <v>152</v>
      </c>
      <c r="D15" s="3" t="s">
        <v>153</v>
      </c>
      <c r="E15" s="3" t="s">
        <v>1</v>
      </c>
      <c r="F15" s="3" t="s">
        <v>156</v>
      </c>
      <c r="G15" s="3" t="s">
        <v>621</v>
      </c>
      <c r="H15" s="3" t="s">
        <v>157</v>
      </c>
      <c r="I15" s="3" t="s">
        <v>416</v>
      </c>
      <c r="J15" s="3" t="s">
        <v>156</v>
      </c>
      <c r="K15" s="3" t="s">
        <v>417</v>
      </c>
      <c r="M15" s="3" t="s">
        <v>13</v>
      </c>
      <c r="N15" s="38">
        <v>14</v>
      </c>
      <c r="R15" s="3"/>
    </row>
    <row r="16" spans="1:18" ht="15" customHeight="1" x14ac:dyDescent="0.25">
      <c r="A16" s="3" t="s">
        <v>786</v>
      </c>
      <c r="C16" s="3" t="s">
        <v>152</v>
      </c>
      <c r="D16" s="3" t="s">
        <v>153</v>
      </c>
      <c r="E16" s="3" t="s">
        <v>2</v>
      </c>
      <c r="F16" s="3" t="s">
        <v>158</v>
      </c>
      <c r="G16" s="3" t="s">
        <v>622</v>
      </c>
      <c r="H16" s="3" t="s">
        <v>159</v>
      </c>
      <c r="I16" s="3" t="s">
        <v>418</v>
      </c>
      <c r="J16" s="3" t="s">
        <v>158</v>
      </c>
      <c r="K16" s="3" t="s">
        <v>106</v>
      </c>
      <c r="M16" s="3" t="s">
        <v>14</v>
      </c>
      <c r="N16" s="38">
        <v>15</v>
      </c>
      <c r="R16" s="3"/>
    </row>
    <row r="17" spans="1:18" ht="15" customHeight="1" x14ac:dyDescent="0.25">
      <c r="A17" s="3" t="s">
        <v>787</v>
      </c>
      <c r="C17" s="3" t="s">
        <v>152</v>
      </c>
      <c r="D17" s="3" t="s">
        <v>153</v>
      </c>
      <c r="E17" s="3" t="s">
        <v>3</v>
      </c>
      <c r="F17" s="3" t="s">
        <v>160</v>
      </c>
      <c r="G17" s="3" t="s">
        <v>623</v>
      </c>
      <c r="H17" s="3" t="s">
        <v>161</v>
      </c>
      <c r="I17" s="3" t="s">
        <v>419</v>
      </c>
      <c r="J17" s="3" t="s">
        <v>160</v>
      </c>
      <c r="K17" s="3" t="s">
        <v>399</v>
      </c>
      <c r="M17" s="3" t="s">
        <v>15</v>
      </c>
      <c r="N17" s="38">
        <v>16</v>
      </c>
      <c r="R17" s="3"/>
    </row>
    <row r="18" spans="1:18" ht="15" customHeight="1" x14ac:dyDescent="0.25">
      <c r="C18" s="3" t="s">
        <v>152</v>
      </c>
      <c r="D18" s="3" t="s">
        <v>153</v>
      </c>
      <c r="E18" s="3" t="s">
        <v>4</v>
      </c>
      <c r="F18" s="3" t="s">
        <v>162</v>
      </c>
      <c r="G18" s="3" t="s">
        <v>624</v>
      </c>
      <c r="H18" s="3" t="s">
        <v>163</v>
      </c>
      <c r="I18" s="3" t="s">
        <v>420</v>
      </c>
      <c r="J18" s="3" t="s">
        <v>162</v>
      </c>
      <c r="K18" s="3" t="s">
        <v>421</v>
      </c>
      <c r="M18" s="3" t="s">
        <v>16</v>
      </c>
      <c r="N18" s="38">
        <v>17</v>
      </c>
      <c r="R18" s="3"/>
    </row>
    <row r="19" spans="1:18" ht="15" customHeight="1" x14ac:dyDescent="0.25">
      <c r="A19" s="3" t="s">
        <v>778</v>
      </c>
      <c r="C19" s="3" t="s">
        <v>152</v>
      </c>
      <c r="D19" s="3" t="s">
        <v>153</v>
      </c>
      <c r="E19" s="3" t="s">
        <v>5</v>
      </c>
      <c r="F19" s="3" t="s">
        <v>164</v>
      </c>
      <c r="G19" s="3" t="s">
        <v>625</v>
      </c>
      <c r="H19" s="3" t="s">
        <v>165</v>
      </c>
      <c r="I19" s="3" t="s">
        <v>422</v>
      </c>
      <c r="J19" s="3" t="s">
        <v>164</v>
      </c>
      <c r="K19" s="3" t="s">
        <v>404</v>
      </c>
      <c r="M19" s="3" t="s">
        <v>17</v>
      </c>
      <c r="N19" s="38">
        <v>18</v>
      </c>
      <c r="R19" s="3"/>
    </row>
    <row r="20" spans="1:18" ht="15" customHeight="1" x14ac:dyDescent="0.25">
      <c r="A20" s="3" t="s">
        <v>779</v>
      </c>
      <c r="C20" s="3" t="s">
        <v>152</v>
      </c>
      <c r="D20" s="3" t="s">
        <v>153</v>
      </c>
      <c r="E20" s="3" t="s">
        <v>6</v>
      </c>
      <c r="F20" s="3" t="s">
        <v>166</v>
      </c>
      <c r="G20" s="3" t="s">
        <v>626</v>
      </c>
      <c r="H20" s="3" t="s">
        <v>167</v>
      </c>
      <c r="I20" s="3" t="s">
        <v>423</v>
      </c>
      <c r="J20" s="3" t="s">
        <v>166</v>
      </c>
      <c r="K20" s="3" t="s">
        <v>408</v>
      </c>
      <c r="M20" s="3" t="s">
        <v>18</v>
      </c>
      <c r="N20" s="38">
        <v>19</v>
      </c>
      <c r="R20" s="3"/>
    </row>
    <row r="21" spans="1:18" ht="15" customHeight="1" x14ac:dyDescent="0.25">
      <c r="C21" s="3" t="s">
        <v>152</v>
      </c>
      <c r="D21" s="3" t="s">
        <v>153</v>
      </c>
      <c r="E21" s="3" t="s">
        <v>7</v>
      </c>
      <c r="F21" s="3" t="s">
        <v>168</v>
      </c>
      <c r="G21" s="3" t="s">
        <v>627</v>
      </c>
      <c r="H21" s="3" t="s">
        <v>169</v>
      </c>
      <c r="I21" s="3" t="s">
        <v>424</v>
      </c>
      <c r="J21" s="3" t="s">
        <v>168</v>
      </c>
      <c r="K21" s="3" t="s">
        <v>425</v>
      </c>
      <c r="M21" s="3" t="s">
        <v>19</v>
      </c>
      <c r="N21" s="38">
        <v>20</v>
      </c>
      <c r="R21" s="3"/>
    </row>
    <row r="22" spans="1:18" ht="15" customHeight="1" x14ac:dyDescent="0.25">
      <c r="C22" s="3" t="s">
        <v>152</v>
      </c>
      <c r="D22" s="3" t="s">
        <v>153</v>
      </c>
      <c r="E22" s="3" t="s">
        <v>8</v>
      </c>
      <c r="F22" s="3" t="s">
        <v>170</v>
      </c>
      <c r="G22" s="3" t="s">
        <v>628</v>
      </c>
      <c r="H22" s="3" t="s">
        <v>171</v>
      </c>
      <c r="I22" s="3" t="s">
        <v>426</v>
      </c>
      <c r="J22" s="3" t="s">
        <v>170</v>
      </c>
      <c r="K22" s="3" t="s">
        <v>427</v>
      </c>
      <c r="M22" s="3" t="s">
        <v>20</v>
      </c>
      <c r="N22" s="38">
        <v>21</v>
      </c>
      <c r="R22" s="3"/>
    </row>
    <row r="23" spans="1:18" ht="15" customHeight="1" x14ac:dyDescent="0.25">
      <c r="C23" s="3" t="s">
        <v>152</v>
      </c>
      <c r="D23" s="3" t="s">
        <v>153</v>
      </c>
      <c r="E23" s="3" t="s">
        <v>9</v>
      </c>
      <c r="F23" s="3" t="s">
        <v>172</v>
      </c>
      <c r="G23" s="3" t="s">
        <v>629</v>
      </c>
      <c r="H23" s="3" t="s">
        <v>173</v>
      </c>
      <c r="I23" s="3" t="s">
        <v>428</v>
      </c>
      <c r="J23" s="3" t="s">
        <v>172</v>
      </c>
      <c r="K23" s="3" t="s">
        <v>429</v>
      </c>
      <c r="M23" s="3" t="s">
        <v>21</v>
      </c>
      <c r="N23" s="38">
        <v>22</v>
      </c>
      <c r="R23" s="3"/>
    </row>
    <row r="24" spans="1:18" ht="15" customHeight="1" x14ac:dyDescent="0.25">
      <c r="C24" s="3" t="s">
        <v>152</v>
      </c>
      <c r="D24" s="3" t="s">
        <v>153</v>
      </c>
      <c r="E24" s="3" t="s">
        <v>10</v>
      </c>
      <c r="F24" s="3" t="s">
        <v>174</v>
      </c>
      <c r="G24" s="3" t="s">
        <v>630</v>
      </c>
      <c r="H24" s="3" t="s">
        <v>175</v>
      </c>
      <c r="I24" s="3" t="s">
        <v>430</v>
      </c>
      <c r="J24" s="3" t="s">
        <v>174</v>
      </c>
      <c r="K24" s="3" t="s">
        <v>431</v>
      </c>
      <c r="M24" s="3" t="s">
        <v>22</v>
      </c>
      <c r="N24" s="38">
        <v>23</v>
      </c>
      <c r="R24" s="3"/>
    </row>
    <row r="25" spans="1:18" ht="15" customHeight="1" x14ac:dyDescent="0.25">
      <c r="C25" s="3" t="s">
        <v>152</v>
      </c>
      <c r="D25" s="3" t="s">
        <v>153</v>
      </c>
      <c r="E25" s="3" t="s">
        <v>11</v>
      </c>
      <c r="F25" s="3" t="s">
        <v>176</v>
      </c>
      <c r="G25" s="3" t="s">
        <v>631</v>
      </c>
      <c r="H25" s="3" t="s">
        <v>177</v>
      </c>
      <c r="I25" s="3" t="s">
        <v>432</v>
      </c>
      <c r="J25" s="3" t="s">
        <v>176</v>
      </c>
      <c r="K25" s="3" t="s">
        <v>433</v>
      </c>
      <c r="M25" s="3" t="s">
        <v>23</v>
      </c>
      <c r="N25" s="38">
        <v>24</v>
      </c>
      <c r="R25" s="3"/>
    </row>
    <row r="26" spans="1:18" ht="15" customHeight="1" x14ac:dyDescent="0.25">
      <c r="C26" s="3" t="s">
        <v>178</v>
      </c>
      <c r="D26" s="3" t="s">
        <v>179</v>
      </c>
      <c r="E26" s="3" t="s">
        <v>0</v>
      </c>
      <c r="F26" s="3" t="s">
        <v>154</v>
      </c>
      <c r="G26" s="3" t="s">
        <v>632</v>
      </c>
      <c r="H26" s="3" t="s">
        <v>180</v>
      </c>
      <c r="I26" s="3" t="s">
        <v>434</v>
      </c>
      <c r="J26" s="3" t="s">
        <v>154</v>
      </c>
      <c r="K26" s="3" t="s">
        <v>108</v>
      </c>
      <c r="M26" s="3" t="s">
        <v>24</v>
      </c>
      <c r="N26" s="38">
        <v>25</v>
      </c>
      <c r="R26" s="3"/>
    </row>
    <row r="27" spans="1:18" ht="15" customHeight="1" x14ac:dyDescent="0.25">
      <c r="C27" s="3" t="s">
        <v>178</v>
      </c>
      <c r="D27" s="3" t="s">
        <v>179</v>
      </c>
      <c r="E27" s="3" t="s">
        <v>1</v>
      </c>
      <c r="F27" s="3" t="s">
        <v>156</v>
      </c>
      <c r="G27" s="3" t="s">
        <v>633</v>
      </c>
      <c r="H27" s="3" t="s">
        <v>181</v>
      </c>
      <c r="I27" s="3" t="s">
        <v>435</v>
      </c>
      <c r="J27" s="3" t="s">
        <v>156</v>
      </c>
      <c r="K27" s="3" t="s">
        <v>417</v>
      </c>
      <c r="M27" s="3" t="s">
        <v>25</v>
      </c>
      <c r="N27" s="38">
        <v>26</v>
      </c>
      <c r="R27" s="3"/>
    </row>
    <row r="28" spans="1:18" ht="15" customHeight="1" x14ac:dyDescent="0.25">
      <c r="C28" s="3" t="s">
        <v>178</v>
      </c>
      <c r="D28" s="3" t="s">
        <v>179</v>
      </c>
      <c r="E28" s="3" t="s">
        <v>2</v>
      </c>
      <c r="F28" s="3" t="s">
        <v>182</v>
      </c>
      <c r="G28" s="3" t="s">
        <v>634</v>
      </c>
      <c r="H28" s="3" t="s">
        <v>183</v>
      </c>
      <c r="I28" s="3" t="s">
        <v>436</v>
      </c>
      <c r="J28" s="3" t="s">
        <v>182</v>
      </c>
      <c r="K28" s="3" t="s">
        <v>400</v>
      </c>
      <c r="M28" s="3" t="s">
        <v>26</v>
      </c>
      <c r="N28" s="38">
        <v>27</v>
      </c>
      <c r="R28" s="3"/>
    </row>
    <row r="29" spans="1:18" ht="15" customHeight="1" x14ac:dyDescent="0.25">
      <c r="C29" s="3" t="s">
        <v>178</v>
      </c>
      <c r="D29" s="3" t="s">
        <v>179</v>
      </c>
      <c r="E29" s="3" t="s">
        <v>3</v>
      </c>
      <c r="F29" s="3" t="s">
        <v>162</v>
      </c>
      <c r="G29" s="3" t="s">
        <v>635</v>
      </c>
      <c r="H29" s="3" t="s">
        <v>184</v>
      </c>
      <c r="I29" s="3" t="s">
        <v>437</v>
      </c>
      <c r="J29" s="3" t="s">
        <v>162</v>
      </c>
      <c r="K29" s="3" t="s">
        <v>421</v>
      </c>
      <c r="M29" s="3" t="s">
        <v>27</v>
      </c>
      <c r="N29" s="38">
        <v>28</v>
      </c>
      <c r="R29" s="3"/>
    </row>
    <row r="30" spans="1:18" ht="15" customHeight="1" x14ac:dyDescent="0.25">
      <c r="C30" s="3" t="s">
        <v>178</v>
      </c>
      <c r="D30" s="3" t="s">
        <v>179</v>
      </c>
      <c r="E30" s="3" t="s">
        <v>4</v>
      </c>
      <c r="F30" s="3" t="s">
        <v>164</v>
      </c>
      <c r="G30" s="3" t="s">
        <v>636</v>
      </c>
      <c r="H30" s="3" t="s">
        <v>185</v>
      </c>
      <c r="I30" s="3" t="s">
        <v>438</v>
      </c>
      <c r="J30" s="3" t="s">
        <v>164</v>
      </c>
      <c r="K30" s="3" t="s">
        <v>404</v>
      </c>
      <c r="M30" s="3" t="s">
        <v>28</v>
      </c>
      <c r="N30" s="38">
        <v>29</v>
      </c>
      <c r="R30" s="3"/>
    </row>
    <row r="31" spans="1:18" ht="15" customHeight="1" x14ac:dyDescent="0.25">
      <c r="C31" s="3" t="s">
        <v>178</v>
      </c>
      <c r="D31" s="3" t="s">
        <v>179</v>
      </c>
      <c r="E31" s="3" t="s">
        <v>5</v>
      </c>
      <c r="F31" s="3" t="s">
        <v>186</v>
      </c>
      <c r="G31" s="3" t="s">
        <v>637</v>
      </c>
      <c r="H31" s="3" t="s">
        <v>187</v>
      </c>
      <c r="I31" s="3" t="s">
        <v>439</v>
      </c>
      <c r="J31" s="3" t="s">
        <v>186</v>
      </c>
      <c r="K31" s="3" t="s">
        <v>406</v>
      </c>
      <c r="M31" s="3" t="s">
        <v>29</v>
      </c>
      <c r="N31" s="38">
        <v>30</v>
      </c>
      <c r="R31" s="3"/>
    </row>
    <row r="32" spans="1:18" ht="15" customHeight="1" x14ac:dyDescent="0.25">
      <c r="C32" s="3" t="s">
        <v>178</v>
      </c>
      <c r="D32" s="3" t="s">
        <v>179</v>
      </c>
      <c r="E32" s="3" t="s">
        <v>6</v>
      </c>
      <c r="F32" s="3" t="s">
        <v>166</v>
      </c>
      <c r="G32" s="3" t="s">
        <v>638</v>
      </c>
      <c r="H32" s="3" t="s">
        <v>188</v>
      </c>
      <c r="I32" s="3" t="s">
        <v>440</v>
      </c>
      <c r="J32" s="3" t="s">
        <v>166</v>
      </c>
      <c r="K32" s="3" t="s">
        <v>408</v>
      </c>
      <c r="M32" s="3" t="s">
        <v>30</v>
      </c>
      <c r="N32" s="38">
        <v>31</v>
      </c>
      <c r="R32" s="3"/>
    </row>
    <row r="33" spans="3:18" ht="15" customHeight="1" x14ac:dyDescent="0.25">
      <c r="C33" s="3" t="s">
        <v>178</v>
      </c>
      <c r="D33" s="3" t="s">
        <v>179</v>
      </c>
      <c r="E33" s="3" t="s">
        <v>7</v>
      </c>
      <c r="F33" s="3" t="s">
        <v>168</v>
      </c>
      <c r="G33" s="3" t="s">
        <v>639</v>
      </c>
      <c r="H33" s="3" t="s">
        <v>189</v>
      </c>
      <c r="I33" s="3" t="s">
        <v>441</v>
      </c>
      <c r="J33" s="3" t="s">
        <v>168</v>
      </c>
      <c r="K33" s="3" t="s">
        <v>410</v>
      </c>
      <c r="M33" s="3" t="s">
        <v>31</v>
      </c>
      <c r="N33" s="38">
        <v>32</v>
      </c>
      <c r="R33" s="3"/>
    </row>
    <row r="34" spans="3:18" ht="15" customHeight="1" x14ac:dyDescent="0.25">
      <c r="C34" s="3" t="s">
        <v>178</v>
      </c>
      <c r="D34" s="3" t="s">
        <v>179</v>
      </c>
      <c r="E34" s="3" t="s">
        <v>8</v>
      </c>
      <c r="F34" s="3" t="s">
        <v>190</v>
      </c>
      <c r="G34" s="3" t="s">
        <v>640</v>
      </c>
      <c r="H34" s="3" t="s">
        <v>191</v>
      </c>
      <c r="I34" s="3" t="s">
        <v>442</v>
      </c>
      <c r="J34" s="3" t="s">
        <v>190</v>
      </c>
      <c r="K34" s="3" t="s">
        <v>443</v>
      </c>
      <c r="M34" s="3" t="s">
        <v>32</v>
      </c>
      <c r="N34" s="38">
        <v>33</v>
      </c>
      <c r="R34" s="3"/>
    </row>
    <row r="35" spans="3:18" ht="15" customHeight="1" x14ac:dyDescent="0.25">
      <c r="C35" s="3" t="s">
        <v>178</v>
      </c>
      <c r="D35" s="3" t="s">
        <v>179</v>
      </c>
      <c r="E35" s="3" t="s">
        <v>9</v>
      </c>
      <c r="F35" s="3" t="s">
        <v>170</v>
      </c>
      <c r="G35" s="3" t="s">
        <v>641</v>
      </c>
      <c r="H35" s="3" t="s">
        <v>192</v>
      </c>
      <c r="I35" s="3" t="s">
        <v>444</v>
      </c>
      <c r="J35" s="3" t="s">
        <v>170</v>
      </c>
      <c r="K35" s="3" t="s">
        <v>427</v>
      </c>
      <c r="M35" s="3" t="s">
        <v>33</v>
      </c>
      <c r="N35" s="38">
        <v>34</v>
      </c>
      <c r="R35" s="3"/>
    </row>
    <row r="36" spans="3:18" ht="15" customHeight="1" x14ac:dyDescent="0.25">
      <c r="C36" s="3" t="s">
        <v>178</v>
      </c>
      <c r="D36" s="3" t="s">
        <v>179</v>
      </c>
      <c r="E36" s="3" t="s">
        <v>10</v>
      </c>
      <c r="F36" s="3" t="s">
        <v>172</v>
      </c>
      <c r="G36" s="3" t="s">
        <v>642</v>
      </c>
      <c r="H36" s="3" t="s">
        <v>193</v>
      </c>
      <c r="I36" s="3" t="s">
        <v>445</v>
      </c>
      <c r="J36" s="3" t="s">
        <v>172</v>
      </c>
      <c r="K36" s="3" t="s">
        <v>429</v>
      </c>
      <c r="M36" s="3" t="s">
        <v>34</v>
      </c>
      <c r="N36" s="38">
        <v>35</v>
      </c>
      <c r="R36" s="3"/>
    </row>
    <row r="37" spans="3:18" ht="15" customHeight="1" x14ac:dyDescent="0.25">
      <c r="C37" s="3" t="s">
        <v>178</v>
      </c>
      <c r="D37" s="3" t="s">
        <v>179</v>
      </c>
      <c r="E37" s="3" t="s">
        <v>11</v>
      </c>
      <c r="F37" s="3" t="s">
        <v>174</v>
      </c>
      <c r="G37" s="3" t="s">
        <v>643</v>
      </c>
      <c r="H37" s="3" t="s">
        <v>194</v>
      </c>
      <c r="I37" s="3" t="s">
        <v>446</v>
      </c>
      <c r="J37" s="3" t="s">
        <v>174</v>
      </c>
      <c r="K37" s="3" t="s">
        <v>431</v>
      </c>
      <c r="M37" s="3" t="s">
        <v>35</v>
      </c>
      <c r="N37" s="38">
        <v>36</v>
      </c>
      <c r="R37" s="3"/>
    </row>
    <row r="38" spans="3:18" ht="15" customHeight="1" x14ac:dyDescent="0.25">
      <c r="C38" s="3" t="s">
        <v>195</v>
      </c>
      <c r="D38" s="3" t="s">
        <v>196</v>
      </c>
      <c r="E38" s="3" t="s">
        <v>0</v>
      </c>
      <c r="F38" s="3" t="s">
        <v>99</v>
      </c>
      <c r="G38" s="3" t="s">
        <v>644</v>
      </c>
      <c r="H38" s="3" t="s">
        <v>197</v>
      </c>
      <c r="I38" s="3" t="s">
        <v>447</v>
      </c>
      <c r="J38" s="3" t="s">
        <v>99</v>
      </c>
      <c r="K38" s="3" t="s">
        <v>108</v>
      </c>
      <c r="M38" s="3" t="s">
        <v>36</v>
      </c>
      <c r="N38" s="38">
        <v>37</v>
      </c>
      <c r="R38" s="3"/>
    </row>
    <row r="39" spans="3:18" ht="15" customHeight="1" x14ac:dyDescent="0.25">
      <c r="C39" s="3" t="s">
        <v>195</v>
      </c>
      <c r="D39" s="3" t="s">
        <v>196</v>
      </c>
      <c r="E39" s="3" t="s">
        <v>1</v>
      </c>
      <c r="F39" s="3" t="s">
        <v>122</v>
      </c>
      <c r="G39" s="3" t="s">
        <v>645</v>
      </c>
      <c r="H39" s="3" t="s">
        <v>198</v>
      </c>
      <c r="I39" s="3" t="s">
        <v>448</v>
      </c>
      <c r="J39" s="3" t="s">
        <v>122</v>
      </c>
      <c r="K39" s="3" t="s">
        <v>126</v>
      </c>
      <c r="M39" s="3" t="s">
        <v>37</v>
      </c>
      <c r="N39" s="38">
        <v>38</v>
      </c>
      <c r="R39" s="3"/>
    </row>
    <row r="40" spans="3:18" ht="15" customHeight="1" x14ac:dyDescent="0.25">
      <c r="C40" s="3" t="s">
        <v>195</v>
      </c>
      <c r="D40" s="3" t="s">
        <v>196</v>
      </c>
      <c r="E40" s="3" t="s">
        <v>2</v>
      </c>
      <c r="F40" s="3" t="s">
        <v>105</v>
      </c>
      <c r="G40" s="3" t="s">
        <v>646</v>
      </c>
      <c r="H40" s="3" t="s">
        <v>199</v>
      </c>
      <c r="I40" s="3" t="s">
        <v>449</v>
      </c>
      <c r="J40" s="3" t="s">
        <v>105</v>
      </c>
      <c r="K40" s="3" t="s">
        <v>106</v>
      </c>
      <c r="M40" s="3" t="s">
        <v>38</v>
      </c>
      <c r="N40" s="38">
        <v>39</v>
      </c>
      <c r="R40" s="3"/>
    </row>
    <row r="41" spans="3:18" ht="15" customHeight="1" x14ac:dyDescent="0.25">
      <c r="C41" s="3" t="s">
        <v>195</v>
      </c>
      <c r="D41" s="3" t="s">
        <v>196</v>
      </c>
      <c r="E41" s="3" t="s">
        <v>3</v>
      </c>
      <c r="F41" s="3" t="s">
        <v>135</v>
      </c>
      <c r="G41" s="3" t="s">
        <v>647</v>
      </c>
      <c r="H41" s="3" t="s">
        <v>200</v>
      </c>
      <c r="I41" s="3" t="s">
        <v>450</v>
      </c>
      <c r="J41" s="3" t="s">
        <v>135</v>
      </c>
      <c r="K41" s="3" t="s">
        <v>451</v>
      </c>
      <c r="M41" s="3" t="s">
        <v>39</v>
      </c>
      <c r="N41" s="38">
        <v>40</v>
      </c>
      <c r="R41" s="3"/>
    </row>
    <row r="42" spans="3:18" ht="15" customHeight="1" x14ac:dyDescent="0.25">
      <c r="C42" s="3" t="s">
        <v>195</v>
      </c>
      <c r="D42" s="3" t="s">
        <v>196</v>
      </c>
      <c r="E42" s="3" t="s">
        <v>4</v>
      </c>
      <c r="F42" s="3" t="s">
        <v>138</v>
      </c>
      <c r="G42" s="3" t="s">
        <v>648</v>
      </c>
      <c r="H42" s="3" t="s">
        <v>201</v>
      </c>
      <c r="I42" s="3" t="s">
        <v>452</v>
      </c>
      <c r="J42" s="3" t="s">
        <v>138</v>
      </c>
      <c r="K42" s="3" t="s">
        <v>453</v>
      </c>
      <c r="M42" s="3" t="s">
        <v>40</v>
      </c>
      <c r="N42" s="38">
        <v>41</v>
      </c>
      <c r="R42" s="3"/>
    </row>
    <row r="43" spans="3:18" ht="15" customHeight="1" x14ac:dyDescent="0.25">
      <c r="C43" s="3" t="s">
        <v>195</v>
      </c>
      <c r="D43" s="3" t="s">
        <v>196</v>
      </c>
      <c r="E43" s="3" t="s">
        <v>5</v>
      </c>
      <c r="F43" s="3" t="s">
        <v>202</v>
      </c>
      <c r="G43" s="3" t="s">
        <v>649</v>
      </c>
      <c r="H43" s="3" t="s">
        <v>203</v>
      </c>
      <c r="I43" s="3" t="s">
        <v>454</v>
      </c>
      <c r="J43" s="3" t="s">
        <v>202</v>
      </c>
      <c r="K43" s="3" t="s">
        <v>455</v>
      </c>
      <c r="M43" s="3" t="s">
        <v>41</v>
      </c>
      <c r="N43" s="38">
        <v>42</v>
      </c>
      <c r="R43" s="3"/>
    </row>
    <row r="44" spans="3:18" ht="15" customHeight="1" x14ac:dyDescent="0.25">
      <c r="C44" s="3" t="s">
        <v>195</v>
      </c>
      <c r="D44" s="3" t="s">
        <v>196</v>
      </c>
      <c r="E44" s="3" t="s">
        <v>6</v>
      </c>
      <c r="F44" s="3" t="s">
        <v>204</v>
      </c>
      <c r="G44" s="3" t="s">
        <v>650</v>
      </c>
      <c r="H44" s="3" t="s">
        <v>205</v>
      </c>
      <c r="I44" s="3" t="s">
        <v>456</v>
      </c>
      <c r="J44" s="3" t="s">
        <v>204</v>
      </c>
      <c r="K44" s="3" t="s">
        <v>457</v>
      </c>
      <c r="M44" s="3" t="s">
        <v>42</v>
      </c>
      <c r="N44" s="38">
        <v>43</v>
      </c>
      <c r="R44" s="3"/>
    </row>
    <row r="45" spans="3:18" ht="15" customHeight="1" x14ac:dyDescent="0.25">
      <c r="C45" s="3" t="s">
        <v>195</v>
      </c>
      <c r="D45" s="3" t="s">
        <v>196</v>
      </c>
      <c r="E45" s="3" t="s">
        <v>7</v>
      </c>
      <c r="F45" s="3" t="s">
        <v>142</v>
      </c>
      <c r="G45" s="3" t="s">
        <v>651</v>
      </c>
      <c r="H45" s="3" t="s">
        <v>206</v>
      </c>
      <c r="I45" s="3" t="s">
        <v>458</v>
      </c>
      <c r="J45" s="3" t="s">
        <v>142</v>
      </c>
      <c r="K45" s="3" t="s">
        <v>406</v>
      </c>
      <c r="M45" s="3" t="s">
        <v>43</v>
      </c>
      <c r="N45" s="38">
        <v>44</v>
      </c>
      <c r="R45" s="3"/>
    </row>
    <row r="46" spans="3:18" ht="15" customHeight="1" x14ac:dyDescent="0.25">
      <c r="C46" s="3" t="s">
        <v>195</v>
      </c>
      <c r="D46" s="3" t="s">
        <v>196</v>
      </c>
      <c r="E46" s="3" t="s">
        <v>8</v>
      </c>
      <c r="F46" s="3" t="s">
        <v>144</v>
      </c>
      <c r="G46" s="3" t="s">
        <v>652</v>
      </c>
      <c r="H46" s="3" t="s">
        <v>207</v>
      </c>
      <c r="I46" s="3" t="s">
        <v>459</v>
      </c>
      <c r="J46" s="3" t="s">
        <v>144</v>
      </c>
      <c r="K46" s="3" t="s">
        <v>408</v>
      </c>
      <c r="M46" s="3" t="s">
        <v>44</v>
      </c>
      <c r="N46" s="38">
        <v>45</v>
      </c>
      <c r="R46" s="3"/>
    </row>
    <row r="47" spans="3:18" ht="15" customHeight="1" x14ac:dyDescent="0.25">
      <c r="C47" s="3" t="s">
        <v>195</v>
      </c>
      <c r="D47" s="3" t="s">
        <v>196</v>
      </c>
      <c r="E47" s="3" t="s">
        <v>9</v>
      </c>
      <c r="F47" s="3" t="s">
        <v>146</v>
      </c>
      <c r="G47" s="3" t="s">
        <v>653</v>
      </c>
      <c r="H47" s="3" t="s">
        <v>208</v>
      </c>
      <c r="I47" s="3" t="s">
        <v>460</v>
      </c>
      <c r="J47" s="3" t="s">
        <v>146</v>
      </c>
      <c r="K47" s="3" t="s">
        <v>410</v>
      </c>
      <c r="M47" s="3" t="s">
        <v>45</v>
      </c>
      <c r="N47" s="38">
        <v>46</v>
      </c>
      <c r="R47" s="3"/>
    </row>
    <row r="48" spans="3:18" ht="15" customHeight="1" x14ac:dyDescent="0.25">
      <c r="C48" s="3" t="s">
        <v>195</v>
      </c>
      <c r="D48" s="3" t="s">
        <v>196</v>
      </c>
      <c r="E48" s="3" t="s">
        <v>10</v>
      </c>
      <c r="F48" s="3" t="s">
        <v>98</v>
      </c>
      <c r="G48" s="3" t="s">
        <v>654</v>
      </c>
      <c r="H48" s="3" t="s">
        <v>209</v>
      </c>
      <c r="I48" s="3" t="s">
        <v>461</v>
      </c>
      <c r="J48" s="3" t="s">
        <v>98</v>
      </c>
      <c r="K48" s="3" t="s">
        <v>462</v>
      </c>
      <c r="M48" s="3" t="s">
        <v>46</v>
      </c>
      <c r="N48" s="38">
        <v>47</v>
      </c>
      <c r="R48" s="3"/>
    </row>
    <row r="49" spans="3:18" ht="15" customHeight="1" x14ac:dyDescent="0.25">
      <c r="C49" s="3" t="s">
        <v>195</v>
      </c>
      <c r="D49" s="3" t="s">
        <v>196</v>
      </c>
      <c r="E49" s="3" t="s">
        <v>11</v>
      </c>
      <c r="F49" s="3" t="s">
        <v>210</v>
      </c>
      <c r="G49" s="3" t="s">
        <v>655</v>
      </c>
      <c r="H49" s="3" t="s">
        <v>211</v>
      </c>
      <c r="I49" s="3" t="s">
        <v>463</v>
      </c>
      <c r="J49" s="3" t="s">
        <v>210</v>
      </c>
      <c r="K49" s="3" t="s">
        <v>429</v>
      </c>
      <c r="M49" s="3" t="s">
        <v>47</v>
      </c>
      <c r="N49" s="38">
        <v>48</v>
      </c>
      <c r="R49" s="3"/>
    </row>
    <row r="50" spans="3:18" ht="15" customHeight="1" x14ac:dyDescent="0.25">
      <c r="C50" s="3" t="s">
        <v>212</v>
      </c>
      <c r="D50" s="3" t="s">
        <v>213</v>
      </c>
      <c r="E50" s="3" t="s">
        <v>0</v>
      </c>
      <c r="F50" s="3" t="s">
        <v>214</v>
      </c>
      <c r="G50" s="3" t="s">
        <v>656</v>
      </c>
      <c r="H50" s="3" t="s">
        <v>215</v>
      </c>
      <c r="I50" s="3" t="s">
        <v>464</v>
      </c>
      <c r="J50" s="3" t="s">
        <v>214</v>
      </c>
      <c r="K50" s="3" t="s">
        <v>465</v>
      </c>
      <c r="M50" s="3" t="s">
        <v>48</v>
      </c>
      <c r="N50" s="38">
        <v>49</v>
      </c>
      <c r="R50" s="3"/>
    </row>
    <row r="51" spans="3:18" ht="15" customHeight="1" x14ac:dyDescent="0.25">
      <c r="C51" s="3" t="s">
        <v>212</v>
      </c>
      <c r="D51" s="3" t="s">
        <v>213</v>
      </c>
      <c r="E51" s="3" t="s">
        <v>1</v>
      </c>
      <c r="F51" s="3" t="s">
        <v>216</v>
      </c>
      <c r="G51" s="3" t="s">
        <v>657</v>
      </c>
      <c r="H51" s="3" t="s">
        <v>217</v>
      </c>
      <c r="I51" s="3" t="s">
        <v>466</v>
      </c>
      <c r="J51" s="3" t="s">
        <v>216</v>
      </c>
      <c r="K51" s="3" t="s">
        <v>467</v>
      </c>
      <c r="M51" s="3" t="s">
        <v>49</v>
      </c>
      <c r="N51" s="38">
        <v>50</v>
      </c>
      <c r="R51" s="3"/>
    </row>
    <row r="52" spans="3:18" ht="15" customHeight="1" x14ac:dyDescent="0.25">
      <c r="C52" s="3" t="s">
        <v>212</v>
      </c>
      <c r="D52" s="3" t="s">
        <v>213</v>
      </c>
      <c r="E52" s="3" t="s">
        <v>2</v>
      </c>
      <c r="F52" s="3" t="s">
        <v>218</v>
      </c>
      <c r="G52" s="3" t="s">
        <v>658</v>
      </c>
      <c r="H52" s="3" t="s">
        <v>219</v>
      </c>
      <c r="I52" s="3" t="s">
        <v>468</v>
      </c>
      <c r="J52" s="3" t="s">
        <v>218</v>
      </c>
      <c r="K52" s="3" t="s">
        <v>469</v>
      </c>
      <c r="M52" s="3" t="s">
        <v>50</v>
      </c>
      <c r="N52" s="38">
        <v>51</v>
      </c>
      <c r="R52" s="3"/>
    </row>
    <row r="53" spans="3:18" ht="15" customHeight="1" x14ac:dyDescent="0.25">
      <c r="C53" s="3" t="s">
        <v>212</v>
      </c>
      <c r="D53" s="3" t="s">
        <v>213</v>
      </c>
      <c r="E53" s="3" t="s">
        <v>3</v>
      </c>
      <c r="F53" s="3" t="s">
        <v>220</v>
      </c>
      <c r="G53" s="3" t="s">
        <v>659</v>
      </c>
      <c r="H53" s="3" t="s">
        <v>221</v>
      </c>
      <c r="I53" s="3" t="s">
        <v>470</v>
      </c>
      <c r="J53" s="3" t="s">
        <v>220</v>
      </c>
      <c r="K53" s="3" t="s">
        <v>471</v>
      </c>
      <c r="M53" s="3" t="s">
        <v>51</v>
      </c>
      <c r="N53" s="38">
        <v>52</v>
      </c>
      <c r="R53" s="3"/>
    </row>
    <row r="54" spans="3:18" ht="15" customHeight="1" x14ac:dyDescent="0.25">
      <c r="C54" s="3" t="s">
        <v>212</v>
      </c>
      <c r="D54" s="3" t="s">
        <v>213</v>
      </c>
      <c r="E54" s="3" t="s">
        <v>4</v>
      </c>
      <c r="F54" s="3" t="s">
        <v>222</v>
      </c>
      <c r="G54" s="3" t="s">
        <v>660</v>
      </c>
      <c r="H54" s="3" t="s">
        <v>223</v>
      </c>
      <c r="I54" s="3" t="s">
        <v>472</v>
      </c>
      <c r="J54" s="3" t="s">
        <v>222</v>
      </c>
      <c r="K54" s="3" t="s">
        <v>473</v>
      </c>
      <c r="M54" s="3" t="s">
        <v>52</v>
      </c>
      <c r="N54" s="38">
        <v>53</v>
      </c>
      <c r="R54" s="3"/>
    </row>
    <row r="55" spans="3:18" ht="15" customHeight="1" x14ac:dyDescent="0.25">
      <c r="C55" s="3" t="s">
        <v>212</v>
      </c>
      <c r="D55" s="3" t="s">
        <v>213</v>
      </c>
      <c r="E55" s="3" t="s">
        <v>5</v>
      </c>
      <c r="F55" s="3" t="s">
        <v>224</v>
      </c>
      <c r="G55" s="3" t="s">
        <v>661</v>
      </c>
      <c r="H55" s="3" t="s">
        <v>225</v>
      </c>
      <c r="I55" s="3" t="s">
        <v>474</v>
      </c>
      <c r="J55" s="3" t="s">
        <v>224</v>
      </c>
      <c r="K55" s="3" t="s">
        <v>475</v>
      </c>
      <c r="M55" s="3" t="s">
        <v>53</v>
      </c>
      <c r="N55" s="38">
        <v>54</v>
      </c>
      <c r="R55" s="3"/>
    </row>
    <row r="56" spans="3:18" ht="15" customHeight="1" x14ac:dyDescent="0.25">
      <c r="C56" s="3" t="s">
        <v>212</v>
      </c>
      <c r="D56" s="3" t="s">
        <v>213</v>
      </c>
      <c r="E56" s="3" t="s">
        <v>6</v>
      </c>
      <c r="F56" s="3" t="s">
        <v>226</v>
      </c>
      <c r="G56" s="3" t="s">
        <v>662</v>
      </c>
      <c r="H56" s="3" t="s">
        <v>227</v>
      </c>
      <c r="I56" s="3" t="s">
        <v>476</v>
      </c>
      <c r="J56" s="3" t="s">
        <v>226</v>
      </c>
      <c r="K56" s="3" t="s">
        <v>477</v>
      </c>
      <c r="M56" s="3" t="s">
        <v>54</v>
      </c>
      <c r="N56" s="38">
        <v>55</v>
      </c>
      <c r="R56" s="3"/>
    </row>
    <row r="57" spans="3:18" ht="15" customHeight="1" x14ac:dyDescent="0.25">
      <c r="C57" s="3" t="s">
        <v>212</v>
      </c>
      <c r="D57" s="3" t="s">
        <v>213</v>
      </c>
      <c r="E57" s="3" t="s">
        <v>7</v>
      </c>
      <c r="F57" s="3" t="s">
        <v>228</v>
      </c>
      <c r="G57" s="3" t="s">
        <v>663</v>
      </c>
      <c r="H57" s="3" t="s">
        <v>229</v>
      </c>
      <c r="I57" s="3" t="s">
        <v>478</v>
      </c>
      <c r="J57" s="3" t="s">
        <v>228</v>
      </c>
      <c r="K57" s="3" t="s">
        <v>462</v>
      </c>
      <c r="M57" s="3" t="s">
        <v>55</v>
      </c>
      <c r="N57" s="38">
        <v>56</v>
      </c>
      <c r="R57" s="3"/>
    </row>
    <row r="58" spans="3:18" ht="15" customHeight="1" x14ac:dyDescent="0.25">
      <c r="C58" s="3" t="s">
        <v>212</v>
      </c>
      <c r="D58" s="3" t="s">
        <v>213</v>
      </c>
      <c r="E58" s="3" t="s">
        <v>8</v>
      </c>
      <c r="F58" s="3" t="s">
        <v>230</v>
      </c>
      <c r="G58" s="3" t="s">
        <v>664</v>
      </c>
      <c r="H58" s="3" t="s">
        <v>231</v>
      </c>
      <c r="I58" s="3" t="s">
        <v>479</v>
      </c>
      <c r="J58" s="3" t="s">
        <v>230</v>
      </c>
      <c r="K58" s="3" t="s">
        <v>480</v>
      </c>
      <c r="M58" s="3" t="s">
        <v>56</v>
      </c>
      <c r="N58" s="38">
        <v>57</v>
      </c>
      <c r="R58" s="3"/>
    </row>
    <row r="59" spans="3:18" ht="15" customHeight="1" x14ac:dyDescent="0.25">
      <c r="C59" s="3" t="s">
        <v>212</v>
      </c>
      <c r="D59" s="3" t="s">
        <v>213</v>
      </c>
      <c r="E59" s="3" t="s">
        <v>9</v>
      </c>
      <c r="F59" s="3" t="s">
        <v>232</v>
      </c>
      <c r="G59" s="3" t="s">
        <v>665</v>
      </c>
      <c r="H59" s="3" t="s">
        <v>233</v>
      </c>
      <c r="I59" s="3" t="s">
        <v>481</v>
      </c>
      <c r="J59" s="3" t="s">
        <v>232</v>
      </c>
      <c r="K59" s="3" t="s">
        <v>482</v>
      </c>
      <c r="M59" s="3" t="s">
        <v>57</v>
      </c>
      <c r="N59" s="38">
        <v>58</v>
      </c>
      <c r="R59" s="3"/>
    </row>
    <row r="60" spans="3:18" ht="15" customHeight="1" x14ac:dyDescent="0.25">
      <c r="C60" s="3" t="s">
        <v>212</v>
      </c>
      <c r="D60" s="3" t="s">
        <v>213</v>
      </c>
      <c r="E60" s="3" t="s">
        <v>10</v>
      </c>
      <c r="F60" s="3" t="s">
        <v>234</v>
      </c>
      <c r="G60" s="3" t="s">
        <v>666</v>
      </c>
      <c r="H60" s="3" t="s">
        <v>235</v>
      </c>
      <c r="I60" s="3" t="s">
        <v>483</v>
      </c>
      <c r="J60" s="3" t="s">
        <v>234</v>
      </c>
      <c r="K60" s="3" t="s">
        <v>484</v>
      </c>
      <c r="M60" s="3" t="s">
        <v>58</v>
      </c>
      <c r="N60" s="38">
        <v>59</v>
      </c>
      <c r="R60" s="3"/>
    </row>
    <row r="61" spans="3:18" ht="15" customHeight="1" x14ac:dyDescent="0.25">
      <c r="C61" s="3" t="s">
        <v>212</v>
      </c>
      <c r="D61" s="3" t="s">
        <v>213</v>
      </c>
      <c r="E61" s="3" t="s">
        <v>11</v>
      </c>
      <c r="F61" s="3" t="s">
        <v>172</v>
      </c>
      <c r="G61" s="3" t="s">
        <v>667</v>
      </c>
      <c r="H61" s="3" t="s">
        <v>236</v>
      </c>
      <c r="I61" s="3" t="s">
        <v>485</v>
      </c>
      <c r="J61" s="3" t="s">
        <v>172</v>
      </c>
      <c r="K61" s="3" t="s">
        <v>486</v>
      </c>
      <c r="M61" s="3" t="s">
        <v>59</v>
      </c>
      <c r="N61" s="38">
        <v>60</v>
      </c>
      <c r="R61" s="3"/>
    </row>
    <row r="62" spans="3:18" ht="15" customHeight="1" x14ac:dyDescent="0.25">
      <c r="C62" s="3" t="s">
        <v>237</v>
      </c>
      <c r="D62" s="3" t="s">
        <v>238</v>
      </c>
      <c r="E62" s="3" t="s">
        <v>0</v>
      </c>
      <c r="F62" s="3" t="s">
        <v>99</v>
      </c>
      <c r="G62" s="3" t="s">
        <v>668</v>
      </c>
      <c r="H62" s="3" t="s">
        <v>239</v>
      </c>
      <c r="I62" s="3" t="s">
        <v>487</v>
      </c>
      <c r="J62" s="3" t="s">
        <v>99</v>
      </c>
      <c r="K62" s="3" t="s">
        <v>108</v>
      </c>
      <c r="M62" s="3" t="s">
        <v>60</v>
      </c>
      <c r="N62" s="38">
        <v>61</v>
      </c>
      <c r="R62" s="3"/>
    </row>
    <row r="63" spans="3:18" ht="15" customHeight="1" x14ac:dyDescent="0.25">
      <c r="C63" s="3" t="s">
        <v>237</v>
      </c>
      <c r="D63" s="3" t="s">
        <v>238</v>
      </c>
      <c r="E63" s="3" t="s">
        <v>1</v>
      </c>
      <c r="F63" s="3" t="s">
        <v>122</v>
      </c>
      <c r="G63" s="3" t="s">
        <v>669</v>
      </c>
      <c r="H63" s="3" t="s">
        <v>240</v>
      </c>
      <c r="I63" s="3" t="s">
        <v>488</v>
      </c>
      <c r="J63" s="3" t="s">
        <v>122</v>
      </c>
      <c r="K63" s="3" t="s">
        <v>126</v>
      </c>
      <c r="M63" s="3" t="s">
        <v>61</v>
      </c>
      <c r="N63" s="38">
        <v>62</v>
      </c>
      <c r="R63" s="3"/>
    </row>
    <row r="64" spans="3:18" ht="15" customHeight="1" x14ac:dyDescent="0.25">
      <c r="C64" s="3" t="s">
        <v>237</v>
      </c>
      <c r="D64" s="3" t="s">
        <v>238</v>
      </c>
      <c r="E64" s="3" t="s">
        <v>2</v>
      </c>
      <c r="F64" s="3" t="s">
        <v>105</v>
      </c>
      <c r="G64" s="3" t="s">
        <v>670</v>
      </c>
      <c r="H64" s="3" t="s">
        <v>241</v>
      </c>
      <c r="I64" s="3" t="s">
        <v>489</v>
      </c>
      <c r="J64" s="3" t="s">
        <v>105</v>
      </c>
      <c r="K64" s="3" t="s">
        <v>106</v>
      </c>
      <c r="M64" s="3" t="s">
        <v>62</v>
      </c>
      <c r="N64" s="38">
        <v>63</v>
      </c>
      <c r="R64" s="3"/>
    </row>
    <row r="65" spans="3:18" ht="15" customHeight="1" x14ac:dyDescent="0.25">
      <c r="C65" s="3" t="s">
        <v>237</v>
      </c>
      <c r="D65" s="3" t="s">
        <v>238</v>
      </c>
      <c r="E65" s="3" t="s">
        <v>3</v>
      </c>
      <c r="F65" s="3" t="s">
        <v>135</v>
      </c>
      <c r="G65" s="3" t="s">
        <v>671</v>
      </c>
      <c r="H65" s="3" t="s">
        <v>242</v>
      </c>
      <c r="I65" s="3" t="s">
        <v>490</v>
      </c>
      <c r="J65" s="3" t="s">
        <v>135</v>
      </c>
      <c r="K65" s="3" t="s">
        <v>399</v>
      </c>
      <c r="M65" s="3" t="s">
        <v>63</v>
      </c>
      <c r="N65" s="38">
        <v>64</v>
      </c>
      <c r="R65" s="3"/>
    </row>
    <row r="66" spans="3:18" ht="15" customHeight="1" x14ac:dyDescent="0.25">
      <c r="C66" s="3" t="s">
        <v>237</v>
      </c>
      <c r="D66" s="3" t="s">
        <v>238</v>
      </c>
      <c r="E66" s="3" t="s">
        <v>4</v>
      </c>
      <c r="F66" s="3" t="s">
        <v>243</v>
      </c>
      <c r="G66" s="3" t="s">
        <v>672</v>
      </c>
      <c r="H66" s="3" t="s">
        <v>244</v>
      </c>
      <c r="I66" s="3" t="s">
        <v>491</v>
      </c>
      <c r="J66" s="3" t="s">
        <v>243</v>
      </c>
      <c r="K66" s="3" t="s">
        <v>492</v>
      </c>
      <c r="M66" s="3" t="s">
        <v>64</v>
      </c>
      <c r="N66" s="38">
        <v>65</v>
      </c>
      <c r="R66" s="3"/>
    </row>
    <row r="67" spans="3:18" ht="15" customHeight="1" x14ac:dyDescent="0.25">
      <c r="C67" s="3" t="s">
        <v>237</v>
      </c>
      <c r="D67" s="3" t="s">
        <v>238</v>
      </c>
      <c r="E67" s="3" t="s">
        <v>5</v>
      </c>
      <c r="F67" s="3" t="s">
        <v>97</v>
      </c>
      <c r="G67" s="3" t="s">
        <v>673</v>
      </c>
      <c r="H67" s="3" t="s">
        <v>245</v>
      </c>
      <c r="I67" s="3" t="s">
        <v>493</v>
      </c>
      <c r="J67" s="3" t="s">
        <v>97</v>
      </c>
      <c r="K67" s="3" t="s">
        <v>400</v>
      </c>
      <c r="M67" s="3" t="s">
        <v>65</v>
      </c>
      <c r="N67" s="38">
        <v>66</v>
      </c>
      <c r="R67" s="3"/>
    </row>
    <row r="68" spans="3:18" ht="15" customHeight="1" x14ac:dyDescent="0.25">
      <c r="C68" s="3" t="s">
        <v>237</v>
      </c>
      <c r="D68" s="3" t="s">
        <v>238</v>
      </c>
      <c r="E68" s="3" t="s">
        <v>6</v>
      </c>
      <c r="F68" s="3" t="s">
        <v>138</v>
      </c>
      <c r="G68" s="3" t="s">
        <v>674</v>
      </c>
      <c r="H68" s="3" t="s">
        <v>246</v>
      </c>
      <c r="I68" s="3" t="s">
        <v>494</v>
      </c>
      <c r="J68" s="3" t="s">
        <v>138</v>
      </c>
      <c r="K68" s="3" t="s">
        <v>495</v>
      </c>
      <c r="M68" s="3" t="s">
        <v>66</v>
      </c>
      <c r="N68" s="38">
        <v>67</v>
      </c>
      <c r="R68" s="3"/>
    </row>
    <row r="69" spans="3:18" ht="15" customHeight="1" x14ac:dyDescent="0.25">
      <c r="C69" s="3" t="s">
        <v>237</v>
      </c>
      <c r="D69" s="3" t="s">
        <v>238</v>
      </c>
      <c r="E69" s="3" t="s">
        <v>7</v>
      </c>
      <c r="F69" s="3" t="s">
        <v>210</v>
      </c>
      <c r="G69" s="3" t="s">
        <v>675</v>
      </c>
      <c r="H69" s="3" t="s">
        <v>247</v>
      </c>
      <c r="I69" s="3" t="s">
        <v>496</v>
      </c>
      <c r="J69" s="3" t="s">
        <v>210</v>
      </c>
      <c r="K69" s="3" t="s">
        <v>497</v>
      </c>
      <c r="M69" s="3" t="s">
        <v>67</v>
      </c>
      <c r="N69" s="38">
        <v>68</v>
      </c>
      <c r="R69" s="3"/>
    </row>
    <row r="70" spans="3:18" ht="15" customHeight="1" x14ac:dyDescent="0.25">
      <c r="C70" s="3" t="s">
        <v>237</v>
      </c>
      <c r="D70" s="3" t="s">
        <v>238</v>
      </c>
      <c r="E70" s="3" t="s">
        <v>8</v>
      </c>
      <c r="F70" s="3" t="s">
        <v>248</v>
      </c>
      <c r="G70" s="3" t="s">
        <v>676</v>
      </c>
      <c r="H70" s="3" t="s">
        <v>249</v>
      </c>
      <c r="I70" s="3" t="s">
        <v>498</v>
      </c>
      <c r="J70" s="3" t="s">
        <v>248</v>
      </c>
      <c r="K70" s="3" t="s">
        <v>499</v>
      </c>
      <c r="M70" s="3" t="s">
        <v>68</v>
      </c>
      <c r="N70" s="38">
        <v>69</v>
      </c>
      <c r="R70" s="3"/>
    </row>
    <row r="71" spans="3:18" ht="15" customHeight="1" x14ac:dyDescent="0.25">
      <c r="C71" s="3" t="s">
        <v>237</v>
      </c>
      <c r="D71" s="3" t="s">
        <v>238</v>
      </c>
      <c r="E71" s="3" t="s">
        <v>9</v>
      </c>
      <c r="F71" s="3" t="s">
        <v>142</v>
      </c>
      <c r="G71" s="3" t="s">
        <v>677</v>
      </c>
      <c r="H71" s="3" t="s">
        <v>250</v>
      </c>
      <c r="I71" s="3" t="s">
        <v>500</v>
      </c>
      <c r="J71" s="3" t="s">
        <v>142</v>
      </c>
      <c r="K71" s="3" t="s">
        <v>406</v>
      </c>
      <c r="M71" s="3" t="s">
        <v>69</v>
      </c>
      <c r="N71" s="38">
        <v>70</v>
      </c>
      <c r="R71" s="3"/>
    </row>
    <row r="72" spans="3:18" ht="15" customHeight="1" x14ac:dyDescent="0.25">
      <c r="C72" s="3" t="s">
        <v>237</v>
      </c>
      <c r="D72" s="3" t="s">
        <v>238</v>
      </c>
      <c r="E72" s="3" t="s">
        <v>10</v>
      </c>
      <c r="F72" s="3" t="s">
        <v>251</v>
      </c>
      <c r="G72" s="3" t="s">
        <v>678</v>
      </c>
      <c r="H72" s="3" t="s">
        <v>252</v>
      </c>
      <c r="I72" s="3" t="s">
        <v>501</v>
      </c>
      <c r="J72" s="3" t="s">
        <v>251</v>
      </c>
      <c r="K72" s="3" t="s">
        <v>427</v>
      </c>
      <c r="M72" s="3" t="s">
        <v>70</v>
      </c>
      <c r="N72" s="38">
        <v>71</v>
      </c>
      <c r="R72" s="3"/>
    </row>
    <row r="73" spans="3:18" ht="15" customHeight="1" x14ac:dyDescent="0.25">
      <c r="C73" s="3" t="s">
        <v>237</v>
      </c>
      <c r="D73" s="3" t="s">
        <v>238</v>
      </c>
      <c r="E73" s="3" t="s">
        <v>11</v>
      </c>
      <c r="F73" s="3" t="s">
        <v>253</v>
      </c>
      <c r="G73" s="3" t="s">
        <v>679</v>
      </c>
      <c r="H73" s="3" t="s">
        <v>254</v>
      </c>
      <c r="I73" s="3" t="s">
        <v>502</v>
      </c>
      <c r="J73" s="3" t="s">
        <v>253</v>
      </c>
      <c r="K73" s="3" t="s">
        <v>433</v>
      </c>
      <c r="M73" s="3" t="s">
        <v>71</v>
      </c>
      <c r="N73" s="38">
        <v>72</v>
      </c>
      <c r="R73" s="3"/>
    </row>
    <row r="74" spans="3:18" ht="15" customHeight="1" x14ac:dyDescent="0.25">
      <c r="C74" s="3" t="s">
        <v>255</v>
      </c>
      <c r="D74" s="3" t="s">
        <v>256</v>
      </c>
      <c r="E74" s="3" t="s">
        <v>0</v>
      </c>
      <c r="F74" s="3" t="s">
        <v>99</v>
      </c>
      <c r="G74" s="3" t="s">
        <v>680</v>
      </c>
      <c r="H74" s="3" t="s">
        <v>257</v>
      </c>
      <c r="I74" s="3" t="s">
        <v>503</v>
      </c>
      <c r="J74" s="3" t="s">
        <v>99</v>
      </c>
      <c r="K74" s="3" t="s">
        <v>108</v>
      </c>
      <c r="M74" s="3" t="s">
        <v>72</v>
      </c>
      <c r="N74" s="38">
        <v>73</v>
      </c>
      <c r="R74" s="3"/>
    </row>
    <row r="75" spans="3:18" ht="15" customHeight="1" x14ac:dyDescent="0.25">
      <c r="C75" s="3" t="s">
        <v>255</v>
      </c>
      <c r="D75" s="3" t="s">
        <v>256</v>
      </c>
      <c r="E75" s="3" t="s">
        <v>1</v>
      </c>
      <c r="F75" s="3" t="s">
        <v>122</v>
      </c>
      <c r="G75" s="3" t="s">
        <v>681</v>
      </c>
      <c r="H75" s="3" t="s">
        <v>258</v>
      </c>
      <c r="I75" s="3" t="s">
        <v>504</v>
      </c>
      <c r="J75" s="3" t="s">
        <v>122</v>
      </c>
      <c r="K75" s="3" t="s">
        <v>126</v>
      </c>
      <c r="M75" s="3" t="s">
        <v>73</v>
      </c>
      <c r="N75" s="38">
        <v>74</v>
      </c>
      <c r="R75" s="3"/>
    </row>
    <row r="76" spans="3:18" ht="15" customHeight="1" x14ac:dyDescent="0.25">
      <c r="C76" s="3" t="s">
        <v>255</v>
      </c>
      <c r="D76" s="3" t="s">
        <v>256</v>
      </c>
      <c r="E76" s="3" t="s">
        <v>2</v>
      </c>
      <c r="F76" s="3" t="s">
        <v>105</v>
      </c>
      <c r="G76" s="3" t="s">
        <v>682</v>
      </c>
      <c r="H76" s="3" t="s">
        <v>259</v>
      </c>
      <c r="I76" s="3" t="s">
        <v>505</v>
      </c>
      <c r="J76" s="3" t="s">
        <v>105</v>
      </c>
      <c r="K76" s="3" t="s">
        <v>106</v>
      </c>
      <c r="M76" s="3" t="s">
        <v>74</v>
      </c>
      <c r="N76" s="38">
        <v>75</v>
      </c>
      <c r="R76" s="3"/>
    </row>
    <row r="77" spans="3:18" ht="15" customHeight="1" x14ac:dyDescent="0.25">
      <c r="C77" s="3" t="s">
        <v>255</v>
      </c>
      <c r="D77" s="3" t="s">
        <v>256</v>
      </c>
      <c r="E77" s="3" t="s">
        <v>3</v>
      </c>
      <c r="F77" s="3" t="s">
        <v>135</v>
      </c>
      <c r="G77" s="3" t="s">
        <v>683</v>
      </c>
      <c r="H77" s="3" t="s">
        <v>260</v>
      </c>
      <c r="I77" s="3" t="s">
        <v>506</v>
      </c>
      <c r="J77" s="3" t="s">
        <v>135</v>
      </c>
      <c r="K77" s="3" t="s">
        <v>399</v>
      </c>
      <c r="M77" s="3" t="s">
        <v>75</v>
      </c>
      <c r="N77" s="38">
        <v>76</v>
      </c>
      <c r="R77" s="3"/>
    </row>
    <row r="78" spans="3:18" ht="15" customHeight="1" x14ac:dyDescent="0.25">
      <c r="C78" s="3" t="s">
        <v>255</v>
      </c>
      <c r="D78" s="3" t="s">
        <v>256</v>
      </c>
      <c r="E78" s="3" t="s">
        <v>4</v>
      </c>
      <c r="F78" s="3" t="s">
        <v>97</v>
      </c>
      <c r="G78" s="3" t="s">
        <v>684</v>
      </c>
      <c r="H78" s="3" t="s">
        <v>261</v>
      </c>
      <c r="I78" s="3" t="s">
        <v>507</v>
      </c>
      <c r="J78" s="3" t="s">
        <v>97</v>
      </c>
      <c r="K78" s="3" t="s">
        <v>400</v>
      </c>
      <c r="M78" s="3" t="s">
        <v>76</v>
      </c>
      <c r="N78" s="38">
        <v>77</v>
      </c>
      <c r="R78" s="3"/>
    </row>
    <row r="79" spans="3:18" ht="15" customHeight="1" x14ac:dyDescent="0.25">
      <c r="C79" s="3" t="s">
        <v>255</v>
      </c>
      <c r="D79" s="3" t="s">
        <v>256</v>
      </c>
      <c r="E79" s="3" t="s">
        <v>5</v>
      </c>
      <c r="F79" s="3" t="s">
        <v>140</v>
      </c>
      <c r="G79" s="3" t="s">
        <v>685</v>
      </c>
      <c r="H79" s="3" t="s">
        <v>262</v>
      </c>
      <c r="I79" s="3" t="s">
        <v>508</v>
      </c>
      <c r="J79" s="3" t="s">
        <v>140</v>
      </c>
      <c r="K79" s="3" t="s">
        <v>404</v>
      </c>
      <c r="M79" s="3" t="s">
        <v>77</v>
      </c>
      <c r="N79" s="38">
        <v>78</v>
      </c>
      <c r="R79" s="3"/>
    </row>
    <row r="80" spans="3:18" ht="15" customHeight="1" x14ac:dyDescent="0.25">
      <c r="C80" s="3" t="s">
        <v>255</v>
      </c>
      <c r="D80" s="3" t="s">
        <v>256</v>
      </c>
      <c r="E80" s="3" t="s">
        <v>6</v>
      </c>
      <c r="F80" s="3" t="s">
        <v>263</v>
      </c>
      <c r="G80" s="3" t="s">
        <v>686</v>
      </c>
      <c r="H80" s="3" t="s">
        <v>264</v>
      </c>
      <c r="I80" s="3" t="s">
        <v>509</v>
      </c>
      <c r="J80" s="3" t="s">
        <v>263</v>
      </c>
      <c r="K80" s="3" t="s">
        <v>510</v>
      </c>
      <c r="M80" s="3" t="s">
        <v>78</v>
      </c>
      <c r="N80" s="38">
        <v>79</v>
      </c>
      <c r="R80" s="3"/>
    </row>
    <row r="81" spans="3:18" ht="15" customHeight="1" x14ac:dyDescent="0.25">
      <c r="C81" s="3" t="s">
        <v>255</v>
      </c>
      <c r="D81" s="3" t="s">
        <v>256</v>
      </c>
      <c r="E81" s="3" t="s">
        <v>7</v>
      </c>
      <c r="F81" s="3" t="s">
        <v>265</v>
      </c>
      <c r="G81" s="3" t="s">
        <v>687</v>
      </c>
      <c r="H81" s="3" t="s">
        <v>266</v>
      </c>
      <c r="I81" s="3" t="s">
        <v>511</v>
      </c>
      <c r="J81" s="3" t="s">
        <v>265</v>
      </c>
      <c r="K81" s="3" t="s">
        <v>443</v>
      </c>
      <c r="M81" s="3" t="s">
        <v>79</v>
      </c>
      <c r="N81" s="38">
        <v>80</v>
      </c>
      <c r="R81" s="3"/>
    </row>
    <row r="82" spans="3:18" ht="15" customHeight="1" x14ac:dyDescent="0.25">
      <c r="C82" s="3" t="s">
        <v>255</v>
      </c>
      <c r="D82" s="3" t="s">
        <v>256</v>
      </c>
      <c r="E82" s="3" t="s">
        <v>8</v>
      </c>
      <c r="F82" s="3" t="s">
        <v>251</v>
      </c>
      <c r="G82" s="3" t="s">
        <v>688</v>
      </c>
      <c r="H82" s="3" t="s">
        <v>267</v>
      </c>
      <c r="I82" s="3" t="s">
        <v>512</v>
      </c>
      <c r="J82" s="3" t="s">
        <v>251</v>
      </c>
      <c r="K82" s="3" t="s">
        <v>427</v>
      </c>
      <c r="M82" s="3" t="s">
        <v>80</v>
      </c>
      <c r="N82" s="38">
        <v>81</v>
      </c>
      <c r="R82" s="3"/>
    </row>
    <row r="83" spans="3:18" ht="15" customHeight="1" x14ac:dyDescent="0.25">
      <c r="C83" s="3" t="s">
        <v>255</v>
      </c>
      <c r="D83" s="3" t="s">
        <v>256</v>
      </c>
      <c r="E83" s="3" t="s">
        <v>9</v>
      </c>
      <c r="F83" s="3" t="s">
        <v>210</v>
      </c>
      <c r="G83" s="3" t="s">
        <v>689</v>
      </c>
      <c r="H83" s="3" t="s">
        <v>268</v>
      </c>
      <c r="I83" s="3" t="s">
        <v>513</v>
      </c>
      <c r="J83" s="3" t="s">
        <v>210</v>
      </c>
      <c r="K83" s="3" t="s">
        <v>429</v>
      </c>
      <c r="M83" s="3" t="s">
        <v>81</v>
      </c>
      <c r="N83" s="38">
        <v>82</v>
      </c>
      <c r="R83" s="3"/>
    </row>
    <row r="84" spans="3:18" ht="15" customHeight="1" x14ac:dyDescent="0.25">
      <c r="C84" s="3" t="s">
        <v>255</v>
      </c>
      <c r="D84" s="3" t="s">
        <v>256</v>
      </c>
      <c r="E84" s="3" t="s">
        <v>10</v>
      </c>
      <c r="F84" s="3" t="s">
        <v>150</v>
      </c>
      <c r="G84" s="3" t="s">
        <v>690</v>
      </c>
      <c r="H84" s="3" t="s">
        <v>269</v>
      </c>
      <c r="I84" s="3" t="s">
        <v>514</v>
      </c>
      <c r="J84" s="3" t="s">
        <v>150</v>
      </c>
      <c r="K84" s="3" t="s">
        <v>414</v>
      </c>
      <c r="M84" s="3" t="s">
        <v>82</v>
      </c>
      <c r="N84" s="38">
        <v>83</v>
      </c>
      <c r="R84" s="3"/>
    </row>
    <row r="85" spans="3:18" ht="15" customHeight="1" x14ac:dyDescent="0.25">
      <c r="C85" s="3" t="s">
        <v>255</v>
      </c>
      <c r="D85" s="3" t="s">
        <v>256</v>
      </c>
      <c r="E85" s="3" t="s">
        <v>11</v>
      </c>
      <c r="F85" s="3" t="s">
        <v>253</v>
      </c>
      <c r="G85" s="3" t="s">
        <v>691</v>
      </c>
      <c r="H85" s="3" t="s">
        <v>270</v>
      </c>
      <c r="I85" s="3" t="s">
        <v>515</v>
      </c>
      <c r="J85" s="3" t="s">
        <v>253</v>
      </c>
      <c r="K85" s="3" t="s">
        <v>433</v>
      </c>
      <c r="M85" s="3" t="s">
        <v>83</v>
      </c>
      <c r="N85" s="38">
        <v>84</v>
      </c>
      <c r="R85" s="3"/>
    </row>
    <row r="86" spans="3:18" ht="15" customHeight="1" x14ac:dyDescent="0.25">
      <c r="C86" s="3" t="s">
        <v>271</v>
      </c>
      <c r="D86" s="3" t="s">
        <v>272</v>
      </c>
      <c r="E86" s="3" t="s">
        <v>0</v>
      </c>
      <c r="F86" s="3" t="s">
        <v>154</v>
      </c>
      <c r="G86" s="3" t="s">
        <v>692</v>
      </c>
      <c r="H86" s="3" t="s">
        <v>273</v>
      </c>
      <c r="I86" s="3" t="s">
        <v>516</v>
      </c>
      <c r="J86" s="3" t="s">
        <v>154</v>
      </c>
      <c r="K86" s="3" t="s">
        <v>108</v>
      </c>
      <c r="M86" s="3" t="s">
        <v>84</v>
      </c>
      <c r="N86" s="38">
        <v>85</v>
      </c>
      <c r="R86" s="3"/>
    </row>
    <row r="87" spans="3:18" ht="15" customHeight="1" x14ac:dyDescent="0.25">
      <c r="C87" s="3" t="s">
        <v>271</v>
      </c>
      <c r="D87" s="3" t="s">
        <v>272</v>
      </c>
      <c r="E87" s="3" t="s">
        <v>1</v>
      </c>
      <c r="F87" s="3" t="s">
        <v>274</v>
      </c>
      <c r="G87" s="3" t="s">
        <v>693</v>
      </c>
      <c r="H87" s="3" t="s">
        <v>275</v>
      </c>
      <c r="I87" s="3" t="s">
        <v>517</v>
      </c>
      <c r="J87" s="3" t="s">
        <v>274</v>
      </c>
      <c r="K87" s="3" t="s">
        <v>518</v>
      </c>
      <c r="M87" s="3" t="s">
        <v>85</v>
      </c>
      <c r="N87" s="38">
        <v>86</v>
      </c>
      <c r="R87" s="3"/>
    </row>
    <row r="88" spans="3:18" ht="15" customHeight="1" x14ac:dyDescent="0.25">
      <c r="C88" s="3" t="s">
        <v>271</v>
      </c>
      <c r="D88" s="3" t="s">
        <v>272</v>
      </c>
      <c r="E88" s="3" t="s">
        <v>2</v>
      </c>
      <c r="F88" s="3" t="s">
        <v>156</v>
      </c>
      <c r="G88" s="3" t="s">
        <v>694</v>
      </c>
      <c r="H88" s="3" t="s">
        <v>276</v>
      </c>
      <c r="I88" s="3" t="s">
        <v>519</v>
      </c>
      <c r="J88" s="3" t="s">
        <v>156</v>
      </c>
      <c r="K88" s="3" t="s">
        <v>417</v>
      </c>
      <c r="M88" s="3" t="s">
        <v>86</v>
      </c>
      <c r="N88" s="38">
        <v>87</v>
      </c>
      <c r="R88" s="3"/>
    </row>
    <row r="89" spans="3:18" ht="15" customHeight="1" x14ac:dyDescent="0.25">
      <c r="C89" s="3" t="s">
        <v>271</v>
      </c>
      <c r="D89" s="3" t="s">
        <v>272</v>
      </c>
      <c r="E89" s="3" t="s">
        <v>3</v>
      </c>
      <c r="F89" s="3" t="s">
        <v>158</v>
      </c>
      <c r="G89" s="3" t="s">
        <v>695</v>
      </c>
      <c r="H89" s="3" t="s">
        <v>277</v>
      </c>
      <c r="I89" s="3" t="s">
        <v>520</v>
      </c>
      <c r="J89" s="3" t="s">
        <v>158</v>
      </c>
      <c r="K89" s="3" t="s">
        <v>106</v>
      </c>
      <c r="M89" s="3" t="s">
        <v>87</v>
      </c>
      <c r="N89" s="38">
        <v>88</v>
      </c>
      <c r="R89" s="3"/>
    </row>
    <row r="90" spans="3:18" ht="15" customHeight="1" x14ac:dyDescent="0.25">
      <c r="C90" s="3" t="s">
        <v>271</v>
      </c>
      <c r="D90" s="3" t="s">
        <v>272</v>
      </c>
      <c r="E90" s="3" t="s">
        <v>4</v>
      </c>
      <c r="F90" s="3" t="s">
        <v>160</v>
      </c>
      <c r="G90" s="3" t="s">
        <v>696</v>
      </c>
      <c r="H90" s="3" t="s">
        <v>278</v>
      </c>
      <c r="I90" s="3" t="s">
        <v>521</v>
      </c>
      <c r="J90" s="3" t="s">
        <v>160</v>
      </c>
      <c r="K90" s="3" t="s">
        <v>399</v>
      </c>
      <c r="M90" s="3" t="s">
        <v>88</v>
      </c>
      <c r="N90" s="38">
        <v>89</v>
      </c>
      <c r="R90" s="3"/>
    </row>
    <row r="91" spans="3:18" ht="15" customHeight="1" x14ac:dyDescent="0.25">
      <c r="C91" s="3" t="s">
        <v>271</v>
      </c>
      <c r="D91" s="3" t="s">
        <v>272</v>
      </c>
      <c r="E91" s="3" t="s">
        <v>5</v>
      </c>
      <c r="F91" s="3" t="s">
        <v>279</v>
      </c>
      <c r="G91" s="3" t="s">
        <v>697</v>
      </c>
      <c r="H91" s="3" t="s">
        <v>280</v>
      </c>
      <c r="I91" s="3" t="s">
        <v>522</v>
      </c>
      <c r="J91" s="3" t="s">
        <v>279</v>
      </c>
      <c r="K91" s="3" t="s">
        <v>431</v>
      </c>
      <c r="M91" s="3" t="s">
        <v>89</v>
      </c>
      <c r="N91" s="38">
        <v>90</v>
      </c>
      <c r="R91" s="3"/>
    </row>
    <row r="92" spans="3:18" ht="15" customHeight="1" x14ac:dyDescent="0.25">
      <c r="C92" s="3" t="s">
        <v>271</v>
      </c>
      <c r="D92" s="3" t="s">
        <v>272</v>
      </c>
      <c r="E92" s="3" t="s">
        <v>6</v>
      </c>
      <c r="F92" s="3" t="s">
        <v>281</v>
      </c>
      <c r="G92" s="3" t="s">
        <v>698</v>
      </c>
      <c r="H92" s="3" t="s">
        <v>282</v>
      </c>
      <c r="I92" s="3" t="s">
        <v>523</v>
      </c>
      <c r="J92" s="3" t="s">
        <v>281</v>
      </c>
      <c r="K92" s="3" t="s">
        <v>524</v>
      </c>
      <c r="M92" s="3" t="s">
        <v>90</v>
      </c>
      <c r="N92" s="38">
        <v>91</v>
      </c>
      <c r="R92" s="3"/>
    </row>
    <row r="93" spans="3:18" ht="15" customHeight="1" x14ac:dyDescent="0.25">
      <c r="C93" s="3" t="s">
        <v>271</v>
      </c>
      <c r="D93" s="3" t="s">
        <v>272</v>
      </c>
      <c r="E93" s="3" t="s">
        <v>7</v>
      </c>
      <c r="F93" s="3" t="s">
        <v>283</v>
      </c>
      <c r="G93" s="3" t="s">
        <v>699</v>
      </c>
      <c r="H93" s="3" t="s">
        <v>284</v>
      </c>
      <c r="I93" s="3" t="s">
        <v>525</v>
      </c>
      <c r="J93" s="3" t="s">
        <v>283</v>
      </c>
      <c r="K93" s="3" t="s">
        <v>526</v>
      </c>
      <c r="M93" s="3" t="s">
        <v>91</v>
      </c>
      <c r="N93" s="38">
        <v>92</v>
      </c>
      <c r="R93" s="3"/>
    </row>
    <row r="94" spans="3:18" ht="15" customHeight="1" x14ac:dyDescent="0.25">
      <c r="C94" s="3" t="s">
        <v>271</v>
      </c>
      <c r="D94" s="3" t="s">
        <v>272</v>
      </c>
      <c r="E94" s="3" t="s">
        <v>8</v>
      </c>
      <c r="F94" s="3" t="s">
        <v>285</v>
      </c>
      <c r="G94" s="3" t="s">
        <v>700</v>
      </c>
      <c r="H94" s="3" t="s">
        <v>286</v>
      </c>
      <c r="I94" s="3" t="s">
        <v>527</v>
      </c>
      <c r="J94" s="3" t="s">
        <v>285</v>
      </c>
      <c r="K94" s="3" t="s">
        <v>528</v>
      </c>
      <c r="M94" s="3" t="s">
        <v>92</v>
      </c>
      <c r="N94" s="38">
        <v>93</v>
      </c>
      <c r="R94" s="3"/>
    </row>
    <row r="95" spans="3:18" ht="15" customHeight="1" x14ac:dyDescent="0.25">
      <c r="C95" s="3" t="s">
        <v>271</v>
      </c>
      <c r="D95" s="3" t="s">
        <v>272</v>
      </c>
      <c r="E95" s="3" t="s">
        <v>9</v>
      </c>
      <c r="F95" s="3" t="s">
        <v>287</v>
      </c>
      <c r="G95" s="3" t="s">
        <v>701</v>
      </c>
      <c r="H95" s="3" t="s">
        <v>288</v>
      </c>
      <c r="I95" s="3" t="s">
        <v>529</v>
      </c>
      <c r="J95" s="3" t="s">
        <v>287</v>
      </c>
      <c r="K95" s="3" t="s">
        <v>455</v>
      </c>
      <c r="M95" s="3" t="s">
        <v>93</v>
      </c>
      <c r="N95" s="38">
        <v>94</v>
      </c>
      <c r="R95" s="3"/>
    </row>
    <row r="96" spans="3:18" ht="15" customHeight="1" x14ac:dyDescent="0.25">
      <c r="C96" s="3" t="s">
        <v>271</v>
      </c>
      <c r="D96" s="3" t="s">
        <v>272</v>
      </c>
      <c r="E96" s="3" t="s">
        <v>10</v>
      </c>
      <c r="F96" s="3" t="s">
        <v>186</v>
      </c>
      <c r="G96" s="3" t="s">
        <v>702</v>
      </c>
      <c r="H96" s="3" t="s">
        <v>289</v>
      </c>
      <c r="I96" s="3" t="s">
        <v>530</v>
      </c>
      <c r="J96" s="3" t="s">
        <v>186</v>
      </c>
      <c r="K96" s="3" t="s">
        <v>531</v>
      </c>
      <c r="M96" s="3" t="s">
        <v>94</v>
      </c>
      <c r="N96" s="38">
        <v>95</v>
      </c>
      <c r="R96" s="3"/>
    </row>
    <row r="97" spans="3:18" ht="15" customHeight="1" x14ac:dyDescent="0.25">
      <c r="C97" s="3" t="s">
        <v>271</v>
      </c>
      <c r="D97" s="3" t="s">
        <v>272</v>
      </c>
      <c r="E97" s="3" t="s">
        <v>11</v>
      </c>
      <c r="F97" s="3" t="s">
        <v>170</v>
      </c>
      <c r="G97" s="3" t="s">
        <v>703</v>
      </c>
      <c r="H97" s="3" t="s">
        <v>290</v>
      </c>
      <c r="I97" s="3" t="s">
        <v>532</v>
      </c>
      <c r="J97" s="3" t="s">
        <v>170</v>
      </c>
      <c r="K97" s="3" t="s">
        <v>427</v>
      </c>
      <c r="M97" s="3" t="s">
        <v>95</v>
      </c>
      <c r="N97" s="38">
        <v>96</v>
      </c>
      <c r="R97" s="3"/>
    </row>
    <row r="98" spans="3:18" ht="15" customHeight="1" x14ac:dyDescent="0.25">
      <c r="C98" s="3" t="s">
        <v>291</v>
      </c>
      <c r="D98" s="3" t="s">
        <v>292</v>
      </c>
      <c r="E98" s="3" t="s">
        <v>0</v>
      </c>
      <c r="F98" s="3" t="s">
        <v>293</v>
      </c>
      <c r="G98" s="3" t="s">
        <v>704</v>
      </c>
      <c r="H98" s="3" t="s">
        <v>294</v>
      </c>
      <c r="I98" s="3" t="s">
        <v>533</v>
      </c>
      <c r="J98" s="3" t="s">
        <v>293</v>
      </c>
      <c r="K98" s="3" t="s">
        <v>534</v>
      </c>
      <c r="R98" s="3"/>
    </row>
    <row r="99" spans="3:18" ht="15" customHeight="1" x14ac:dyDescent="0.25">
      <c r="C99" s="3" t="s">
        <v>291</v>
      </c>
      <c r="D99" s="3" t="s">
        <v>292</v>
      </c>
      <c r="E99" s="3" t="s">
        <v>1</v>
      </c>
      <c r="F99" s="3" t="s">
        <v>99</v>
      </c>
      <c r="G99" s="3" t="s">
        <v>705</v>
      </c>
      <c r="H99" s="3" t="s">
        <v>295</v>
      </c>
      <c r="I99" s="3" t="s">
        <v>535</v>
      </c>
      <c r="J99" s="3" t="s">
        <v>99</v>
      </c>
      <c r="K99" s="3" t="s">
        <v>108</v>
      </c>
      <c r="R99" s="3"/>
    </row>
    <row r="100" spans="3:18" ht="15" customHeight="1" x14ac:dyDescent="0.25">
      <c r="C100" s="3" t="s">
        <v>291</v>
      </c>
      <c r="D100" s="3" t="s">
        <v>292</v>
      </c>
      <c r="E100" s="3" t="s">
        <v>2</v>
      </c>
      <c r="F100" s="3" t="s">
        <v>105</v>
      </c>
      <c r="G100" s="3" t="s">
        <v>706</v>
      </c>
      <c r="H100" s="3" t="s">
        <v>296</v>
      </c>
      <c r="I100" s="3" t="s">
        <v>536</v>
      </c>
      <c r="J100" s="3" t="s">
        <v>105</v>
      </c>
      <c r="K100" s="3" t="s">
        <v>106</v>
      </c>
      <c r="R100" s="3"/>
    </row>
    <row r="101" spans="3:18" ht="15" customHeight="1" x14ac:dyDescent="0.25">
      <c r="C101" s="3" t="s">
        <v>291</v>
      </c>
      <c r="D101" s="3" t="s">
        <v>292</v>
      </c>
      <c r="E101" s="3" t="s">
        <v>3</v>
      </c>
      <c r="F101" s="3" t="s">
        <v>135</v>
      </c>
      <c r="G101" s="3" t="s">
        <v>707</v>
      </c>
      <c r="H101" s="3" t="s">
        <v>297</v>
      </c>
      <c r="I101" s="3" t="s">
        <v>537</v>
      </c>
      <c r="J101" s="3" t="s">
        <v>135</v>
      </c>
      <c r="K101" s="3" t="s">
        <v>399</v>
      </c>
      <c r="R101" s="3"/>
    </row>
    <row r="102" spans="3:18" ht="15" customHeight="1" x14ac:dyDescent="0.25">
      <c r="C102" s="3" t="s">
        <v>291</v>
      </c>
      <c r="D102" s="3" t="s">
        <v>292</v>
      </c>
      <c r="E102" s="3" t="s">
        <v>4</v>
      </c>
      <c r="F102" s="3" t="s">
        <v>243</v>
      </c>
      <c r="G102" s="3" t="s">
        <v>708</v>
      </c>
      <c r="H102" s="3" t="s">
        <v>298</v>
      </c>
      <c r="I102" s="3" t="s">
        <v>538</v>
      </c>
      <c r="J102" s="3" t="s">
        <v>243</v>
      </c>
      <c r="K102" s="3" t="s">
        <v>492</v>
      </c>
      <c r="R102" s="3"/>
    </row>
    <row r="103" spans="3:18" ht="15" customHeight="1" x14ac:dyDescent="0.25">
      <c r="C103" s="3" t="s">
        <v>291</v>
      </c>
      <c r="D103" s="3" t="s">
        <v>292</v>
      </c>
      <c r="E103" s="3" t="s">
        <v>5</v>
      </c>
      <c r="F103" s="3" t="s">
        <v>299</v>
      </c>
      <c r="G103" s="3" t="s">
        <v>709</v>
      </c>
      <c r="H103" s="3" t="s">
        <v>300</v>
      </c>
      <c r="I103" s="3" t="s">
        <v>539</v>
      </c>
      <c r="J103" s="3" t="s">
        <v>299</v>
      </c>
      <c r="K103" s="3" t="s">
        <v>540</v>
      </c>
      <c r="R103" s="3"/>
    </row>
    <row r="104" spans="3:18" ht="15" customHeight="1" x14ac:dyDescent="0.25">
      <c r="C104" s="3" t="s">
        <v>291</v>
      </c>
      <c r="D104" s="3" t="s">
        <v>292</v>
      </c>
      <c r="E104" s="3" t="s">
        <v>6</v>
      </c>
      <c r="F104" s="3" t="s">
        <v>140</v>
      </c>
      <c r="G104" s="3" t="s">
        <v>710</v>
      </c>
      <c r="H104" s="3" t="s">
        <v>301</v>
      </c>
      <c r="I104" s="3" t="s">
        <v>541</v>
      </c>
      <c r="J104" s="3" t="s">
        <v>140</v>
      </c>
      <c r="K104" s="3" t="s">
        <v>404</v>
      </c>
      <c r="R104" s="3"/>
    </row>
    <row r="105" spans="3:18" ht="15" customHeight="1" x14ac:dyDescent="0.25">
      <c r="C105" s="3" t="s">
        <v>291</v>
      </c>
      <c r="D105" s="3" t="s">
        <v>292</v>
      </c>
      <c r="E105" s="3" t="s">
        <v>7</v>
      </c>
      <c r="F105" s="3" t="s">
        <v>302</v>
      </c>
      <c r="G105" s="3" t="s">
        <v>711</v>
      </c>
      <c r="H105" s="3" t="s">
        <v>303</v>
      </c>
      <c r="I105" s="3" t="s">
        <v>542</v>
      </c>
      <c r="J105" s="3" t="s">
        <v>302</v>
      </c>
      <c r="K105" s="3" t="s">
        <v>543</v>
      </c>
      <c r="R105" s="3"/>
    </row>
    <row r="106" spans="3:18" ht="15" customHeight="1" x14ac:dyDescent="0.25">
      <c r="C106" s="3" t="s">
        <v>291</v>
      </c>
      <c r="D106" s="3" t="s">
        <v>292</v>
      </c>
      <c r="E106" s="3" t="s">
        <v>8</v>
      </c>
      <c r="F106" s="3" t="s">
        <v>148</v>
      </c>
      <c r="G106" s="3" t="s">
        <v>712</v>
      </c>
      <c r="H106" s="3" t="s">
        <v>304</v>
      </c>
      <c r="I106" s="3" t="s">
        <v>544</v>
      </c>
      <c r="J106" s="3" t="s">
        <v>148</v>
      </c>
      <c r="K106" s="3" t="s">
        <v>412</v>
      </c>
      <c r="R106" s="3"/>
    </row>
    <row r="107" spans="3:18" ht="15" customHeight="1" x14ac:dyDescent="0.25">
      <c r="C107" s="3" t="s">
        <v>291</v>
      </c>
      <c r="D107" s="3" t="s">
        <v>292</v>
      </c>
      <c r="E107" s="3" t="s">
        <v>9</v>
      </c>
      <c r="F107" s="3" t="s">
        <v>265</v>
      </c>
      <c r="G107" s="3" t="s">
        <v>713</v>
      </c>
      <c r="H107" s="3" t="s">
        <v>305</v>
      </c>
      <c r="I107" s="3" t="s">
        <v>545</v>
      </c>
      <c r="J107" s="3" t="s">
        <v>265</v>
      </c>
      <c r="K107" s="3" t="s">
        <v>443</v>
      </c>
      <c r="R107" s="3"/>
    </row>
    <row r="108" spans="3:18" ht="15" customHeight="1" x14ac:dyDescent="0.25">
      <c r="C108" s="3" t="s">
        <v>291</v>
      </c>
      <c r="D108" s="3" t="s">
        <v>292</v>
      </c>
      <c r="E108" s="3" t="s">
        <v>10</v>
      </c>
      <c r="F108" s="3" t="s">
        <v>150</v>
      </c>
      <c r="G108" s="3" t="s">
        <v>714</v>
      </c>
      <c r="H108" s="3" t="s">
        <v>306</v>
      </c>
      <c r="I108" s="3" t="s">
        <v>546</v>
      </c>
      <c r="J108" s="3" t="s">
        <v>150</v>
      </c>
      <c r="K108" s="3" t="s">
        <v>414</v>
      </c>
      <c r="R108" s="3"/>
    </row>
    <row r="109" spans="3:18" ht="15" customHeight="1" x14ac:dyDescent="0.25">
      <c r="C109" s="3" t="s">
        <v>291</v>
      </c>
      <c r="D109" s="3" t="s">
        <v>292</v>
      </c>
      <c r="E109" s="3" t="s">
        <v>11</v>
      </c>
      <c r="F109" s="3" t="s">
        <v>253</v>
      </c>
      <c r="G109" s="3" t="s">
        <v>715</v>
      </c>
      <c r="H109" s="3" t="s">
        <v>307</v>
      </c>
      <c r="I109" s="3" t="s">
        <v>547</v>
      </c>
      <c r="J109" s="3" t="s">
        <v>253</v>
      </c>
      <c r="K109" s="3" t="s">
        <v>433</v>
      </c>
      <c r="R109" s="3"/>
    </row>
    <row r="110" spans="3:18" ht="15" customHeight="1" x14ac:dyDescent="0.25">
      <c r="C110" s="3" t="s">
        <v>308</v>
      </c>
      <c r="D110" s="3" t="s">
        <v>309</v>
      </c>
      <c r="E110" s="3" t="s">
        <v>0</v>
      </c>
      <c r="F110" s="3" t="s">
        <v>310</v>
      </c>
      <c r="G110" s="3" t="s">
        <v>716</v>
      </c>
      <c r="H110" s="3" t="s">
        <v>311</v>
      </c>
      <c r="I110" s="3" t="s">
        <v>548</v>
      </c>
      <c r="J110" s="3" t="s">
        <v>310</v>
      </c>
      <c r="K110" s="3" t="s">
        <v>549</v>
      </c>
      <c r="R110" s="3"/>
    </row>
    <row r="111" spans="3:18" ht="15" customHeight="1" x14ac:dyDescent="0.25">
      <c r="C111" s="3" t="s">
        <v>308</v>
      </c>
      <c r="D111" s="3" t="s">
        <v>309</v>
      </c>
      <c r="E111" s="3" t="s">
        <v>1</v>
      </c>
      <c r="F111" s="3" t="s">
        <v>99</v>
      </c>
      <c r="G111" s="3" t="s">
        <v>717</v>
      </c>
      <c r="H111" s="3" t="s">
        <v>312</v>
      </c>
      <c r="I111" s="3" t="s">
        <v>550</v>
      </c>
      <c r="J111" s="3" t="s">
        <v>99</v>
      </c>
      <c r="K111" s="3" t="s">
        <v>108</v>
      </c>
      <c r="R111" s="3"/>
    </row>
    <row r="112" spans="3:18" ht="15" customHeight="1" x14ac:dyDescent="0.25">
      <c r="C112" s="3" t="s">
        <v>308</v>
      </c>
      <c r="D112" s="3" t="s">
        <v>309</v>
      </c>
      <c r="E112" s="3" t="s">
        <v>2</v>
      </c>
      <c r="F112" s="3" t="s">
        <v>105</v>
      </c>
      <c r="G112" s="3" t="s">
        <v>718</v>
      </c>
      <c r="H112" s="3" t="s">
        <v>313</v>
      </c>
      <c r="I112" s="3" t="s">
        <v>551</v>
      </c>
      <c r="J112" s="3" t="s">
        <v>105</v>
      </c>
      <c r="K112" s="3" t="s">
        <v>106</v>
      </c>
      <c r="R112" s="3"/>
    </row>
    <row r="113" spans="3:18" ht="15" customHeight="1" x14ac:dyDescent="0.25">
      <c r="C113" s="3" t="s">
        <v>308</v>
      </c>
      <c r="D113" s="3" t="s">
        <v>309</v>
      </c>
      <c r="E113" s="3" t="s">
        <v>3</v>
      </c>
      <c r="F113" s="3" t="s">
        <v>299</v>
      </c>
      <c r="G113" s="3" t="s">
        <v>719</v>
      </c>
      <c r="H113" s="3" t="s">
        <v>314</v>
      </c>
      <c r="I113" s="3" t="s">
        <v>552</v>
      </c>
      <c r="J113" s="3" t="s">
        <v>299</v>
      </c>
      <c r="K113" s="3" t="s">
        <v>540</v>
      </c>
      <c r="R113" s="3"/>
    </row>
    <row r="114" spans="3:18" ht="15" customHeight="1" x14ac:dyDescent="0.25">
      <c r="C114" s="3" t="s">
        <v>308</v>
      </c>
      <c r="D114" s="3" t="s">
        <v>309</v>
      </c>
      <c r="E114" s="3" t="s">
        <v>4</v>
      </c>
      <c r="F114" s="3" t="s">
        <v>97</v>
      </c>
      <c r="G114" s="3" t="s">
        <v>720</v>
      </c>
      <c r="H114" s="3" t="s">
        <v>315</v>
      </c>
      <c r="I114" s="3" t="s">
        <v>553</v>
      </c>
      <c r="J114" s="3" t="s">
        <v>97</v>
      </c>
      <c r="K114" s="3" t="s">
        <v>400</v>
      </c>
      <c r="R114" s="3"/>
    </row>
    <row r="115" spans="3:18" ht="15" customHeight="1" x14ac:dyDescent="0.25">
      <c r="C115" s="3" t="s">
        <v>308</v>
      </c>
      <c r="D115" s="3" t="s">
        <v>309</v>
      </c>
      <c r="E115" s="3" t="s">
        <v>5</v>
      </c>
      <c r="F115" s="3" t="s">
        <v>140</v>
      </c>
      <c r="G115" s="3" t="s">
        <v>721</v>
      </c>
      <c r="H115" s="3" t="s">
        <v>316</v>
      </c>
      <c r="I115" s="3" t="s">
        <v>554</v>
      </c>
      <c r="J115" s="3" t="s">
        <v>140</v>
      </c>
      <c r="K115" s="3" t="s">
        <v>404</v>
      </c>
      <c r="R115" s="3"/>
    </row>
    <row r="116" spans="3:18" ht="15" customHeight="1" x14ac:dyDescent="0.25">
      <c r="C116" s="3" t="s">
        <v>308</v>
      </c>
      <c r="D116" s="3" t="s">
        <v>309</v>
      </c>
      <c r="E116" s="3" t="s">
        <v>6</v>
      </c>
      <c r="F116" s="3" t="s">
        <v>317</v>
      </c>
      <c r="G116" s="3" t="s">
        <v>722</v>
      </c>
      <c r="H116" s="3" t="s">
        <v>318</v>
      </c>
      <c r="I116" s="3" t="s">
        <v>555</v>
      </c>
      <c r="J116" s="3" t="s">
        <v>317</v>
      </c>
      <c r="K116" s="3" t="s">
        <v>429</v>
      </c>
      <c r="R116" s="3"/>
    </row>
    <row r="117" spans="3:18" ht="15" customHeight="1" x14ac:dyDescent="0.25">
      <c r="C117" s="3" t="s">
        <v>308</v>
      </c>
      <c r="D117" s="3" t="s">
        <v>309</v>
      </c>
      <c r="E117" s="3" t="s">
        <v>7</v>
      </c>
      <c r="F117" s="3" t="s">
        <v>319</v>
      </c>
      <c r="G117" s="3" t="s">
        <v>723</v>
      </c>
      <c r="H117" s="3" t="s">
        <v>320</v>
      </c>
      <c r="I117" s="3" t="s">
        <v>556</v>
      </c>
      <c r="J117" s="3" t="s">
        <v>319</v>
      </c>
      <c r="K117" s="3" t="s">
        <v>557</v>
      </c>
      <c r="R117" s="3"/>
    </row>
    <row r="118" spans="3:18" ht="15" customHeight="1" x14ac:dyDescent="0.25">
      <c r="C118" s="3" t="s">
        <v>308</v>
      </c>
      <c r="D118" s="3" t="s">
        <v>309</v>
      </c>
      <c r="E118" s="3" t="s">
        <v>8</v>
      </c>
      <c r="F118" s="3" t="s">
        <v>321</v>
      </c>
      <c r="G118" s="3" t="s">
        <v>724</v>
      </c>
      <c r="H118" s="3" t="s">
        <v>322</v>
      </c>
      <c r="I118" s="3" t="s">
        <v>558</v>
      </c>
      <c r="J118" s="3" t="s">
        <v>321</v>
      </c>
      <c r="K118" s="3" t="s">
        <v>559</v>
      </c>
      <c r="R118" s="3"/>
    </row>
    <row r="119" spans="3:18" ht="15" customHeight="1" x14ac:dyDescent="0.25">
      <c r="C119" s="3" t="s">
        <v>308</v>
      </c>
      <c r="D119" s="3" t="s">
        <v>309</v>
      </c>
      <c r="E119" s="3" t="s">
        <v>9</v>
      </c>
      <c r="F119" s="3" t="s">
        <v>323</v>
      </c>
      <c r="G119" s="3" t="s">
        <v>725</v>
      </c>
      <c r="H119" s="3" t="s">
        <v>324</v>
      </c>
      <c r="I119" s="3" t="s">
        <v>560</v>
      </c>
      <c r="J119" s="3" t="s">
        <v>323</v>
      </c>
      <c r="K119" s="3" t="s">
        <v>561</v>
      </c>
      <c r="R119" s="3"/>
    </row>
    <row r="120" spans="3:18" ht="15" customHeight="1" x14ac:dyDescent="0.25">
      <c r="C120" s="3" t="s">
        <v>308</v>
      </c>
      <c r="D120" s="3" t="s">
        <v>309</v>
      </c>
      <c r="E120" s="3" t="s">
        <v>10</v>
      </c>
      <c r="F120" s="3" t="s">
        <v>325</v>
      </c>
      <c r="G120" s="3" t="s">
        <v>726</v>
      </c>
      <c r="H120" s="3" t="s">
        <v>326</v>
      </c>
      <c r="I120" s="3" t="s">
        <v>562</v>
      </c>
      <c r="J120" s="3" t="s">
        <v>325</v>
      </c>
      <c r="K120" s="3" t="s">
        <v>563</v>
      </c>
      <c r="R120" s="3"/>
    </row>
    <row r="121" spans="3:18" ht="15" customHeight="1" x14ac:dyDescent="0.25">
      <c r="C121" s="3" t="s">
        <v>308</v>
      </c>
      <c r="D121" s="3" t="s">
        <v>309</v>
      </c>
      <c r="E121" s="3" t="s">
        <v>11</v>
      </c>
      <c r="F121" s="3" t="s">
        <v>327</v>
      </c>
      <c r="G121" s="3" t="s">
        <v>727</v>
      </c>
      <c r="H121" s="3" t="s">
        <v>328</v>
      </c>
      <c r="I121" s="3" t="s">
        <v>564</v>
      </c>
      <c r="J121" s="3" t="s">
        <v>327</v>
      </c>
      <c r="K121" s="3" t="s">
        <v>565</v>
      </c>
      <c r="R121" s="3"/>
    </row>
    <row r="122" spans="3:18" ht="15" customHeight="1" x14ac:dyDescent="0.25">
      <c r="C122" s="3" t="s">
        <v>329</v>
      </c>
      <c r="D122" s="3" t="s">
        <v>330</v>
      </c>
      <c r="E122" s="3" t="s">
        <v>0</v>
      </c>
      <c r="F122" s="3" t="s">
        <v>293</v>
      </c>
      <c r="G122" s="3" t="s">
        <v>728</v>
      </c>
      <c r="H122" s="3" t="s">
        <v>331</v>
      </c>
      <c r="I122" s="3" t="s">
        <v>566</v>
      </c>
      <c r="J122" s="3" t="s">
        <v>293</v>
      </c>
      <c r="K122" s="3" t="s">
        <v>534</v>
      </c>
      <c r="R122" s="3"/>
    </row>
    <row r="123" spans="3:18" ht="15" customHeight="1" x14ac:dyDescent="0.25">
      <c r="C123" s="3" t="s">
        <v>329</v>
      </c>
      <c r="D123" s="3" t="s">
        <v>330</v>
      </c>
      <c r="E123" s="3" t="s">
        <v>1</v>
      </c>
      <c r="F123" s="3" t="s">
        <v>99</v>
      </c>
      <c r="G123" s="3" t="s">
        <v>729</v>
      </c>
      <c r="H123" s="3" t="s">
        <v>332</v>
      </c>
      <c r="I123" s="3" t="s">
        <v>567</v>
      </c>
      <c r="J123" s="3" t="s">
        <v>99</v>
      </c>
      <c r="K123" s="3" t="s">
        <v>108</v>
      </c>
      <c r="R123" s="3"/>
    </row>
    <row r="124" spans="3:18" ht="15" customHeight="1" x14ac:dyDescent="0.25">
      <c r="C124" s="3" t="s">
        <v>329</v>
      </c>
      <c r="D124" s="3" t="s">
        <v>330</v>
      </c>
      <c r="E124" s="3" t="s">
        <v>2</v>
      </c>
      <c r="F124" s="3" t="s">
        <v>122</v>
      </c>
      <c r="G124" s="3" t="s">
        <v>730</v>
      </c>
      <c r="H124" s="3" t="s">
        <v>333</v>
      </c>
      <c r="I124" s="3" t="s">
        <v>568</v>
      </c>
      <c r="J124" s="3" t="s">
        <v>122</v>
      </c>
      <c r="K124" s="3" t="s">
        <v>126</v>
      </c>
      <c r="R124" s="3"/>
    </row>
    <row r="125" spans="3:18" ht="15" customHeight="1" x14ac:dyDescent="0.25">
      <c r="C125" s="3" t="s">
        <v>329</v>
      </c>
      <c r="D125" s="3" t="s">
        <v>330</v>
      </c>
      <c r="E125" s="3" t="s">
        <v>3</v>
      </c>
      <c r="F125" s="3" t="s">
        <v>105</v>
      </c>
      <c r="G125" s="3" t="s">
        <v>731</v>
      </c>
      <c r="H125" s="3" t="s">
        <v>334</v>
      </c>
      <c r="I125" s="3" t="s">
        <v>569</v>
      </c>
      <c r="J125" s="3" t="s">
        <v>105</v>
      </c>
      <c r="K125" s="3" t="s">
        <v>106</v>
      </c>
      <c r="R125" s="3"/>
    </row>
    <row r="126" spans="3:18" ht="15" customHeight="1" x14ac:dyDescent="0.25">
      <c r="C126" s="3" t="s">
        <v>329</v>
      </c>
      <c r="D126" s="3" t="s">
        <v>330</v>
      </c>
      <c r="E126" s="3" t="s">
        <v>4</v>
      </c>
      <c r="F126" s="3" t="s">
        <v>135</v>
      </c>
      <c r="G126" s="3" t="s">
        <v>732</v>
      </c>
      <c r="H126" s="3" t="s">
        <v>335</v>
      </c>
      <c r="I126" s="3" t="s">
        <v>570</v>
      </c>
      <c r="J126" s="3" t="s">
        <v>135</v>
      </c>
      <c r="K126" s="3" t="s">
        <v>399</v>
      </c>
      <c r="R126" s="3"/>
    </row>
    <row r="127" spans="3:18" ht="15" customHeight="1" x14ac:dyDescent="0.25">
      <c r="C127" s="3" t="s">
        <v>329</v>
      </c>
      <c r="D127" s="3" t="s">
        <v>330</v>
      </c>
      <c r="E127" s="3" t="s">
        <v>5</v>
      </c>
      <c r="F127" s="3" t="s">
        <v>97</v>
      </c>
      <c r="G127" s="3" t="s">
        <v>733</v>
      </c>
      <c r="H127" s="3" t="s">
        <v>336</v>
      </c>
      <c r="I127" s="3" t="s">
        <v>571</v>
      </c>
      <c r="J127" s="3" t="s">
        <v>97</v>
      </c>
      <c r="K127" s="3" t="s">
        <v>400</v>
      </c>
      <c r="R127" s="3"/>
    </row>
    <row r="128" spans="3:18" ht="15" customHeight="1" x14ac:dyDescent="0.25">
      <c r="C128" s="3" t="s">
        <v>329</v>
      </c>
      <c r="D128" s="3" t="s">
        <v>330</v>
      </c>
      <c r="E128" s="3" t="s">
        <v>6</v>
      </c>
      <c r="F128" s="3" t="s">
        <v>140</v>
      </c>
      <c r="G128" s="3" t="s">
        <v>734</v>
      </c>
      <c r="H128" s="3" t="s">
        <v>337</v>
      </c>
      <c r="I128" s="3" t="s">
        <v>572</v>
      </c>
      <c r="J128" s="3" t="s">
        <v>140</v>
      </c>
      <c r="K128" s="3" t="s">
        <v>404</v>
      </c>
      <c r="R128" s="3"/>
    </row>
    <row r="129" spans="3:18" ht="15" customHeight="1" x14ac:dyDescent="0.25">
      <c r="C129" s="3" t="s">
        <v>329</v>
      </c>
      <c r="D129" s="3" t="s">
        <v>330</v>
      </c>
      <c r="E129" s="3" t="s">
        <v>7</v>
      </c>
      <c r="F129" s="3" t="s">
        <v>144</v>
      </c>
      <c r="G129" s="3" t="s">
        <v>735</v>
      </c>
      <c r="H129" s="3" t="s">
        <v>338</v>
      </c>
      <c r="I129" s="3" t="s">
        <v>573</v>
      </c>
      <c r="J129" s="3" t="s">
        <v>144</v>
      </c>
      <c r="K129" s="3" t="s">
        <v>408</v>
      </c>
      <c r="R129" s="3"/>
    </row>
    <row r="130" spans="3:18" ht="15" customHeight="1" x14ac:dyDescent="0.25">
      <c r="C130" s="3" t="s">
        <v>329</v>
      </c>
      <c r="D130" s="3" t="s">
        <v>330</v>
      </c>
      <c r="E130" s="3" t="s">
        <v>8</v>
      </c>
      <c r="F130" s="3" t="s">
        <v>327</v>
      </c>
      <c r="G130" s="3" t="s">
        <v>736</v>
      </c>
      <c r="H130" s="3" t="s">
        <v>339</v>
      </c>
      <c r="I130" s="3" t="s">
        <v>574</v>
      </c>
      <c r="J130" s="3" t="s">
        <v>327</v>
      </c>
      <c r="K130" s="3" t="s">
        <v>565</v>
      </c>
      <c r="R130" s="3"/>
    </row>
    <row r="131" spans="3:18" ht="15" customHeight="1" x14ac:dyDescent="0.25">
      <c r="C131" s="3" t="s">
        <v>329</v>
      </c>
      <c r="D131" s="3" t="s">
        <v>330</v>
      </c>
      <c r="E131" s="3" t="s">
        <v>9</v>
      </c>
      <c r="F131" s="3" t="s">
        <v>98</v>
      </c>
      <c r="G131" s="3" t="s">
        <v>737</v>
      </c>
      <c r="H131" s="3" t="s">
        <v>340</v>
      </c>
      <c r="I131" s="3" t="s">
        <v>575</v>
      </c>
      <c r="J131" s="3" t="s">
        <v>98</v>
      </c>
      <c r="K131" s="3" t="s">
        <v>103</v>
      </c>
      <c r="R131" s="3"/>
    </row>
    <row r="132" spans="3:18" ht="15" customHeight="1" x14ac:dyDescent="0.25">
      <c r="C132" s="3" t="s">
        <v>329</v>
      </c>
      <c r="D132" s="3" t="s">
        <v>330</v>
      </c>
      <c r="E132" s="3" t="s">
        <v>10</v>
      </c>
      <c r="F132" s="3" t="s">
        <v>265</v>
      </c>
      <c r="G132" s="3" t="s">
        <v>738</v>
      </c>
      <c r="H132" s="3" t="s">
        <v>341</v>
      </c>
      <c r="I132" s="3" t="s">
        <v>576</v>
      </c>
      <c r="J132" s="3" t="s">
        <v>265</v>
      </c>
      <c r="K132" s="3" t="s">
        <v>443</v>
      </c>
      <c r="R132" s="3"/>
    </row>
    <row r="133" spans="3:18" ht="15" customHeight="1" x14ac:dyDescent="0.25">
      <c r="C133" s="3" t="s">
        <v>329</v>
      </c>
      <c r="D133" s="3" t="s">
        <v>330</v>
      </c>
      <c r="E133" s="3" t="s">
        <v>11</v>
      </c>
      <c r="F133" s="3" t="s">
        <v>150</v>
      </c>
      <c r="G133" s="3" t="s">
        <v>739</v>
      </c>
      <c r="H133" s="3" t="s">
        <v>342</v>
      </c>
      <c r="I133" s="3" t="s">
        <v>577</v>
      </c>
      <c r="J133" s="3" t="s">
        <v>150</v>
      </c>
      <c r="K133" s="3" t="s">
        <v>414</v>
      </c>
      <c r="R133" s="3"/>
    </row>
    <row r="134" spans="3:18" ht="15" customHeight="1" x14ac:dyDescent="0.25">
      <c r="C134" s="3" t="s">
        <v>343</v>
      </c>
      <c r="D134" s="3" t="s">
        <v>344</v>
      </c>
      <c r="E134" s="3" t="s">
        <v>0</v>
      </c>
      <c r="F134" s="3" t="s">
        <v>99</v>
      </c>
      <c r="G134" s="3" t="s">
        <v>740</v>
      </c>
      <c r="H134" s="3" t="s">
        <v>345</v>
      </c>
      <c r="I134" s="3" t="s">
        <v>595</v>
      </c>
      <c r="J134" s="3" t="s">
        <v>99</v>
      </c>
      <c r="K134" s="3" t="s">
        <v>108</v>
      </c>
      <c r="R134" s="3"/>
    </row>
    <row r="135" spans="3:18" ht="15" customHeight="1" x14ac:dyDescent="0.25">
      <c r="C135" s="3" t="s">
        <v>343</v>
      </c>
      <c r="D135" s="3" t="s">
        <v>344</v>
      </c>
      <c r="E135" s="3" t="s">
        <v>1</v>
      </c>
      <c r="F135" s="3" t="s">
        <v>122</v>
      </c>
      <c r="G135" s="3" t="s">
        <v>741</v>
      </c>
      <c r="H135" s="3" t="s">
        <v>346</v>
      </c>
      <c r="I135" s="3" t="s">
        <v>596</v>
      </c>
      <c r="J135" s="3" t="s">
        <v>122</v>
      </c>
      <c r="K135" s="3" t="s">
        <v>126</v>
      </c>
      <c r="R135" s="3"/>
    </row>
    <row r="136" spans="3:18" ht="15" customHeight="1" x14ac:dyDescent="0.25">
      <c r="C136" s="3" t="s">
        <v>343</v>
      </c>
      <c r="D136" s="3" t="s">
        <v>344</v>
      </c>
      <c r="E136" s="3" t="s">
        <v>2</v>
      </c>
      <c r="F136" s="3" t="s">
        <v>105</v>
      </c>
      <c r="G136" s="3" t="s">
        <v>742</v>
      </c>
      <c r="H136" s="3" t="s">
        <v>347</v>
      </c>
      <c r="I136" s="3" t="s">
        <v>597</v>
      </c>
      <c r="J136" s="3" t="s">
        <v>105</v>
      </c>
      <c r="K136" s="3" t="s">
        <v>106</v>
      </c>
      <c r="R136" s="3"/>
    </row>
    <row r="137" spans="3:18" ht="15" customHeight="1" x14ac:dyDescent="0.25">
      <c r="C137" s="3" t="s">
        <v>343</v>
      </c>
      <c r="D137" s="3" t="s">
        <v>344</v>
      </c>
      <c r="E137" s="3" t="s">
        <v>3</v>
      </c>
      <c r="F137" s="3" t="s">
        <v>135</v>
      </c>
      <c r="G137" s="3" t="s">
        <v>743</v>
      </c>
      <c r="H137" s="3" t="s">
        <v>348</v>
      </c>
      <c r="I137" s="3" t="s">
        <v>598</v>
      </c>
      <c r="J137" s="3" t="s">
        <v>135</v>
      </c>
      <c r="K137" s="3" t="s">
        <v>399</v>
      </c>
      <c r="R137" s="3"/>
    </row>
    <row r="138" spans="3:18" ht="15" customHeight="1" x14ac:dyDescent="0.25">
      <c r="C138" s="3" t="s">
        <v>343</v>
      </c>
      <c r="D138" s="3" t="s">
        <v>344</v>
      </c>
      <c r="E138" s="3" t="s">
        <v>4</v>
      </c>
      <c r="F138" s="3" t="s">
        <v>243</v>
      </c>
      <c r="G138" s="3" t="s">
        <v>744</v>
      </c>
      <c r="H138" s="3" t="s">
        <v>349</v>
      </c>
      <c r="I138" s="3" t="s">
        <v>599</v>
      </c>
      <c r="J138" s="3" t="s">
        <v>243</v>
      </c>
      <c r="K138" s="3" t="s">
        <v>492</v>
      </c>
      <c r="R138" s="3"/>
    </row>
    <row r="139" spans="3:18" ht="15" customHeight="1" x14ac:dyDescent="0.25">
      <c r="C139" s="3" t="s">
        <v>343</v>
      </c>
      <c r="D139" s="3" t="s">
        <v>344</v>
      </c>
      <c r="E139" s="3" t="s">
        <v>5</v>
      </c>
      <c r="F139" s="3" t="s">
        <v>299</v>
      </c>
      <c r="G139" s="3" t="s">
        <v>745</v>
      </c>
      <c r="H139" s="3" t="s">
        <v>350</v>
      </c>
      <c r="I139" s="3" t="s">
        <v>600</v>
      </c>
      <c r="J139" s="3" t="s">
        <v>299</v>
      </c>
      <c r="K139" s="3" t="s">
        <v>540</v>
      </c>
      <c r="R139" s="3"/>
    </row>
    <row r="140" spans="3:18" ht="15" customHeight="1" x14ac:dyDescent="0.25">
      <c r="C140" s="3" t="s">
        <v>343</v>
      </c>
      <c r="D140" s="3" t="s">
        <v>344</v>
      </c>
      <c r="E140" s="3" t="s">
        <v>6</v>
      </c>
      <c r="F140" s="3" t="s">
        <v>97</v>
      </c>
      <c r="G140" s="3" t="s">
        <v>746</v>
      </c>
      <c r="H140" s="3" t="s">
        <v>351</v>
      </c>
      <c r="I140" s="3" t="s">
        <v>601</v>
      </c>
      <c r="J140" s="3" t="s">
        <v>97</v>
      </c>
      <c r="K140" s="3" t="s">
        <v>400</v>
      </c>
      <c r="R140" s="3"/>
    </row>
    <row r="141" spans="3:18" ht="15" customHeight="1" x14ac:dyDescent="0.25">
      <c r="C141" s="3" t="s">
        <v>343</v>
      </c>
      <c r="D141" s="3" t="s">
        <v>344</v>
      </c>
      <c r="E141" s="3" t="s">
        <v>7</v>
      </c>
      <c r="F141" s="3" t="s">
        <v>138</v>
      </c>
      <c r="G141" s="3" t="s">
        <v>747</v>
      </c>
      <c r="H141" s="3" t="s">
        <v>352</v>
      </c>
      <c r="I141" s="3" t="s">
        <v>602</v>
      </c>
      <c r="J141" s="3" t="s">
        <v>138</v>
      </c>
      <c r="K141" s="3" t="s">
        <v>453</v>
      </c>
      <c r="R141" s="3"/>
    </row>
    <row r="142" spans="3:18" ht="15" customHeight="1" x14ac:dyDescent="0.25">
      <c r="C142" s="3" t="s">
        <v>343</v>
      </c>
      <c r="D142" s="3" t="s">
        <v>344</v>
      </c>
      <c r="E142" s="3" t="s">
        <v>8</v>
      </c>
      <c r="F142" s="3" t="s">
        <v>144</v>
      </c>
      <c r="G142" s="3" t="s">
        <v>748</v>
      </c>
      <c r="H142" s="3" t="s">
        <v>353</v>
      </c>
      <c r="I142" s="3" t="s">
        <v>603</v>
      </c>
      <c r="J142" s="3" t="s">
        <v>144</v>
      </c>
      <c r="K142" s="3" t="s">
        <v>408</v>
      </c>
      <c r="R142" s="3"/>
    </row>
    <row r="143" spans="3:18" ht="15" customHeight="1" x14ac:dyDescent="0.25">
      <c r="C143" s="3" t="s">
        <v>343</v>
      </c>
      <c r="D143" s="3" t="s">
        <v>344</v>
      </c>
      <c r="E143" s="3" t="s">
        <v>9</v>
      </c>
      <c r="F143" s="3" t="s">
        <v>210</v>
      </c>
      <c r="G143" s="3" t="s">
        <v>749</v>
      </c>
      <c r="H143" s="3" t="s">
        <v>354</v>
      </c>
      <c r="I143" s="3" t="s">
        <v>604</v>
      </c>
      <c r="J143" s="3" t="s">
        <v>210</v>
      </c>
      <c r="K143" s="3" t="s">
        <v>429</v>
      </c>
      <c r="R143" s="3"/>
    </row>
    <row r="144" spans="3:18" ht="15" customHeight="1" x14ac:dyDescent="0.25">
      <c r="C144" s="3" t="s">
        <v>343</v>
      </c>
      <c r="D144" s="3" t="s">
        <v>344</v>
      </c>
      <c r="E144" s="3" t="s">
        <v>10</v>
      </c>
      <c r="F144" s="3" t="s">
        <v>253</v>
      </c>
      <c r="G144" s="3" t="s">
        <v>750</v>
      </c>
      <c r="H144" s="3" t="s">
        <v>355</v>
      </c>
      <c r="I144" s="3" t="s">
        <v>605</v>
      </c>
      <c r="J144" s="3" t="s">
        <v>253</v>
      </c>
      <c r="K144" s="3" t="s">
        <v>433</v>
      </c>
      <c r="R144" s="3"/>
    </row>
    <row r="145" spans="3:18" ht="15" customHeight="1" x14ac:dyDescent="0.25">
      <c r="C145" s="3" t="s">
        <v>343</v>
      </c>
      <c r="D145" s="3" t="s">
        <v>344</v>
      </c>
      <c r="E145" s="3" t="s">
        <v>11</v>
      </c>
      <c r="F145" s="3" t="s">
        <v>356</v>
      </c>
      <c r="G145" s="3" t="s">
        <v>751</v>
      </c>
      <c r="H145" s="3" t="s">
        <v>357</v>
      </c>
      <c r="I145" s="3" t="s">
        <v>606</v>
      </c>
      <c r="J145" s="3" t="s">
        <v>356</v>
      </c>
      <c r="K145" s="3" t="s">
        <v>578</v>
      </c>
      <c r="R145" s="3"/>
    </row>
    <row r="146" spans="3:18" ht="15" customHeight="1" x14ac:dyDescent="0.25">
      <c r="C146" s="3" t="s">
        <v>358</v>
      </c>
      <c r="D146" s="3" t="s">
        <v>359</v>
      </c>
      <c r="E146" s="3" t="s">
        <v>0</v>
      </c>
      <c r="F146" s="3" t="s">
        <v>360</v>
      </c>
      <c r="G146" s="3" t="s">
        <v>752</v>
      </c>
      <c r="H146" s="3" t="s">
        <v>361</v>
      </c>
      <c r="I146" s="3" t="s">
        <v>579</v>
      </c>
      <c r="J146" s="3" t="s">
        <v>360</v>
      </c>
      <c r="K146" s="3" t="s">
        <v>580</v>
      </c>
      <c r="R146" s="3"/>
    </row>
    <row r="147" spans="3:18" ht="15" customHeight="1" x14ac:dyDescent="0.25">
      <c r="C147" s="3" t="s">
        <v>358</v>
      </c>
      <c r="D147" s="3" t="s">
        <v>359</v>
      </c>
      <c r="E147" s="3" t="s">
        <v>1</v>
      </c>
      <c r="F147" s="3" t="s">
        <v>362</v>
      </c>
      <c r="G147" s="3" t="s">
        <v>753</v>
      </c>
      <c r="H147" s="3" t="s">
        <v>363</v>
      </c>
      <c r="I147" s="3" t="s">
        <v>581</v>
      </c>
      <c r="J147" s="3" t="s">
        <v>362</v>
      </c>
      <c r="K147" s="3" t="s">
        <v>126</v>
      </c>
      <c r="R147" s="3"/>
    </row>
    <row r="148" spans="3:18" ht="15" customHeight="1" x14ac:dyDescent="0.25">
      <c r="C148" s="3" t="s">
        <v>358</v>
      </c>
      <c r="D148" s="3" t="s">
        <v>359</v>
      </c>
      <c r="E148" s="3" t="s">
        <v>2</v>
      </c>
      <c r="F148" s="3" t="s">
        <v>364</v>
      </c>
      <c r="G148" s="3" t="s">
        <v>754</v>
      </c>
      <c r="H148" s="3" t="s">
        <v>365</v>
      </c>
      <c r="I148" s="3" t="s">
        <v>582</v>
      </c>
      <c r="J148" s="3" t="s">
        <v>364</v>
      </c>
      <c r="K148" s="3" t="s">
        <v>106</v>
      </c>
      <c r="R148" s="3"/>
    </row>
    <row r="149" spans="3:18" ht="15" customHeight="1" x14ac:dyDescent="0.25">
      <c r="C149" s="3" t="s">
        <v>358</v>
      </c>
      <c r="D149" s="3" t="s">
        <v>359</v>
      </c>
      <c r="E149" s="3" t="s">
        <v>3</v>
      </c>
      <c r="F149" s="3" t="s">
        <v>366</v>
      </c>
      <c r="G149" s="3" t="s">
        <v>755</v>
      </c>
      <c r="H149" s="3" t="s">
        <v>367</v>
      </c>
      <c r="I149" s="3" t="s">
        <v>583</v>
      </c>
      <c r="J149" s="3" t="s">
        <v>366</v>
      </c>
      <c r="K149" s="3" t="s">
        <v>399</v>
      </c>
      <c r="R149" s="3"/>
    </row>
    <row r="150" spans="3:18" ht="15" customHeight="1" x14ac:dyDescent="0.25">
      <c r="C150" s="3" t="s">
        <v>358</v>
      </c>
      <c r="D150" s="3" t="s">
        <v>359</v>
      </c>
      <c r="E150" s="3" t="s">
        <v>4</v>
      </c>
      <c r="F150" s="3" t="s">
        <v>368</v>
      </c>
      <c r="G150" s="3" t="s">
        <v>756</v>
      </c>
      <c r="H150" s="3" t="s">
        <v>369</v>
      </c>
      <c r="I150" s="3" t="s">
        <v>584</v>
      </c>
      <c r="J150" s="3" t="s">
        <v>368</v>
      </c>
      <c r="K150" s="3" t="s">
        <v>400</v>
      </c>
      <c r="R150" s="3"/>
    </row>
    <row r="151" spans="3:18" ht="15" customHeight="1" x14ac:dyDescent="0.25">
      <c r="C151" s="3" t="s">
        <v>358</v>
      </c>
      <c r="D151" s="3" t="s">
        <v>359</v>
      </c>
      <c r="E151" s="3" t="s">
        <v>5</v>
      </c>
      <c r="F151" s="3" t="s">
        <v>370</v>
      </c>
      <c r="G151" s="3" t="s">
        <v>757</v>
      </c>
      <c r="H151" s="3" t="s">
        <v>371</v>
      </c>
      <c r="I151" s="3" t="s">
        <v>585</v>
      </c>
      <c r="J151" s="3" t="s">
        <v>370</v>
      </c>
      <c r="K151" s="3" t="s">
        <v>586</v>
      </c>
      <c r="R151" s="3"/>
    </row>
    <row r="152" spans="3:18" ht="15" customHeight="1" x14ac:dyDescent="0.25">
      <c r="C152" s="3" t="s">
        <v>358</v>
      </c>
      <c r="D152" s="3" t="s">
        <v>359</v>
      </c>
      <c r="E152" s="3" t="s">
        <v>6</v>
      </c>
      <c r="F152" s="3" t="s">
        <v>372</v>
      </c>
      <c r="G152" s="3" t="s">
        <v>758</v>
      </c>
      <c r="H152" s="3" t="s">
        <v>373</v>
      </c>
      <c r="I152" s="3" t="s">
        <v>587</v>
      </c>
      <c r="J152" s="3" t="s">
        <v>372</v>
      </c>
      <c r="K152" s="3" t="s">
        <v>588</v>
      </c>
      <c r="R152" s="3"/>
    </row>
    <row r="153" spans="3:18" ht="15" customHeight="1" x14ac:dyDescent="0.25">
      <c r="C153" s="3" t="s">
        <v>358</v>
      </c>
      <c r="D153" s="3" t="s">
        <v>359</v>
      </c>
      <c r="E153" s="3" t="s">
        <v>7</v>
      </c>
      <c r="F153" s="3" t="s">
        <v>374</v>
      </c>
      <c r="G153" s="3" t="s">
        <v>759</v>
      </c>
      <c r="H153" s="3" t="s">
        <v>375</v>
      </c>
      <c r="I153" s="3" t="s">
        <v>589</v>
      </c>
      <c r="J153" s="3" t="s">
        <v>374</v>
      </c>
      <c r="K153" s="3" t="s">
        <v>406</v>
      </c>
      <c r="R153" s="3"/>
    </row>
    <row r="154" spans="3:18" ht="15" customHeight="1" x14ac:dyDescent="0.25">
      <c r="C154" s="3" t="s">
        <v>358</v>
      </c>
      <c r="D154" s="3" t="s">
        <v>359</v>
      </c>
      <c r="E154" s="3" t="s">
        <v>8</v>
      </c>
      <c r="F154" s="3" t="s">
        <v>376</v>
      </c>
      <c r="G154" s="3" t="s">
        <v>760</v>
      </c>
      <c r="H154" s="3" t="s">
        <v>377</v>
      </c>
      <c r="I154" s="3" t="s">
        <v>590</v>
      </c>
      <c r="J154" s="3" t="s">
        <v>376</v>
      </c>
      <c r="K154" s="3" t="s">
        <v>408</v>
      </c>
      <c r="R154" s="3"/>
    </row>
    <row r="155" spans="3:18" ht="15" customHeight="1" x14ac:dyDescent="0.25">
      <c r="C155" s="3" t="s">
        <v>358</v>
      </c>
      <c r="D155" s="3" t="s">
        <v>359</v>
      </c>
      <c r="E155" s="3" t="s">
        <v>9</v>
      </c>
      <c r="F155" s="3" t="s">
        <v>378</v>
      </c>
      <c r="G155" s="3" t="s">
        <v>761</v>
      </c>
      <c r="H155" s="3" t="s">
        <v>379</v>
      </c>
      <c r="I155" s="3" t="s">
        <v>591</v>
      </c>
      <c r="J155" s="3" t="s">
        <v>378</v>
      </c>
      <c r="K155" s="3" t="s">
        <v>103</v>
      </c>
      <c r="R155" s="3"/>
    </row>
    <row r="156" spans="3:18" ht="15" customHeight="1" x14ac:dyDescent="0.25">
      <c r="C156" s="3" t="s">
        <v>358</v>
      </c>
      <c r="D156" s="3" t="s">
        <v>359</v>
      </c>
      <c r="E156" s="3" t="s">
        <v>10</v>
      </c>
      <c r="F156" s="3" t="s">
        <v>380</v>
      </c>
      <c r="G156" s="3" t="s">
        <v>762</v>
      </c>
      <c r="H156" s="3" t="s">
        <v>381</v>
      </c>
      <c r="I156" s="3" t="s">
        <v>592</v>
      </c>
      <c r="J156" s="3" t="s">
        <v>380</v>
      </c>
      <c r="K156" s="3" t="s">
        <v>429</v>
      </c>
      <c r="R156" s="3"/>
    </row>
    <row r="157" spans="3:18" ht="15" customHeight="1" x14ac:dyDescent="0.25">
      <c r="C157" s="3" t="s">
        <v>358</v>
      </c>
      <c r="D157" s="3" t="s">
        <v>359</v>
      </c>
      <c r="E157" s="3" t="s">
        <v>11</v>
      </c>
      <c r="F157" s="3" t="s">
        <v>382</v>
      </c>
      <c r="G157" s="3" t="s">
        <v>763</v>
      </c>
      <c r="H157" s="3" t="s">
        <v>383</v>
      </c>
      <c r="I157" s="3" t="s">
        <v>593</v>
      </c>
      <c r="J157" s="3" t="s">
        <v>382</v>
      </c>
      <c r="K157" s="3" t="s">
        <v>594</v>
      </c>
      <c r="R157" s="3"/>
    </row>
    <row r="158" spans="3:18" ht="15" customHeight="1" x14ac:dyDescent="0.25">
      <c r="R158" s="3"/>
    </row>
    <row r="159" spans="3:18" ht="15" customHeight="1" x14ac:dyDescent="0.25">
      <c r="R159" s="3"/>
    </row>
    <row r="160" spans="3:18" ht="15" customHeight="1" x14ac:dyDescent="0.25">
      <c r="R160" s="3"/>
    </row>
    <row r="161" spans="18:18" ht="15" customHeight="1" x14ac:dyDescent="0.25">
      <c r="R161" s="3"/>
    </row>
    <row r="162" spans="18:18" ht="15" customHeight="1" x14ac:dyDescent="0.25">
      <c r="R162" s="3"/>
    </row>
    <row r="163" spans="18:18" ht="15" customHeight="1" x14ac:dyDescent="0.25">
      <c r="R163" s="3"/>
    </row>
    <row r="164" spans="18:18" ht="15" customHeight="1" x14ac:dyDescent="0.25">
      <c r="R164" s="3"/>
    </row>
    <row r="165" spans="18:18" ht="15" customHeight="1" x14ac:dyDescent="0.25">
      <c r="R165" s="3"/>
    </row>
    <row r="166" spans="18:18" ht="15" customHeight="1" x14ac:dyDescent="0.25">
      <c r="R166" s="3"/>
    </row>
    <row r="167" spans="18:18" ht="15" customHeight="1" x14ac:dyDescent="0.25">
      <c r="R167" s="3"/>
    </row>
    <row r="168" spans="18:18" ht="15" customHeight="1" x14ac:dyDescent="0.25">
      <c r="R168" s="3"/>
    </row>
    <row r="169" spans="18:18" ht="15" customHeight="1" x14ac:dyDescent="0.25">
      <c r="R16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9815CCDE270C43B94D26890B17F1BA" ma:contentTypeVersion="4" ma:contentTypeDescription="Create a new document." ma:contentTypeScope="" ma:versionID="1a8f61b07d9762a8a3e4b56a40b95fee">
  <xsd:schema xmlns:xsd="http://www.w3.org/2001/XMLSchema" xmlns:xs="http://www.w3.org/2001/XMLSchema" xmlns:p="http://schemas.microsoft.com/office/2006/metadata/properties" targetNamespace="http://schemas.microsoft.com/office/2006/metadata/properties" ma:root="true" ma:fieldsID="e7a92ef11e2aa8fd1e29c2d5849e151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C6F651-FEB7-47DF-B958-0E85B5D887C2}">
  <ds:schemaRefs>
    <ds:schemaRef ds:uri="http://schemas.microsoft.com/sharepoint/v3/contenttype/forms"/>
  </ds:schemaRefs>
</ds:datastoreItem>
</file>

<file path=customXml/itemProps2.xml><?xml version="1.0" encoding="utf-8"?>
<ds:datastoreItem xmlns:ds="http://schemas.openxmlformats.org/officeDocument/2006/customXml" ds:itemID="{07ADFEC9-7CA5-4B1E-9AB7-DA220B5A9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9CB79A9-9EF9-40A6-9899-942EFE15EFA4}">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Gene Table</vt:lpstr>
      <vt:lpstr>Raw Data</vt:lpstr>
      <vt:lpstr>Choose Housekeeping Genes</vt:lpstr>
      <vt:lpstr>Calculations</vt:lpstr>
      <vt:lpstr>Product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jpy</dc:creator>
  <cp:lastModifiedBy>Abigail Aliwalas - QIAGEN</cp:lastModifiedBy>
  <cp:lastPrinted>2007-08-29T20:50:49Z</cp:lastPrinted>
  <dcterms:created xsi:type="dcterms:W3CDTF">2005-05-13T13:33:47Z</dcterms:created>
  <dcterms:modified xsi:type="dcterms:W3CDTF">2018-10-16T04:33:02Z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0x0101002F9815CCDE270C43B94D26890B17F1BA</vt:lpwstr>
  </property>
</Properties>
</file>