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815" yWindow="60" windowWidth="8205" windowHeight="11760" tabRatio="715"/>
  </bookViews>
  <sheets>
    <sheet name="Instructions" sheetId="11" r:id="rId1"/>
    <sheet name="Array Table" sheetId="1" r:id="rId2"/>
    <sheet name="Test Sample Data" sheetId="4" r:id="rId3"/>
    <sheet name="Identification call" sheetId="5" r:id="rId4"/>
    <sheet name="Calculations" sheetId="3" r:id="rId5"/>
    <sheet name="AssayDescription" sheetId="13" state="hidden" r:id="rId6"/>
  </sheets>
  <calcPr calcId="145621"/>
</workbook>
</file>

<file path=xl/calcChain.xml><?xml version="1.0" encoding="utf-8"?>
<calcChain xmlns="http://schemas.openxmlformats.org/spreadsheetml/2006/main">
  <c r="L84" i="3" l="1"/>
  <c r="L83" i="3"/>
  <c r="L82" i="3"/>
  <c r="L81" i="3"/>
  <c r="L71" i="3"/>
  <c r="L70" i="3"/>
  <c r="L69" i="3"/>
  <c r="L68" i="3"/>
  <c r="L58" i="3"/>
  <c r="L57" i="3"/>
  <c r="L56" i="3"/>
  <c r="L55" i="3"/>
  <c r="L45" i="3"/>
  <c r="L44" i="3"/>
  <c r="L43" i="3"/>
  <c r="L42" i="3"/>
  <c r="L32" i="3"/>
  <c r="L31" i="3"/>
  <c r="L30" i="3"/>
  <c r="L29" i="3"/>
  <c r="L19" i="3"/>
  <c r="L18" i="3"/>
  <c r="L17" i="3"/>
  <c r="L16" i="3"/>
  <c r="L4" i="3"/>
  <c r="L5" i="3"/>
  <c r="L6" i="3"/>
  <c r="L3" i="3"/>
  <c r="L93" i="3" l="1"/>
  <c r="L80" i="3"/>
  <c r="L67" i="3"/>
  <c r="L54" i="3"/>
  <c r="L15" i="3"/>
  <c r="L41" i="3" l="1"/>
  <c r="L95" i="3" l="1"/>
  <c r="L96" i="3"/>
  <c r="L97" i="3"/>
  <c r="L98" i="3"/>
  <c r="L99" i="3"/>
  <c r="L100" i="3"/>
  <c r="L94" i="3"/>
  <c r="L92" i="3"/>
  <c r="L91" i="3"/>
  <c r="L90" i="3"/>
  <c r="L89" i="3"/>
  <c r="L88" i="3"/>
  <c r="L87" i="3"/>
  <c r="L86" i="3"/>
  <c r="L85" i="3"/>
  <c r="L79" i="3"/>
  <c r="L78" i="3"/>
  <c r="L77" i="3"/>
  <c r="L76" i="3"/>
  <c r="L75" i="3"/>
  <c r="L74" i="3"/>
  <c r="L73" i="3"/>
  <c r="L72" i="3"/>
  <c r="L66" i="3"/>
  <c r="L65" i="3"/>
  <c r="L64" i="3"/>
  <c r="L63" i="3"/>
  <c r="L62" i="3"/>
  <c r="L61" i="3"/>
  <c r="L60" i="3"/>
  <c r="L59" i="3"/>
  <c r="L53" i="3"/>
  <c r="L52" i="3"/>
  <c r="L51" i="3"/>
  <c r="L50" i="3"/>
  <c r="L49" i="3"/>
  <c r="L48" i="3"/>
  <c r="L47" i="3"/>
  <c r="L46" i="3"/>
  <c r="L40" i="3"/>
  <c r="L39" i="3"/>
  <c r="L38" i="3"/>
  <c r="L37" i="3"/>
  <c r="L36" i="3"/>
  <c r="L35" i="3"/>
  <c r="L34" i="3"/>
  <c r="L33" i="3"/>
  <c r="L8" i="3"/>
  <c r="L9" i="3"/>
  <c r="L10" i="3"/>
  <c r="L7" i="3"/>
  <c r="D82" i="3"/>
  <c r="D83" i="3"/>
  <c r="D84" i="3"/>
  <c r="D85" i="3"/>
  <c r="D86" i="3"/>
  <c r="D87" i="3"/>
  <c r="D88" i="3"/>
  <c r="D89" i="3"/>
  <c r="D90" i="3"/>
  <c r="D91" i="3"/>
  <c r="D92" i="3"/>
  <c r="D81" i="3"/>
  <c r="D69" i="3"/>
  <c r="D70" i="3"/>
  <c r="D71" i="3"/>
  <c r="D72" i="3"/>
  <c r="D73" i="3"/>
  <c r="D74" i="3"/>
  <c r="D75" i="3"/>
  <c r="D76" i="3"/>
  <c r="D77" i="3"/>
  <c r="D78" i="3"/>
  <c r="D79" i="3"/>
  <c r="D68" i="3"/>
  <c r="D56" i="3"/>
  <c r="D57" i="3"/>
  <c r="D58" i="3"/>
  <c r="D59" i="3"/>
  <c r="D60" i="3"/>
  <c r="D61" i="3"/>
  <c r="D62" i="3"/>
  <c r="D63" i="3"/>
  <c r="D64" i="3"/>
  <c r="D65" i="3"/>
  <c r="D66" i="3"/>
  <c r="D55" i="3"/>
  <c r="D43" i="3"/>
  <c r="D44" i="3"/>
  <c r="D45" i="3"/>
  <c r="D46" i="3"/>
  <c r="D47" i="3"/>
  <c r="D48" i="3"/>
  <c r="D49" i="3"/>
  <c r="D50" i="3"/>
  <c r="D51" i="3"/>
  <c r="D52" i="3"/>
  <c r="D53" i="3"/>
  <c r="D42" i="3"/>
  <c r="D30" i="3"/>
  <c r="D31" i="3"/>
  <c r="D32" i="3"/>
  <c r="D33" i="3"/>
  <c r="D34" i="3"/>
  <c r="D35" i="3"/>
  <c r="D36" i="3"/>
  <c r="D37" i="3"/>
  <c r="D38" i="3"/>
  <c r="D39" i="3"/>
  <c r="D40" i="3"/>
  <c r="D29" i="3"/>
  <c r="D17" i="3"/>
  <c r="D18" i="3"/>
  <c r="D19" i="3"/>
  <c r="D20" i="3"/>
  <c r="D21" i="3"/>
  <c r="D22" i="3"/>
  <c r="D23" i="3"/>
  <c r="D24" i="3"/>
  <c r="D25" i="3"/>
  <c r="D26" i="3"/>
  <c r="D27" i="3"/>
  <c r="D16" i="3"/>
  <c r="D4" i="3"/>
  <c r="D5" i="3"/>
  <c r="D6" i="3"/>
  <c r="D7" i="3"/>
  <c r="D8" i="3"/>
  <c r="D9" i="3"/>
  <c r="D10" i="3"/>
  <c r="D11" i="3"/>
  <c r="D12" i="3"/>
  <c r="D13" i="3"/>
  <c r="D14" i="3"/>
  <c r="D3" i="3"/>
  <c r="D95" i="3"/>
  <c r="D96" i="3"/>
  <c r="D97" i="3"/>
  <c r="D98" i="3"/>
  <c r="D99" i="3"/>
  <c r="D100" i="3"/>
  <c r="D94" i="3"/>
  <c r="J95" i="3" l="1"/>
  <c r="J96" i="3"/>
  <c r="J97" i="3"/>
  <c r="J98" i="3"/>
  <c r="J99" i="3"/>
  <c r="J100" i="3"/>
  <c r="J82" i="3"/>
  <c r="J83" i="3"/>
  <c r="J84" i="3"/>
  <c r="J85" i="3"/>
  <c r="J86" i="3"/>
  <c r="J87" i="3"/>
  <c r="J88" i="3"/>
  <c r="J89" i="3"/>
  <c r="J90" i="3"/>
  <c r="J91" i="3"/>
  <c r="J92" i="3"/>
  <c r="J69" i="3"/>
  <c r="J70" i="3"/>
  <c r="J71" i="3"/>
  <c r="J72" i="3"/>
  <c r="J73" i="3"/>
  <c r="J74" i="3"/>
  <c r="J75" i="3"/>
  <c r="J76" i="3"/>
  <c r="J77" i="3"/>
  <c r="J78" i="3"/>
  <c r="J79" i="3"/>
  <c r="J56" i="3"/>
  <c r="J57" i="3"/>
  <c r="J58" i="3"/>
  <c r="J59" i="3"/>
  <c r="J60" i="3"/>
  <c r="J61" i="3"/>
  <c r="J62" i="3"/>
  <c r="J63" i="3"/>
  <c r="J64" i="3"/>
  <c r="J65" i="3"/>
  <c r="J66" i="3"/>
  <c r="J43" i="3"/>
  <c r="J44" i="3"/>
  <c r="J45" i="3"/>
  <c r="J46" i="3"/>
  <c r="J47" i="3"/>
  <c r="J48" i="3"/>
  <c r="J49" i="3"/>
  <c r="J50" i="3"/>
  <c r="J51" i="3"/>
  <c r="J52" i="3"/>
  <c r="J53" i="3"/>
  <c r="J30" i="3"/>
  <c r="J31" i="3"/>
  <c r="J32" i="3"/>
  <c r="J33" i="3"/>
  <c r="J34" i="3"/>
  <c r="J35" i="3"/>
  <c r="J36" i="3"/>
  <c r="J37" i="3"/>
  <c r="J38" i="3"/>
  <c r="J39" i="3"/>
  <c r="J40" i="3"/>
  <c r="J24" i="3"/>
  <c r="J25" i="3"/>
  <c r="J26" i="3"/>
  <c r="J27" i="3"/>
  <c r="A13" i="5"/>
  <c r="A5" i="5"/>
  <c r="B5" i="5"/>
  <c r="A6" i="5"/>
  <c r="B6" i="5"/>
  <c r="A7" i="5"/>
  <c r="B7" i="5"/>
  <c r="A8" i="5"/>
  <c r="B8" i="5"/>
  <c r="A9" i="5"/>
  <c r="B9" i="5"/>
  <c r="A10" i="5"/>
  <c r="B10" i="5"/>
  <c r="A11" i="5"/>
  <c r="B11" i="5"/>
  <c r="B4" i="5"/>
  <c r="A4" i="5"/>
  <c r="K4" i="3"/>
  <c r="K5" i="3"/>
  <c r="K6" i="3"/>
  <c r="K7" i="3"/>
  <c r="K8" i="3"/>
  <c r="K9" i="3"/>
  <c r="K10" i="3"/>
  <c r="K11" i="3"/>
  <c r="K12" i="3"/>
  <c r="K13" i="3"/>
  <c r="K14" i="3"/>
  <c r="K16" i="3"/>
  <c r="K17" i="3"/>
  <c r="K18" i="3"/>
  <c r="K19" i="3"/>
  <c r="K20" i="3"/>
  <c r="K21" i="3"/>
  <c r="K22" i="3"/>
  <c r="K23" i="3"/>
  <c r="K24" i="3"/>
  <c r="K25" i="3"/>
  <c r="K26" i="3"/>
  <c r="K27" i="3"/>
  <c r="K29" i="3"/>
  <c r="K30" i="3"/>
  <c r="K31" i="3"/>
  <c r="K32" i="3"/>
  <c r="K33" i="3"/>
  <c r="K34" i="3"/>
  <c r="K35" i="3"/>
  <c r="K36" i="3"/>
  <c r="K37" i="3"/>
  <c r="K38" i="3"/>
  <c r="K39" i="3"/>
  <c r="K40" i="3"/>
  <c r="K42" i="3"/>
  <c r="K43" i="3"/>
  <c r="K44" i="3"/>
  <c r="K45" i="3"/>
  <c r="K46" i="3"/>
  <c r="K47" i="3"/>
  <c r="K48" i="3"/>
  <c r="K49" i="3"/>
  <c r="K50" i="3"/>
  <c r="K51" i="3"/>
  <c r="K52" i="3"/>
  <c r="K53" i="3"/>
  <c r="K55" i="3"/>
  <c r="K56" i="3"/>
  <c r="K57" i="3"/>
  <c r="K58" i="3"/>
  <c r="K59" i="3"/>
  <c r="K60" i="3"/>
  <c r="K61" i="3"/>
  <c r="K62" i="3"/>
  <c r="K63" i="3"/>
  <c r="K64" i="3"/>
  <c r="K65" i="3"/>
  <c r="K66" i="3"/>
  <c r="K68" i="3"/>
  <c r="K69" i="3"/>
  <c r="K70" i="3"/>
  <c r="K71" i="3"/>
  <c r="K72" i="3"/>
  <c r="K73" i="3"/>
  <c r="K74" i="3"/>
  <c r="K75" i="3"/>
  <c r="K76" i="3"/>
  <c r="K77" i="3"/>
  <c r="K78" i="3"/>
  <c r="K79" i="3"/>
  <c r="K81" i="3"/>
  <c r="K82" i="3"/>
  <c r="K83" i="3"/>
  <c r="K84" i="3"/>
  <c r="K85" i="3"/>
  <c r="K86" i="3"/>
  <c r="K87" i="3"/>
  <c r="K88" i="3"/>
  <c r="K89" i="3"/>
  <c r="K90" i="3"/>
  <c r="K91" i="3"/>
  <c r="K92" i="3"/>
  <c r="K94" i="3"/>
  <c r="K95" i="3"/>
  <c r="K96" i="3"/>
  <c r="K97" i="3"/>
  <c r="K98" i="3"/>
  <c r="K99" i="3"/>
  <c r="K100" i="3"/>
  <c r="K3" i="3"/>
  <c r="G4" i="3"/>
  <c r="G5" i="3"/>
  <c r="G6" i="3"/>
  <c r="G7" i="3"/>
  <c r="G8" i="3"/>
  <c r="G9" i="3"/>
  <c r="G10" i="3"/>
  <c r="G11" i="3"/>
  <c r="G12" i="3"/>
  <c r="G13" i="3"/>
  <c r="G14" i="3"/>
  <c r="G16" i="3"/>
  <c r="G17" i="3"/>
  <c r="G18" i="3"/>
  <c r="G19" i="3"/>
  <c r="G20" i="3"/>
  <c r="G21" i="3"/>
  <c r="G22" i="3"/>
  <c r="G23" i="3"/>
  <c r="G24" i="3"/>
  <c r="G25" i="3"/>
  <c r="G26" i="3"/>
  <c r="G27" i="3"/>
  <c r="G29" i="3"/>
  <c r="G30" i="3"/>
  <c r="G31" i="3"/>
  <c r="G32" i="3"/>
  <c r="G33" i="3"/>
  <c r="G34" i="3"/>
  <c r="G35" i="3"/>
  <c r="G36" i="3"/>
  <c r="G37" i="3"/>
  <c r="G38" i="3"/>
  <c r="G39" i="3"/>
  <c r="G40" i="3"/>
  <c r="G42" i="3"/>
  <c r="G43" i="3"/>
  <c r="G44" i="3"/>
  <c r="G45" i="3"/>
  <c r="G46" i="3"/>
  <c r="G47" i="3"/>
  <c r="G48" i="3"/>
  <c r="G49" i="3"/>
  <c r="G50" i="3"/>
  <c r="G51" i="3"/>
  <c r="G52" i="3"/>
  <c r="G53" i="3"/>
  <c r="G55" i="3"/>
  <c r="G56" i="3"/>
  <c r="G57" i="3"/>
  <c r="G58" i="3"/>
  <c r="G59" i="3"/>
  <c r="G60" i="3"/>
  <c r="G61" i="3"/>
  <c r="G62" i="3"/>
  <c r="G63" i="3"/>
  <c r="G64" i="3"/>
  <c r="G65" i="3"/>
  <c r="G66" i="3"/>
  <c r="G68" i="3"/>
  <c r="G69" i="3"/>
  <c r="G70" i="3"/>
  <c r="G71" i="3"/>
  <c r="G72" i="3"/>
  <c r="G73" i="3"/>
  <c r="G74" i="3"/>
  <c r="G75" i="3"/>
  <c r="G76" i="3"/>
  <c r="G77" i="3"/>
  <c r="G78" i="3"/>
  <c r="G79" i="3"/>
  <c r="G81" i="3"/>
  <c r="G82" i="3"/>
  <c r="G83" i="3"/>
  <c r="G84" i="3"/>
  <c r="G85" i="3"/>
  <c r="G86" i="3"/>
  <c r="G87" i="3"/>
  <c r="G88" i="3"/>
  <c r="G89" i="3"/>
  <c r="G90" i="3"/>
  <c r="G91" i="3"/>
  <c r="G92" i="3"/>
  <c r="G94" i="3"/>
  <c r="G95" i="3"/>
  <c r="G96" i="3"/>
  <c r="G97" i="3"/>
  <c r="G3" i="3"/>
  <c r="B4" i="3"/>
  <c r="C4" i="3"/>
  <c r="B5" i="3"/>
  <c r="C5" i="3"/>
  <c r="B6" i="3"/>
  <c r="C6" i="3"/>
  <c r="B7" i="3"/>
  <c r="C7" i="3"/>
  <c r="B8" i="3"/>
  <c r="C8" i="3"/>
  <c r="B9" i="3"/>
  <c r="C9" i="3"/>
  <c r="B10" i="3"/>
  <c r="C10" i="3"/>
  <c r="B11" i="3"/>
  <c r="C11" i="3"/>
  <c r="B12" i="3"/>
  <c r="C12" i="3"/>
  <c r="B13" i="3"/>
  <c r="C13" i="3"/>
  <c r="B14" i="3"/>
  <c r="C14" i="3"/>
  <c r="B16" i="3"/>
  <c r="C16" i="3"/>
  <c r="B17" i="3"/>
  <c r="C17" i="3"/>
  <c r="B18" i="3"/>
  <c r="C18" i="3"/>
  <c r="B19" i="3"/>
  <c r="C19" i="3"/>
  <c r="B20" i="3"/>
  <c r="C20" i="3"/>
  <c r="B21" i="3"/>
  <c r="C21" i="3"/>
  <c r="B22" i="3"/>
  <c r="C22" i="3"/>
  <c r="B23" i="3"/>
  <c r="C23" i="3"/>
  <c r="B24" i="3"/>
  <c r="C24" i="3"/>
  <c r="B25" i="3"/>
  <c r="C25" i="3"/>
  <c r="B26" i="3"/>
  <c r="C26" i="3"/>
  <c r="B27" i="3"/>
  <c r="C27" i="3"/>
  <c r="B29" i="3"/>
  <c r="C29" i="3"/>
  <c r="B30" i="3"/>
  <c r="C30" i="3"/>
  <c r="B31" i="3"/>
  <c r="C31" i="3"/>
  <c r="B32" i="3"/>
  <c r="C32" i="3"/>
  <c r="B33" i="3"/>
  <c r="C33" i="3"/>
  <c r="B34" i="3"/>
  <c r="C34" i="3"/>
  <c r="B35" i="3"/>
  <c r="C35" i="3"/>
  <c r="B36" i="3"/>
  <c r="C36" i="3"/>
  <c r="B37" i="3"/>
  <c r="C37" i="3"/>
  <c r="B38" i="3"/>
  <c r="C38" i="3"/>
  <c r="B39" i="3"/>
  <c r="C39" i="3"/>
  <c r="B40" i="3"/>
  <c r="C40" i="3"/>
  <c r="B42" i="3"/>
  <c r="C42" i="3"/>
  <c r="B43" i="3"/>
  <c r="C43" i="3"/>
  <c r="B44" i="3"/>
  <c r="C44" i="3"/>
  <c r="B45" i="3"/>
  <c r="C45" i="3"/>
  <c r="B46" i="3"/>
  <c r="C46" i="3"/>
  <c r="B47" i="3"/>
  <c r="C47" i="3"/>
  <c r="B48" i="3"/>
  <c r="C48" i="3"/>
  <c r="B49" i="3"/>
  <c r="C49" i="3"/>
  <c r="B50" i="3"/>
  <c r="C50" i="3"/>
  <c r="B51" i="3"/>
  <c r="C51" i="3"/>
  <c r="B52" i="3"/>
  <c r="C52" i="3"/>
  <c r="B53" i="3"/>
  <c r="C53" i="3"/>
  <c r="B55" i="3"/>
  <c r="C55" i="3"/>
  <c r="B56" i="3"/>
  <c r="C56" i="3"/>
  <c r="B57" i="3"/>
  <c r="C57" i="3"/>
  <c r="B58" i="3"/>
  <c r="C58" i="3"/>
  <c r="B59" i="3"/>
  <c r="C59" i="3"/>
  <c r="B60" i="3"/>
  <c r="C60" i="3"/>
  <c r="B61" i="3"/>
  <c r="C61" i="3"/>
  <c r="B62" i="3"/>
  <c r="C62" i="3"/>
  <c r="B63" i="3"/>
  <c r="C63" i="3"/>
  <c r="B64" i="3"/>
  <c r="C64" i="3"/>
  <c r="B65" i="3"/>
  <c r="C65" i="3"/>
  <c r="B66" i="3"/>
  <c r="C66" i="3"/>
  <c r="B68" i="3"/>
  <c r="C68" i="3"/>
  <c r="B69" i="3"/>
  <c r="C69" i="3"/>
  <c r="B70" i="3"/>
  <c r="C70" i="3"/>
  <c r="B71" i="3"/>
  <c r="C71" i="3"/>
  <c r="B72" i="3"/>
  <c r="C72" i="3"/>
  <c r="B73" i="3"/>
  <c r="C73" i="3"/>
  <c r="B74" i="3"/>
  <c r="C74" i="3"/>
  <c r="B75" i="3"/>
  <c r="C75" i="3"/>
  <c r="B76" i="3"/>
  <c r="C76" i="3"/>
  <c r="B77" i="3"/>
  <c r="C77" i="3"/>
  <c r="B78" i="3"/>
  <c r="C78" i="3"/>
  <c r="B79" i="3"/>
  <c r="C79" i="3"/>
  <c r="B81" i="3"/>
  <c r="C81" i="3"/>
  <c r="B82" i="3"/>
  <c r="C82" i="3"/>
  <c r="B83" i="3"/>
  <c r="C83" i="3"/>
  <c r="B84" i="3"/>
  <c r="C84" i="3"/>
  <c r="B85" i="3"/>
  <c r="C85" i="3"/>
  <c r="B86" i="3"/>
  <c r="C86" i="3"/>
  <c r="B87" i="3"/>
  <c r="C87" i="3"/>
  <c r="B88" i="3"/>
  <c r="C88" i="3"/>
  <c r="B89" i="3"/>
  <c r="C89" i="3"/>
  <c r="B90" i="3"/>
  <c r="C90" i="3"/>
  <c r="B91" i="3"/>
  <c r="C91" i="3"/>
  <c r="B92" i="3"/>
  <c r="C92" i="3"/>
  <c r="B94" i="3"/>
  <c r="C94" i="3"/>
  <c r="B95" i="3"/>
  <c r="C95" i="3"/>
  <c r="B96" i="3"/>
  <c r="C96" i="3"/>
  <c r="B97" i="3"/>
  <c r="C97" i="3"/>
  <c r="B102" i="3"/>
  <c r="B103" i="3"/>
  <c r="B104" i="3"/>
  <c r="B105" i="3"/>
  <c r="C3" i="3"/>
  <c r="B3" i="4"/>
  <c r="C3" i="4"/>
  <c r="B4" i="4"/>
  <c r="C4" i="4"/>
  <c r="B5" i="4"/>
  <c r="C5" i="4"/>
  <c r="B6" i="4"/>
  <c r="C6" i="4"/>
  <c r="B7" i="4"/>
  <c r="C7" i="4"/>
  <c r="B8" i="4"/>
  <c r="C8" i="4"/>
  <c r="B9" i="4"/>
  <c r="C9" i="4"/>
  <c r="B10" i="4"/>
  <c r="C10" i="4"/>
  <c r="B11" i="4"/>
  <c r="C11" i="4"/>
  <c r="B12" i="4"/>
  <c r="C12" i="4"/>
  <c r="B13" i="4"/>
  <c r="C13" i="4"/>
  <c r="B14" i="4"/>
  <c r="C14" i="4"/>
  <c r="B15" i="4"/>
  <c r="C15" i="4"/>
  <c r="B16" i="4"/>
  <c r="C16" i="4"/>
  <c r="B17" i="4"/>
  <c r="C17" i="4"/>
  <c r="B18" i="4"/>
  <c r="C18" i="4"/>
  <c r="B19" i="4"/>
  <c r="C19" i="4"/>
  <c r="B20" i="4"/>
  <c r="C20" i="4"/>
  <c r="B21" i="4"/>
  <c r="C21" i="4"/>
  <c r="B22" i="4"/>
  <c r="C22" i="4"/>
  <c r="B23" i="4"/>
  <c r="C23" i="4"/>
  <c r="B24" i="4"/>
  <c r="C24" i="4"/>
  <c r="B25" i="4"/>
  <c r="C25" i="4"/>
  <c r="B26" i="4"/>
  <c r="C26" i="4"/>
  <c r="B27" i="4"/>
  <c r="C27" i="4"/>
  <c r="B28" i="4"/>
  <c r="C28" i="4"/>
  <c r="B29" i="4"/>
  <c r="C29" i="4"/>
  <c r="B30" i="4"/>
  <c r="C30" i="4"/>
  <c r="B31" i="4"/>
  <c r="C31" i="4"/>
  <c r="B32" i="4"/>
  <c r="C32" i="4"/>
  <c r="B33" i="4"/>
  <c r="C33" i="4"/>
  <c r="B34" i="4"/>
  <c r="C34" i="4"/>
  <c r="B35" i="4"/>
  <c r="C35" i="4"/>
  <c r="B36" i="4"/>
  <c r="C36" i="4"/>
  <c r="B37" i="4"/>
  <c r="C37" i="4"/>
  <c r="B38" i="4"/>
  <c r="C38" i="4"/>
  <c r="B39" i="4"/>
  <c r="C39" i="4"/>
  <c r="B40" i="4"/>
  <c r="C40" i="4"/>
  <c r="B41" i="4"/>
  <c r="C41" i="4"/>
  <c r="B42" i="4"/>
  <c r="C42" i="4"/>
  <c r="B43" i="4"/>
  <c r="C43" i="4"/>
  <c r="B44" i="4"/>
  <c r="C44" i="4"/>
  <c r="B45" i="4"/>
  <c r="C45" i="4"/>
  <c r="B46" i="4"/>
  <c r="C46" i="4"/>
  <c r="B47" i="4"/>
  <c r="C47" i="4"/>
  <c r="B48" i="4"/>
  <c r="C48" i="4"/>
  <c r="B49" i="4"/>
  <c r="C49" i="4"/>
  <c r="B50" i="4"/>
  <c r="C50" i="4"/>
  <c r="B51" i="4"/>
  <c r="C51" i="4"/>
  <c r="B52" i="4"/>
  <c r="C52" i="4"/>
  <c r="B53" i="4"/>
  <c r="C53" i="4"/>
  <c r="B54" i="4"/>
  <c r="C54" i="4"/>
  <c r="B55" i="4"/>
  <c r="C55" i="4"/>
  <c r="B56" i="4"/>
  <c r="C56" i="4"/>
  <c r="B57" i="4"/>
  <c r="C57" i="4"/>
  <c r="B58" i="4"/>
  <c r="C58" i="4"/>
  <c r="B59" i="4"/>
  <c r="C59" i="4"/>
  <c r="B60" i="4"/>
  <c r="C60" i="4"/>
  <c r="B61" i="4"/>
  <c r="C61" i="4"/>
  <c r="B62" i="4"/>
  <c r="C62" i="4"/>
  <c r="B63" i="4"/>
  <c r="C63" i="4"/>
  <c r="B64" i="4"/>
  <c r="C64" i="4"/>
  <c r="B65" i="4"/>
  <c r="C65" i="4"/>
  <c r="B66" i="4"/>
  <c r="C66" i="4"/>
  <c r="B67" i="4"/>
  <c r="C67" i="4"/>
  <c r="B68" i="4"/>
  <c r="C68" i="4"/>
  <c r="B69" i="4"/>
  <c r="C69" i="4"/>
  <c r="B70" i="4"/>
  <c r="C70" i="4"/>
  <c r="B71" i="4"/>
  <c r="C71" i="4"/>
  <c r="B72" i="4"/>
  <c r="C72" i="4"/>
  <c r="B73" i="4"/>
  <c r="C73" i="4"/>
  <c r="B74" i="4"/>
  <c r="C74" i="4"/>
  <c r="B75" i="4"/>
  <c r="C75" i="4"/>
  <c r="B76" i="4"/>
  <c r="C76" i="4"/>
  <c r="B77" i="4"/>
  <c r="C77" i="4"/>
  <c r="B78" i="4"/>
  <c r="C78" i="4"/>
  <c r="B79" i="4"/>
  <c r="C79" i="4"/>
  <c r="B80" i="4"/>
  <c r="C80" i="4"/>
  <c r="B81" i="4"/>
  <c r="C81" i="4"/>
  <c r="B82" i="4"/>
  <c r="C82" i="4"/>
  <c r="B83" i="4"/>
  <c r="C83" i="4"/>
  <c r="B84" i="4"/>
  <c r="C84" i="4"/>
  <c r="B85" i="4"/>
  <c r="C85" i="4"/>
  <c r="B86" i="4"/>
  <c r="C86" i="4"/>
  <c r="B87" i="4"/>
  <c r="C87" i="4"/>
  <c r="B88" i="4"/>
  <c r="C88" i="4"/>
  <c r="B89" i="4"/>
  <c r="C89" i="4"/>
  <c r="B94" i="4"/>
  <c r="B95" i="4"/>
  <c r="B96" i="4"/>
  <c r="B97" i="4"/>
  <c r="C2" i="4"/>
  <c r="B138" i="13" l="1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7" i="13"/>
  <c r="B86" i="13"/>
  <c r="B85" i="13"/>
  <c r="B83" i="13"/>
  <c r="B82" i="13"/>
  <c r="B81" i="13"/>
  <c r="B79" i="13"/>
  <c r="B77" i="13"/>
  <c r="B76" i="13"/>
  <c r="B75" i="13"/>
  <c r="B74" i="13"/>
  <c r="B73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5" i="13"/>
  <c r="B4" i="13"/>
  <c r="B3" i="13"/>
  <c r="B2" i="13"/>
  <c r="B93" i="4" l="1"/>
  <c r="B101" i="3"/>
  <c r="G98" i="3"/>
  <c r="C98" i="3"/>
  <c r="C90" i="4"/>
  <c r="C96" i="4"/>
  <c r="C104" i="3"/>
  <c r="G104" i="3"/>
  <c r="C94" i="4"/>
  <c r="G102" i="3"/>
  <c r="C102" i="3"/>
  <c r="G99" i="3"/>
  <c r="C91" i="4"/>
  <c r="C99" i="3"/>
  <c r="B98" i="3"/>
  <c r="B90" i="4"/>
  <c r="C92" i="4"/>
  <c r="G100" i="3"/>
  <c r="C100" i="3"/>
  <c r="B99" i="3"/>
  <c r="B91" i="4"/>
  <c r="G105" i="3"/>
  <c r="C97" i="4"/>
  <c r="C105" i="3"/>
  <c r="G103" i="3"/>
  <c r="C95" i="4"/>
  <c r="C103" i="3"/>
  <c r="G101" i="3"/>
  <c r="C93" i="4"/>
  <c r="C101" i="3"/>
  <c r="B92" i="4"/>
  <c r="B100" i="3"/>
  <c r="B14" i="11"/>
  <c r="B13" i="11"/>
  <c r="C3" i="5" l="1"/>
  <c r="D3" i="5"/>
  <c r="E3" i="5"/>
  <c r="F3" i="5"/>
  <c r="G3" i="5"/>
  <c r="H3" i="5"/>
  <c r="I3" i="5"/>
  <c r="D101" i="3"/>
  <c r="D102" i="3"/>
  <c r="D103" i="3"/>
  <c r="D104" i="3"/>
  <c r="D105" i="3"/>
  <c r="C5" i="5"/>
  <c r="C6" i="5"/>
  <c r="C7" i="5"/>
  <c r="C4" i="5"/>
  <c r="C10" i="5" l="1"/>
  <c r="I11" i="5"/>
  <c r="I7" i="5"/>
  <c r="H11" i="5"/>
  <c r="H7" i="5"/>
  <c r="G11" i="5"/>
  <c r="G7" i="5"/>
  <c r="F11" i="5"/>
  <c r="F7" i="5"/>
  <c r="E11" i="5"/>
  <c r="E7" i="5"/>
  <c r="C11" i="5"/>
  <c r="I10" i="5"/>
  <c r="I6" i="5"/>
  <c r="H10" i="5"/>
  <c r="H6" i="5"/>
  <c r="G10" i="5"/>
  <c r="G6" i="5"/>
  <c r="F10" i="5"/>
  <c r="F6" i="5"/>
  <c r="E10" i="5"/>
  <c r="E6" i="5"/>
  <c r="I9" i="5"/>
  <c r="I5" i="5"/>
  <c r="H9" i="5"/>
  <c r="H5" i="5"/>
  <c r="G9" i="5"/>
  <c r="G5" i="5"/>
  <c r="F9" i="5"/>
  <c r="F5" i="5"/>
  <c r="E9" i="5"/>
  <c r="E5" i="5"/>
  <c r="C9" i="5"/>
  <c r="I8" i="5"/>
  <c r="I4" i="5"/>
  <c r="H8" i="5"/>
  <c r="H4" i="5"/>
  <c r="G8" i="5"/>
  <c r="G4" i="5"/>
  <c r="F8" i="5"/>
  <c r="F4" i="5"/>
  <c r="E8" i="5"/>
  <c r="E4" i="5"/>
  <c r="C8" i="5"/>
  <c r="H14" i="3"/>
  <c r="H10" i="3"/>
  <c r="H91" i="3"/>
  <c r="H87" i="3"/>
  <c r="H89" i="3"/>
  <c r="H85" i="3"/>
  <c r="H78" i="3"/>
  <c r="H74" i="3"/>
  <c r="H76" i="3"/>
  <c r="H72" i="3"/>
  <c r="H65" i="3"/>
  <c r="H61" i="3"/>
  <c r="H63" i="3"/>
  <c r="H59" i="3"/>
  <c r="H52" i="3"/>
  <c r="H48" i="3"/>
  <c r="H50" i="3"/>
  <c r="H46" i="3"/>
  <c r="H39" i="3"/>
  <c r="H35" i="3"/>
  <c r="H37" i="3"/>
  <c r="H33" i="3"/>
  <c r="H26" i="3"/>
  <c r="L26" i="3" s="1"/>
  <c r="H22" i="3"/>
  <c r="L22" i="3" s="1"/>
  <c r="D10" i="5" s="1"/>
  <c r="H24" i="3"/>
  <c r="L24" i="3" s="1"/>
  <c r="H20" i="3"/>
  <c r="L20" i="3" s="1"/>
  <c r="D8" i="5" s="1"/>
  <c r="H11" i="3"/>
  <c r="H7" i="3"/>
  <c r="H13" i="3"/>
  <c r="H9" i="3"/>
  <c r="H92" i="3"/>
  <c r="H88" i="3"/>
  <c r="H90" i="3"/>
  <c r="H86" i="3"/>
  <c r="H79" i="3"/>
  <c r="H75" i="3"/>
  <c r="H77" i="3"/>
  <c r="H73" i="3"/>
  <c r="H66" i="3"/>
  <c r="H62" i="3"/>
  <c r="H64" i="3"/>
  <c r="H60" i="3"/>
  <c r="H53" i="3"/>
  <c r="H49" i="3"/>
  <c r="H51" i="3"/>
  <c r="H47" i="3"/>
  <c r="H40" i="3"/>
  <c r="H36" i="3"/>
  <c r="H38" i="3"/>
  <c r="H34" i="3"/>
  <c r="H27" i="3"/>
  <c r="L27" i="3" s="1"/>
  <c r="H23" i="3"/>
  <c r="L23" i="3" s="1"/>
  <c r="D11" i="5" s="1"/>
  <c r="H25" i="3"/>
  <c r="L25" i="3" s="1"/>
  <c r="H21" i="3"/>
  <c r="L21" i="3" s="1"/>
  <c r="D9" i="5" s="1"/>
  <c r="H12" i="3"/>
  <c r="H8" i="3"/>
  <c r="D7" i="5"/>
  <c r="H103" i="3"/>
  <c r="L103" i="3" s="1"/>
  <c r="H105" i="3"/>
  <c r="H101" i="3"/>
  <c r="L101" i="3" s="1"/>
  <c r="D5" i="5"/>
  <c r="H104" i="3"/>
  <c r="L104" i="3" s="1"/>
  <c r="H102" i="3"/>
  <c r="L102" i="3" s="1"/>
  <c r="D4" i="5"/>
  <c r="D6" i="5"/>
  <c r="F4" i="3"/>
  <c r="F5" i="3"/>
  <c r="F6" i="3"/>
  <c r="F7" i="3"/>
  <c r="F8" i="3"/>
  <c r="F9" i="3"/>
  <c r="F10" i="3"/>
  <c r="F11" i="3"/>
  <c r="F12" i="3"/>
  <c r="F13" i="3"/>
  <c r="F14" i="3"/>
  <c r="F16" i="3"/>
  <c r="F17" i="3"/>
  <c r="F18" i="3"/>
  <c r="F19" i="3"/>
  <c r="F20" i="3"/>
  <c r="F21" i="3"/>
  <c r="F22" i="3"/>
  <c r="F23" i="3"/>
  <c r="F24" i="3"/>
  <c r="F25" i="3"/>
  <c r="F26" i="3"/>
  <c r="F27" i="3"/>
  <c r="F29" i="3"/>
  <c r="F30" i="3"/>
  <c r="F31" i="3"/>
  <c r="F32" i="3"/>
  <c r="F33" i="3"/>
  <c r="F34" i="3"/>
  <c r="F35" i="3"/>
  <c r="F36" i="3"/>
  <c r="F37" i="3"/>
  <c r="F38" i="3"/>
  <c r="F39" i="3"/>
  <c r="F40" i="3"/>
  <c r="F42" i="3"/>
  <c r="F43" i="3"/>
  <c r="F44" i="3"/>
  <c r="F45" i="3"/>
  <c r="F46" i="3"/>
  <c r="F47" i="3"/>
  <c r="F48" i="3"/>
  <c r="F49" i="3"/>
  <c r="F50" i="3"/>
  <c r="F51" i="3"/>
  <c r="F52" i="3"/>
  <c r="F53" i="3"/>
  <c r="F55" i="3"/>
  <c r="F56" i="3"/>
  <c r="F57" i="3"/>
  <c r="F58" i="3"/>
  <c r="F59" i="3"/>
  <c r="F60" i="3"/>
  <c r="F61" i="3"/>
  <c r="F62" i="3"/>
  <c r="F63" i="3"/>
  <c r="F64" i="3"/>
  <c r="F65" i="3"/>
  <c r="F66" i="3"/>
  <c r="F68" i="3"/>
  <c r="F69" i="3"/>
  <c r="F70" i="3"/>
  <c r="F71" i="3"/>
  <c r="F72" i="3"/>
  <c r="F73" i="3"/>
  <c r="F74" i="3"/>
  <c r="F75" i="3"/>
  <c r="F76" i="3"/>
  <c r="F77" i="3"/>
  <c r="F78" i="3"/>
  <c r="F79" i="3"/>
  <c r="F81" i="3"/>
  <c r="F82" i="3"/>
  <c r="F83" i="3"/>
  <c r="F84" i="3"/>
  <c r="F85" i="3"/>
  <c r="F86" i="3"/>
  <c r="F87" i="3"/>
  <c r="F88" i="3"/>
  <c r="F89" i="3"/>
  <c r="F90" i="3"/>
  <c r="F91" i="3"/>
  <c r="F92" i="3"/>
  <c r="F94" i="3"/>
  <c r="F95" i="3"/>
  <c r="F96" i="3"/>
  <c r="F97" i="3"/>
  <c r="F98" i="3"/>
  <c r="F99" i="3"/>
  <c r="F100" i="3"/>
  <c r="F101" i="3"/>
  <c r="F102" i="3"/>
  <c r="F103" i="3"/>
  <c r="F104" i="3"/>
  <c r="F105" i="3"/>
  <c r="F3" i="3"/>
  <c r="L28" i="3" l="1"/>
  <c r="D14" i="5"/>
  <c r="E14" i="5"/>
  <c r="F14" i="5"/>
  <c r="G14" i="5"/>
  <c r="H14" i="5"/>
  <c r="I14" i="5"/>
  <c r="L13" i="3"/>
  <c r="C15" i="5" s="1"/>
  <c r="E13" i="5"/>
  <c r="F13" i="5"/>
  <c r="G13" i="5"/>
  <c r="H13" i="5"/>
  <c r="I13" i="5"/>
  <c r="L14" i="3"/>
  <c r="C16" i="5" s="1"/>
  <c r="L12" i="3"/>
  <c r="C14" i="5" s="1"/>
  <c r="D16" i="5"/>
  <c r="E16" i="5"/>
  <c r="G16" i="5"/>
  <c r="H16" i="5"/>
  <c r="I16" i="5"/>
  <c r="L11" i="3"/>
  <c r="C13" i="5" s="1"/>
  <c r="D15" i="5"/>
  <c r="E15" i="5"/>
  <c r="F15" i="5"/>
  <c r="G15" i="5"/>
  <c r="H15" i="5"/>
  <c r="I17" i="5" l="1"/>
  <c r="F17" i="5"/>
  <c r="D17" i="5"/>
  <c r="E17" i="5"/>
  <c r="C17" i="5"/>
  <c r="H17" i="5"/>
  <c r="I15" i="5"/>
  <c r="F16" i="5"/>
  <c r="D13" i="5"/>
  <c r="G17" i="5"/>
  <c r="J4" i="3"/>
  <c r="J5" i="3"/>
  <c r="J6" i="3"/>
  <c r="J7" i="3"/>
  <c r="J8" i="3"/>
  <c r="J9" i="3"/>
  <c r="J10" i="3"/>
  <c r="J11" i="3"/>
  <c r="J12" i="3"/>
  <c r="J13" i="3"/>
  <c r="J14" i="3"/>
  <c r="J16" i="3"/>
  <c r="J17" i="3"/>
  <c r="J18" i="3"/>
  <c r="J19" i="3"/>
  <c r="J20" i="3"/>
  <c r="J21" i="3"/>
  <c r="J22" i="3"/>
  <c r="J23" i="3"/>
  <c r="J29" i="3"/>
  <c r="J42" i="3"/>
  <c r="J55" i="3"/>
  <c r="J68" i="3"/>
  <c r="J81" i="3"/>
  <c r="J94" i="3"/>
  <c r="J101" i="3"/>
  <c r="J102" i="3"/>
  <c r="J103" i="3"/>
  <c r="J104" i="3"/>
  <c r="J105" i="3"/>
  <c r="J3" i="3"/>
  <c r="B3" i="3"/>
  <c r="A14" i="5" l="1"/>
  <c r="A15" i="5"/>
  <c r="A16" i="5"/>
  <c r="B2" i="4"/>
</calcChain>
</file>

<file path=xl/sharedStrings.xml><?xml version="1.0" encoding="utf-8"?>
<sst xmlns="http://schemas.openxmlformats.org/spreadsheetml/2006/main" count="2330" uniqueCount="1186">
  <si>
    <t>Well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</si>
  <si>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</si>
  <si>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</si>
  <si>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</si>
  <si>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</si>
  <si>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</si>
  <si>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</si>
  <si>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</si>
  <si>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</si>
  <si>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</si>
  <si>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</si>
  <si>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</si>
  <si>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</si>
  <si>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</si>
  <si>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</si>
  <si>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</si>
  <si>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</si>
  <si>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</si>
  <si>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</si>
  <si>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</si>
  <si>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</si>
  <si>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</si>
  <si>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</si>
  <si>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</si>
  <si>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</si>
  <si>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</si>
  <si>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</si>
  <si>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</si>
  <si>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</si>
  <si>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</si>
  <si>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</si>
  <si>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</si>
  <si>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</si>
  <si>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</si>
  <si>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</si>
  <si>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</si>
  <si>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</si>
  <si>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</si>
  <si>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</si>
  <si>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</si>
  <si>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</si>
  <si>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</si>
  <si>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</si>
  <si>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</si>
  <si>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</si>
  <si>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</si>
  <si>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</si>
  <si>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</si>
  <si>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</si>
  <si>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</si>
  <si>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</si>
  <si>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</si>
  <si>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</si>
  <si>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</si>
  <si>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</si>
  <si>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</si>
  <si>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</si>
  <si>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</si>
  <si>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</si>
  <si>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</si>
  <si>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</si>
  <si>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</si>
  <si>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</si>
  <si>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</si>
  <si>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</si>
  <si>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</si>
  <si>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</si>
  <si>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</si>
  <si>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</si>
  <si>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</si>
  <si>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</si>
  <si>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</si>
  <si>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</si>
  <si>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</si>
  <si>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</si>
  <si>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</si>
  <si>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</si>
  <si>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</si>
  <si>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</si>
  <si>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</si>
  <si>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</si>
  <si>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</si>
  <si>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</si>
  <si>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</si>
  <si>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</si>
  <si>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</si>
  <si>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</si>
  <si>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</si>
  <si>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</si>
  <si>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</si>
  <si>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</si>
  <si>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</si>
  <si>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</si>
  <si>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</si>
  <si>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</si>
  <si>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</si>
  <si>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Test Samples</t>
  </si>
  <si>
    <t>D1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</si>
  <si>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</si>
  <si>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</si>
  <si>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</si>
  <si>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</si>
  <si>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</si>
  <si>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</si>
  <si>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</si>
  <si>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</si>
  <si>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</si>
  <si>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</si>
  <si>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PPC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</si>
  <si>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</si>
  <si>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</si>
  <si>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</si>
  <si>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</si>
  <si>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</si>
  <si>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</si>
  <si>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</si>
  <si>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</si>
  <si>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</si>
  <si>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</si>
  <si>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</si>
  <si>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</si>
  <si>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Gene</t>
  </si>
  <si>
    <t>A01</t>
  </si>
  <si>
    <t>A02</t>
  </si>
  <si>
    <t>…..</t>
  </si>
  <si>
    <t>…</t>
  </si>
  <si>
    <t>QC call</t>
  </si>
  <si>
    <t>1.  If using a 384-well format (E or G) plate, download the “384-Well Format E Data Analysis Patch” to reformat a 384-well dataset into the correct four sets of 96 assays for each of the four samples.</t>
  </si>
  <si>
    <t>Identification Call</t>
  </si>
  <si>
    <t>dCt</t>
  </si>
  <si>
    <t>Acidaminococcus fermentans</t>
  </si>
  <si>
    <t>Aerococcus christensenii</t>
  </si>
  <si>
    <t>Aerococcus urinae</t>
  </si>
  <si>
    <t>Aerococcus viridans</t>
  </si>
  <si>
    <t>Anaerococcus hydrogenalis</t>
  </si>
  <si>
    <t>Anaerococcus prevotii</t>
  </si>
  <si>
    <t>Atopobium vaginae</t>
  </si>
  <si>
    <t>Bacteroides fragilis</t>
  </si>
  <si>
    <t>Bacteroides ureolyticus</t>
  </si>
  <si>
    <t>Bifidobacterium bifidum</t>
  </si>
  <si>
    <t>Bifidobacterium breve</t>
  </si>
  <si>
    <t>Bifidobacterium dentium</t>
  </si>
  <si>
    <t>Bifidobacterium longum</t>
  </si>
  <si>
    <t>Campylobacter fetus</t>
  </si>
  <si>
    <t>Campylobacter gracilis</t>
  </si>
  <si>
    <t>Campylobacter rectus</t>
  </si>
  <si>
    <t>Campylobacter showae</t>
  </si>
  <si>
    <t>Candida albicans</t>
  </si>
  <si>
    <t>Candida glabrata</t>
  </si>
  <si>
    <t>Candida parapsilosis</t>
  </si>
  <si>
    <t>Capnocytophaga ochracea</t>
  </si>
  <si>
    <t>Capnocytophaga sputigena</t>
  </si>
  <si>
    <t>Chlamydia trachomatis</t>
  </si>
  <si>
    <t>Clostridium sordellii</t>
  </si>
  <si>
    <t>Corynebacterium aurimucosum</t>
  </si>
  <si>
    <t>Dialister pneumosintes</t>
  </si>
  <si>
    <t>Eggerthella sinensis</t>
  </si>
  <si>
    <t>Eikenella corrodens</t>
  </si>
  <si>
    <t>Enterococcus faecalis</t>
  </si>
  <si>
    <t>Finegoldia magna</t>
  </si>
  <si>
    <t>Fusobacterium nucleatum</t>
  </si>
  <si>
    <t>Fusobacterium periodonticum</t>
  </si>
  <si>
    <t>Gardnerella vaginalis</t>
  </si>
  <si>
    <t>Haemophilus ducreyi</t>
  </si>
  <si>
    <t>Haemophilus influenzae</t>
  </si>
  <si>
    <t>Lactobacillus acidophilus</t>
  </si>
  <si>
    <t>Lactobacillus crispatus</t>
  </si>
  <si>
    <t>Lactobacillus gasseri</t>
  </si>
  <si>
    <t>Lactobacillus iners</t>
  </si>
  <si>
    <t>Lactobacillus jensenii</t>
  </si>
  <si>
    <t>Lactobacillus reuteri</t>
  </si>
  <si>
    <t>Lactobacillus salivarius</t>
  </si>
  <si>
    <t>Lactobacillus vaginalis</t>
  </si>
  <si>
    <t>Mobiluncus curtisii</t>
  </si>
  <si>
    <t>Mobiluncus mulieris</t>
  </si>
  <si>
    <t>Morganella morganii</t>
  </si>
  <si>
    <t>Mycoplasma genitalium</t>
  </si>
  <si>
    <t>Mycoplasma hominis</t>
  </si>
  <si>
    <t>Neisseria gonorrhoeae</t>
  </si>
  <si>
    <t>Parvimonas micra</t>
  </si>
  <si>
    <t>Peptoniphilus asaccharolyticus</t>
  </si>
  <si>
    <t>Peptostreptococcus anaerobius</t>
  </si>
  <si>
    <t>Porphyromonas asaccharolytica</t>
  </si>
  <si>
    <t>Prevotella bivia</t>
  </si>
  <si>
    <t>Prevotella disiens</t>
  </si>
  <si>
    <t>Prevotella intermedia</t>
  </si>
  <si>
    <t>Prevotella melaninogenica</t>
  </si>
  <si>
    <t>Prevotella nigrescens</t>
  </si>
  <si>
    <t>Propionibacterium acnes</t>
  </si>
  <si>
    <t>Pseudomonas aeruginosa</t>
  </si>
  <si>
    <t>Selenomonas noxia</t>
  </si>
  <si>
    <t>Sneathia sanguinegens</t>
  </si>
  <si>
    <t>Staphylococcus aureus</t>
  </si>
  <si>
    <t>Staphylococcus epidermidis</t>
  </si>
  <si>
    <t>Staphylococcus saprophyticus</t>
  </si>
  <si>
    <t>Streptococcus agalactiae</t>
  </si>
  <si>
    <t>Streptococcus anginosus</t>
  </si>
  <si>
    <t>Streptococcus mitis</t>
  </si>
  <si>
    <t>Streptococcus salivarius</t>
  </si>
  <si>
    <t>Tannerella forsythia</t>
  </si>
  <si>
    <t>Treponema denticola</t>
  </si>
  <si>
    <t>Treponema pallidum</t>
  </si>
  <si>
    <t>Treponema socranskii</t>
  </si>
  <si>
    <t>Trichomonas vaginalis</t>
  </si>
  <si>
    <t>Ureaplasma parvum</t>
  </si>
  <si>
    <t>Ureaplasma urealyticum</t>
  </si>
  <si>
    <t>Varibaculum cambriense</t>
  </si>
  <si>
    <t>Veillonella parvula</t>
  </si>
  <si>
    <t>Pan Aspergillus/Candida</t>
  </si>
  <si>
    <t>Pan Bacteria 1</t>
  </si>
  <si>
    <t>Streptococcus constellatus</t>
  </si>
  <si>
    <t>Actinomyces israelii</t>
  </si>
  <si>
    <t>Actinomyces naeslundii</t>
  </si>
  <si>
    <t>Actinomyces odontolyticus</t>
  </si>
  <si>
    <t>Actinomyces urogenitalis</t>
  </si>
  <si>
    <t>Bifidobacterium scardovii</t>
  </si>
  <si>
    <t>Candida krusei</t>
  </si>
  <si>
    <t>Capnocytophaga gingivalis</t>
  </si>
  <si>
    <t>Leptotrichia amnionii</t>
  </si>
  <si>
    <t>Methylobacterium mesophilicum</t>
  </si>
  <si>
    <t>Porphyromonas gingivalis</t>
  </si>
  <si>
    <t>Prevotella buccalis</t>
  </si>
  <si>
    <t>Hs/Mm.GAPDH</t>
  </si>
  <si>
    <t>Hs/Mm.HBB1</t>
  </si>
  <si>
    <t>Pan Bacteria 3</t>
  </si>
  <si>
    <t>bacinfo name</t>
  </si>
  <si>
    <t>label</t>
  </si>
  <si>
    <t>bacinfo descr. exact match</t>
  </si>
  <si>
    <t>May detect</t>
  </si>
  <si>
    <t>Sensitivity</t>
  </si>
  <si>
    <t>Abiotrophia defectiva</t>
  </si>
  <si>
    <t/>
  </si>
  <si>
    <t xml:space="preserve"> </t>
  </si>
  <si>
    <t>Achromobacter xylosoxidans</t>
  </si>
  <si>
    <t>Bordetella hinzii</t>
  </si>
  <si>
    <t>Acinetobacter baumannii</t>
  </si>
  <si>
    <t>Acinetobacter calcoaceticus</t>
  </si>
  <si>
    <t>Acinetobacter spp</t>
  </si>
  <si>
    <t>Acinetobacter calcoaceticus,Acinetobacter rhizosphaerae</t>
  </si>
  <si>
    <t>Acinetobacter guillouiae,Acinetobacter septicus,Acinetobacter ursingii</t>
  </si>
  <si>
    <t>Acinetobacter haemolyticus</t>
  </si>
  <si>
    <t>Acinetobacter baylyi,Acinetobacter ursingii</t>
  </si>
  <si>
    <t>Actinobacillus hominis</t>
  </si>
  <si>
    <t>Actinobacillus suis</t>
  </si>
  <si>
    <t>Actinomyces europaeus</t>
  </si>
  <si>
    <t>Actinomyces gerencseriae</t>
  </si>
  <si>
    <t>Actinomyces graevenitzii</t>
  </si>
  <si>
    <t>Actinomyces lingnae</t>
  </si>
  <si>
    <t>Actinomyces radingae</t>
  </si>
  <si>
    <t>Actinomyces suimastitidis</t>
  </si>
  <si>
    <t>Actinomyces viscosus</t>
  </si>
  <si>
    <t>Aeromonas hydrophila</t>
  </si>
  <si>
    <t>Aeromonas spp 1</t>
  </si>
  <si>
    <t>Aeromonas enteropelogenes,Aeromonas hydrophila,Aeromonas punctata,Aeromonas media</t>
  </si>
  <si>
    <t>Shewanella benthica</t>
  </si>
  <si>
    <t>Aeromonas sobria</t>
  </si>
  <si>
    <t>Aeromonas spp 2</t>
  </si>
  <si>
    <t>Aeromonas veronii,Aeromonas sobria</t>
  </si>
  <si>
    <t>Aggregatibacter actinomycetemcomitans</t>
  </si>
  <si>
    <t>Bibersteinia trehalosi</t>
  </si>
  <si>
    <t>Aggregatibacter segnis</t>
  </si>
  <si>
    <t>Akkermansia muciniphila</t>
  </si>
  <si>
    <t>Alcaligenes faecalis</t>
  </si>
  <si>
    <t>Alistipes putredinis</t>
  </si>
  <si>
    <t>Anaerococcus lactolyticus</t>
  </si>
  <si>
    <t>Anaeroglobus geminatus</t>
  </si>
  <si>
    <t>Anaerostipes caccae</t>
  </si>
  <si>
    <t>Anaerotruncus colihominis</t>
  </si>
  <si>
    <t>Arcobacter butzleri</t>
  </si>
  <si>
    <t>Arcobacter skirrowii</t>
  </si>
  <si>
    <t>Arcobacter cryaerophilus</t>
  </si>
  <si>
    <t>Aspergillus flavus</t>
  </si>
  <si>
    <t>Aspergillus fumigatus</t>
  </si>
  <si>
    <t>Atopobium parvulum</t>
  </si>
  <si>
    <t>Atopobium rimae</t>
  </si>
  <si>
    <t>Bacillus anthracis</t>
  </si>
  <si>
    <t>Bacillus weihenstephanensis,Bacillus cereus</t>
  </si>
  <si>
    <t>Bacillus cereus</t>
  </si>
  <si>
    <t>Bacillus spp 1</t>
  </si>
  <si>
    <t>Bacillus anthracis,Bacillus cereus</t>
  </si>
  <si>
    <t>Bacillus cytotoxicus,Bacillus weihenstephanensis,Bacillus amyloliquefaciens</t>
  </si>
  <si>
    <t>Bacillus licheniformis</t>
  </si>
  <si>
    <t>Bacillus spp 2</t>
  </si>
  <si>
    <t>Bacillus sonorensis,Bacillus licheniformis</t>
  </si>
  <si>
    <t>Bacillus subtilis</t>
  </si>
  <si>
    <t>Bacillus spp 3</t>
  </si>
  <si>
    <t>Bacillus malacitensis,Bacillus subtilis</t>
  </si>
  <si>
    <t>Bacillus amyloliquefaciens</t>
  </si>
  <si>
    <t>Bacteroides caccae</t>
  </si>
  <si>
    <t>Bacteroides coprocola</t>
  </si>
  <si>
    <t>Bacteroides coprophilus</t>
  </si>
  <si>
    <t>Bacteroides dorei</t>
  </si>
  <si>
    <t>Bacteroides eggerthii</t>
  </si>
  <si>
    <t>Bacteroides intestinalis</t>
  </si>
  <si>
    <t>Bacteroides ovatus</t>
  </si>
  <si>
    <t>Bacteroides pectinophilus</t>
  </si>
  <si>
    <t>Bacteroides plebeius</t>
  </si>
  <si>
    <t>Bacteroides sp. 1_1_6</t>
  </si>
  <si>
    <t>Bacteroides thetaiotaomicron</t>
  </si>
  <si>
    <t>Bacteroides sp. 2_2_4</t>
  </si>
  <si>
    <t>Bacteroides sp. 4_3_47FAA</t>
  </si>
  <si>
    <t>Bacteroides vulgatus</t>
  </si>
  <si>
    <t>Bacteroides stercoris</t>
  </si>
  <si>
    <t>Bacteroides acidifaciens,Bacteroides finegoldii,Bacteroides fragilis,Bacteroides ovatus,Bacteroides salyersiae</t>
  </si>
  <si>
    <t>Bacteroides acidofaciens,Bacteroides coprocola</t>
  </si>
  <si>
    <t>Bifidobacterium adolescentis</t>
  </si>
  <si>
    <t>Bifidobacterium pseudocatenulatum</t>
  </si>
  <si>
    <t>Blautia hydrogenotrophica</t>
  </si>
  <si>
    <t>Bordetella parapertussis</t>
  </si>
  <si>
    <t>Bordetella spp</t>
  </si>
  <si>
    <t>Bordetella bronchiseptica,Bordetella parapertussis,Bordetella pertussis</t>
  </si>
  <si>
    <t>Brevibacillus agri</t>
  </si>
  <si>
    <t>Brevibacillus brevis</t>
  </si>
  <si>
    <t>Brevibacillus reuszeri</t>
  </si>
  <si>
    <t>Brevibacterium casei</t>
  </si>
  <si>
    <t>Brevundimonas diminuta</t>
  </si>
  <si>
    <t>Brevundimonas vesicularis</t>
  </si>
  <si>
    <t>Burkholderia cepacia</t>
  </si>
  <si>
    <t>Burkholderia spp 1</t>
  </si>
  <si>
    <t>Burkholderia vietnamiensis,Burkholderia pyrrocinia,Burkholderia cenocepacia,Burkholderia cepacia</t>
  </si>
  <si>
    <t>Burkholderia gladioli</t>
  </si>
  <si>
    <t>Burkholderia mallei</t>
  </si>
  <si>
    <t>Burkholderia spp 2</t>
  </si>
  <si>
    <t>Burkholderia pseudomallei,Burkholderia mallei</t>
  </si>
  <si>
    <t>Butyricicoccus pullicaecorum</t>
  </si>
  <si>
    <t>Clostridium thermocellum</t>
  </si>
  <si>
    <t>Butyrivibrio crossotus</t>
  </si>
  <si>
    <t>Butyrivibrio fibrisolvens</t>
  </si>
  <si>
    <t>Campylobacter coli</t>
  </si>
  <si>
    <t>Campylobacter spp 1</t>
  </si>
  <si>
    <t>Campylobacter jejuni,Campylobacter coli</t>
  </si>
  <si>
    <t>Campylobacter concisus</t>
  </si>
  <si>
    <t>Campylobacter hyointestinalis,Campylobacter lanienae</t>
  </si>
  <si>
    <t>Campylobacter jejuni</t>
  </si>
  <si>
    <t>Campylobacter spp 2</t>
  </si>
  <si>
    <t>Campylobacter coli,Campylobacter subantarcticus,Campylobacter lari,Campylobacter jejuni</t>
  </si>
  <si>
    <t>Campylobacter sputorum</t>
  </si>
  <si>
    <t>Campylobacter upsaliensis</t>
  </si>
  <si>
    <t>Campylobacter cuniculorum,Campylobacter helveticus,Helicobacter bilis</t>
  </si>
  <si>
    <t>Candida orthopsilosis,Candida metapsilosis</t>
  </si>
  <si>
    <t>Candida tropicalis</t>
  </si>
  <si>
    <t>Capnocytophaga granulosa</t>
  </si>
  <si>
    <t>Cardiobacterium hominis</t>
  </si>
  <si>
    <t>Catellicoccus marimammalium</t>
  </si>
  <si>
    <t>Catenibacterium mitsuokai</t>
  </si>
  <si>
    <t>Catonella morbi</t>
  </si>
  <si>
    <t>Chlamydophila pneumoniae</t>
  </si>
  <si>
    <t>Chlamydophila psittaci</t>
  </si>
  <si>
    <t>Chlamydophila abortus</t>
  </si>
  <si>
    <t>Citrobacter freundii</t>
  </si>
  <si>
    <t>Dickeya dadantii,Klebsiella oxytoca,Serratia marcescens,Enterobacter amnigenus,Pantoea dispersa,Raoultella terrigena</t>
  </si>
  <si>
    <t>Citrobacter youngae</t>
  </si>
  <si>
    <t>Citrobacter rodentium</t>
  </si>
  <si>
    <t>Clostridium difficile</t>
  </si>
  <si>
    <t>Clostridium nexile</t>
  </si>
  <si>
    <t>Clostridium hylemonae,Dorea formicigenerans,Roseburia faecis,Ruminococcus gnavus,Ruminococcus obeum,Ruminococcus torques,Blautia producta</t>
  </si>
  <si>
    <t>Clostridium perfringens</t>
  </si>
  <si>
    <t>Clostridium septicum</t>
  </si>
  <si>
    <t>Clostridium sp. M62/1</t>
  </si>
  <si>
    <t>Clostridium sp. SS2/1</t>
  </si>
  <si>
    <t>Clostridium tetani</t>
  </si>
  <si>
    <t>Collinsella aerofaciens</t>
  </si>
  <si>
    <t>Coprococcus comes</t>
  </si>
  <si>
    <t>Coprococcus eutactus</t>
  </si>
  <si>
    <t>Corynebacterium diphtheriae</t>
  </si>
  <si>
    <t>Corynebacterium simulans,Corynebacterium freneyi</t>
  </si>
  <si>
    <t>Corynebacterium durum</t>
  </si>
  <si>
    <t>Corynebacterium matruchotii</t>
  </si>
  <si>
    <t>Corynebacterium pseudodiphtheriticum</t>
  </si>
  <si>
    <t>Coxiella burnetii</t>
  </si>
  <si>
    <t>Desulfovibrio desulfuricans</t>
  </si>
  <si>
    <t>Desulfovibrio piger</t>
  </si>
  <si>
    <t>Desulfovibrio vulgaris</t>
  </si>
  <si>
    <t>Dialister invisus</t>
  </si>
  <si>
    <t>Dorea formicigenerans</t>
  </si>
  <si>
    <t>Dorea longicatena</t>
  </si>
  <si>
    <t>Ehrlichia canis</t>
  </si>
  <si>
    <t>Elizabethkingia meningoseptica</t>
  </si>
  <si>
    <t>Enterobacter cloacae</t>
  </si>
  <si>
    <t>Entero./Kleb. spp</t>
  </si>
  <si>
    <t>Klebsiella oxytoca,Enterobacter cloacae</t>
  </si>
  <si>
    <t>Buttiauxella warmboldiae,Citrobacter farmeri,Citrobacter freundii,Cronobacter dublinensis,Cronobacter sakazakii,Enterobacter aerogenes,Enterobacter hormaechei,Enterobacter sp. 638,Klebsiella granulomatis,Klebsiella pneumoniae,Klebsiella variicola,Leclercia adecarboxylata,Raoultella ornithinolytica,Raoultella planticola,Raoultella terrigena,Salmonella serovar,Serratia liquefaciens,Serratia marcescens</t>
  </si>
  <si>
    <t>Enterococcus casseliflavus</t>
  </si>
  <si>
    <t>Enterococcus spp</t>
  </si>
  <si>
    <t>Enterococcus gallinarum,Enterococcus casseliflavus</t>
  </si>
  <si>
    <t>E. faecalis</t>
  </si>
  <si>
    <t>Enterococcus faecium</t>
  </si>
  <si>
    <t>E. faecium</t>
  </si>
  <si>
    <t>Enterococcus avium,Enterococcus durans,Enterococcus hirae,Enterococcus lactis</t>
  </si>
  <si>
    <t>Enterococcus italicus</t>
  </si>
  <si>
    <t>E. italicus</t>
  </si>
  <si>
    <t>Enterococcus sulfureus</t>
  </si>
  <si>
    <t>Erysipelothrix rhusiopathiae</t>
  </si>
  <si>
    <t>E. rhusiopathiae</t>
  </si>
  <si>
    <t>Escherichia coli</t>
  </si>
  <si>
    <t>Escheric./Shig. spp</t>
  </si>
  <si>
    <t>Escherichia coli,Escherichia fergusonii,Shigella boydii,Shigella sonnei,Shigella dysenteriae,Shigella flexneri</t>
  </si>
  <si>
    <t>Escherichia albertii,Enterobacter aerogenes,Enterobacter cloacae,Serratia marcescens</t>
  </si>
  <si>
    <t>Eubacterium hallii</t>
  </si>
  <si>
    <t>E. hallii</t>
  </si>
  <si>
    <t>Eubacterium infirmum</t>
  </si>
  <si>
    <t>E. infirmum</t>
  </si>
  <si>
    <t>Eubacterium rectale</t>
  </si>
  <si>
    <t>E. rectale</t>
  </si>
  <si>
    <t>Eubacterium saburreum</t>
  </si>
  <si>
    <t>E. saburreum</t>
  </si>
  <si>
    <t>Eubacterium siraeum</t>
  </si>
  <si>
    <t>E. siraeum</t>
  </si>
  <si>
    <t>Eubacterium ventriosum</t>
  </si>
  <si>
    <t>E. ventriosum</t>
  </si>
  <si>
    <t>Exiguobacterium aurantiacum</t>
  </si>
  <si>
    <t>E. aurantiacum</t>
  </si>
  <si>
    <t>Faecalibacterium prausnitzii</t>
  </si>
  <si>
    <t>F. prausnitzii</t>
  </si>
  <si>
    <t>Filifactor alocis</t>
  </si>
  <si>
    <t>F. alocis</t>
  </si>
  <si>
    <t>F. magna</t>
  </si>
  <si>
    <t>Francisella tularensis</t>
  </si>
  <si>
    <t>Francisella spp</t>
  </si>
  <si>
    <t>Francisella novicida,Francisella tularensis</t>
  </si>
  <si>
    <t>Fusobacterium mortiferum</t>
  </si>
  <si>
    <t>F. mortiferum</t>
  </si>
  <si>
    <t>Fusobacterium necrophorum</t>
  </si>
  <si>
    <t>F. necrophorum</t>
  </si>
  <si>
    <t>F. nucleatum</t>
  </si>
  <si>
    <t>Fusobacterium canifelinum</t>
  </si>
  <si>
    <t>F. periodonticum</t>
  </si>
  <si>
    <t>Fusobacterium varium</t>
  </si>
  <si>
    <t>F. varium</t>
  </si>
  <si>
    <t>G. vaginalis</t>
  </si>
  <si>
    <t>Gemella bergeri</t>
  </si>
  <si>
    <t>G. bergeri</t>
  </si>
  <si>
    <t>Gemella haemolysans</t>
  </si>
  <si>
    <t>G. haemolysans</t>
  </si>
  <si>
    <t>Gemella morbillorum</t>
  </si>
  <si>
    <t>G. morbillorum</t>
  </si>
  <si>
    <t>Geobacillus stearothermophilus</t>
  </si>
  <si>
    <t>G. stearothermophi.</t>
  </si>
  <si>
    <t>Granulicatella adiacens</t>
  </si>
  <si>
    <t>G. adiacens</t>
  </si>
  <si>
    <t>Granulicatella elegans</t>
  </si>
  <si>
    <t>G. elegans</t>
  </si>
  <si>
    <t>H. ducreyi</t>
  </si>
  <si>
    <t>Pasteurella aerogenes,Photorhabdus temperata,Rickettsiella popilliae</t>
  </si>
  <si>
    <t>H. influenzae</t>
  </si>
  <si>
    <t>Haemophilus haemolyticus</t>
  </si>
  <si>
    <t>Haemophilus parainfluenzae</t>
  </si>
  <si>
    <t>H. parainfluenzae</t>
  </si>
  <si>
    <t>Hafnia alvei</t>
  </si>
  <si>
    <t>H. alvei</t>
  </si>
  <si>
    <t>Pectobacterium atrosepticum,Pectobacterium wasabiae,Serratia proteamaculans,Serratia liquefaciens,Serratia quinivorans</t>
  </si>
  <si>
    <t>Helicobacter cinaedi</t>
  </si>
  <si>
    <t>H. cinaedi</t>
  </si>
  <si>
    <t>Helicobacter fennelliae</t>
  </si>
  <si>
    <t>H. fennelliae</t>
  </si>
  <si>
    <t>Helicobacter pylori</t>
  </si>
  <si>
    <t>H. pylori</t>
  </si>
  <si>
    <t>Helicobacter suis</t>
  </si>
  <si>
    <t>Inquilinus limosus</t>
  </si>
  <si>
    <t>I. limosus</t>
  </si>
  <si>
    <t>Kingella denitrificans</t>
  </si>
  <si>
    <t>K. denitrificans</t>
  </si>
  <si>
    <t>Kingella kingae</t>
  </si>
  <si>
    <t>K. kingae</t>
  </si>
  <si>
    <t>Klebsiella granulomatis</t>
  </si>
  <si>
    <t>K. granulomatis</t>
  </si>
  <si>
    <t>Kocuria kristinae</t>
  </si>
  <si>
    <t>K. kristinae</t>
  </si>
  <si>
    <t>Lachnobacterium bovis</t>
  </si>
  <si>
    <t>L. bovis</t>
  </si>
  <si>
    <t>L. acidophilus</t>
  </si>
  <si>
    <t>Lactobacillus helveticus,Lactobacillus intestinalis</t>
  </si>
  <si>
    <t>Lactobacillus casei</t>
  </si>
  <si>
    <t>Lactobacillus spp 1</t>
  </si>
  <si>
    <t>Lactobacillus paracasei,Lactobacillus zeae,Lactobacillus casei</t>
  </si>
  <si>
    <t>L. crispatus</t>
  </si>
  <si>
    <t>Lactobacillus delbrueckii</t>
  </si>
  <si>
    <t>L. delbrueckii</t>
  </si>
  <si>
    <t>Lactobacillus fermentum</t>
  </si>
  <si>
    <t>L. fermentum</t>
  </si>
  <si>
    <t>L. gasseri</t>
  </si>
  <si>
    <t>L. iners</t>
  </si>
  <si>
    <t>L. jensenii</t>
  </si>
  <si>
    <t>Lactobacillus paracasei</t>
  </si>
  <si>
    <t>Lactobacillus spp 3</t>
  </si>
  <si>
    <t>Lactobacillus casei,Lactobacillus zeae,Lactobacillus paracasei</t>
  </si>
  <si>
    <t>Lactobacillus plantarum</t>
  </si>
  <si>
    <t>Lactobacillus spp 2</t>
  </si>
  <si>
    <t>Lactobacillus pentosus,Lactobacillus plantarum</t>
  </si>
  <si>
    <t>Lactobacillus paraplantarum</t>
  </si>
  <si>
    <t>L. reuteri</t>
  </si>
  <si>
    <t>Lactobacillus hilgardii,Lactobacillus mali,Lactobacillus panis,Streptococcus pseudopneumoniae,Lactobacillus farraginis</t>
  </si>
  <si>
    <t>Lactobacillus rhamnosus</t>
  </si>
  <si>
    <t>L. rhamnosus</t>
  </si>
  <si>
    <t>Lactobacillus zeae</t>
  </si>
  <si>
    <t>L. salivarius</t>
  </si>
  <si>
    <t>L. vaginalis</t>
  </si>
  <si>
    <t>Lactobacillus coleohominis,Lactobacillus reuteri</t>
  </si>
  <si>
    <t>Lactococcus garvieae</t>
  </si>
  <si>
    <t>L. garvieae</t>
  </si>
  <si>
    <t>Lactococcus lactis</t>
  </si>
  <si>
    <t>L. lactis</t>
  </si>
  <si>
    <t>Lautropia mirabilis</t>
  </si>
  <si>
    <t>L. mirabilis</t>
  </si>
  <si>
    <t>Legionella pneumophila</t>
  </si>
  <si>
    <t>L. pneumophila</t>
  </si>
  <si>
    <t>Leifsonia aquatica</t>
  </si>
  <si>
    <t>L. aquatica</t>
  </si>
  <si>
    <t>Leptospira interrogans</t>
  </si>
  <si>
    <t>Leptospira spp</t>
  </si>
  <si>
    <t>Leptospira kirschneri,Leptospira borgpetersenii,Leptospira interrogans</t>
  </si>
  <si>
    <t>Leptospira noguchii,Leptospira santarosai,Leptospira weilii</t>
  </si>
  <si>
    <t>L. amnionii</t>
  </si>
  <si>
    <t>Leptotrichia buccalis</t>
  </si>
  <si>
    <t>L. buccalis</t>
  </si>
  <si>
    <t>Leptotrichia goodfellowii</t>
  </si>
  <si>
    <t>L. goodfellowii</t>
  </si>
  <si>
    <t>Leptotrichia wadei</t>
  </si>
  <si>
    <t>L. wadei</t>
  </si>
  <si>
    <t>Listeria monocytogenes</t>
  </si>
  <si>
    <t>L. monocytogenes</t>
  </si>
  <si>
    <t>Listeria welshimeri</t>
  </si>
  <si>
    <t>Lysinibacillus fusiformis</t>
  </si>
  <si>
    <t>Lysinibacillus spp</t>
  </si>
  <si>
    <t>Lysinibacillus sphaericus,Lysinibacillus fusiformis</t>
  </si>
  <si>
    <t>Massilia timonae</t>
  </si>
  <si>
    <t>Janthin./Massi. spp</t>
  </si>
  <si>
    <t>Janthinobacterium lividum,Massilia timonae</t>
  </si>
  <si>
    <t>Herminiimonas arsenicoxydans,Janthinobacterium sp. Marseille</t>
  </si>
  <si>
    <t>Megasphaera micronuciformis</t>
  </si>
  <si>
    <t>M. micronuciformis</t>
  </si>
  <si>
    <t>Megasphaera sp. DJF_B143</t>
  </si>
  <si>
    <t>M. sp. DJF_B143</t>
  </si>
  <si>
    <t>Methylobacterium fujisawaense</t>
  </si>
  <si>
    <t>M. fujisawaense</t>
  </si>
  <si>
    <t>Methylobacterium adhaesivum</t>
  </si>
  <si>
    <t>M. mesophilicum</t>
  </si>
  <si>
    <t>Methylobacterium zatmanii</t>
  </si>
  <si>
    <t>M. zatmanii</t>
  </si>
  <si>
    <t>Methylobacterium adhaesivum,Methylobacterium komagatae</t>
  </si>
  <si>
    <t>Microbacterium binotii</t>
  </si>
  <si>
    <t>M. binotii</t>
  </si>
  <si>
    <t>Micrococcus luteus</t>
  </si>
  <si>
    <t>M. luteus</t>
  </si>
  <si>
    <t>Micrococcus antarcticus,Micrococcus lylae</t>
  </si>
  <si>
    <t>Mitsuokella multacida</t>
  </si>
  <si>
    <t>M. multacida</t>
  </si>
  <si>
    <t>M. curtisii</t>
  </si>
  <si>
    <t>M. mulieris</t>
  </si>
  <si>
    <t>Mogibacterium timidum</t>
  </si>
  <si>
    <t>M. timidum</t>
  </si>
  <si>
    <t>Moraxella catarrhalis</t>
  </si>
  <si>
    <t>M. catarrhalis</t>
  </si>
  <si>
    <t>Moraxella lacunata</t>
  </si>
  <si>
    <t>M. lacunata</t>
  </si>
  <si>
    <t>M. morganii</t>
  </si>
  <si>
    <t>Escherichia albertii,Providencia alcalifaciens,Providencia heimbachae,Providencia rustigianii</t>
  </si>
  <si>
    <t>Mycobacterium africanum</t>
  </si>
  <si>
    <t>Mycobacterium spp 1</t>
  </si>
  <si>
    <t>Mycobacterium tuberculosis,Mycobacterium bovis,Mycobacterium africanum</t>
  </si>
  <si>
    <t>Mycobacterium avium</t>
  </si>
  <si>
    <t>M. avium</t>
  </si>
  <si>
    <t>Mycobacterium arosiense</t>
  </si>
  <si>
    <t>Mycobacterium chelonae</t>
  </si>
  <si>
    <t>Mycobacterium spp 2</t>
  </si>
  <si>
    <t>Mycobacterium abscessus,Mycobacterium chelonae</t>
  </si>
  <si>
    <t>Mycobacterium abscessus</t>
  </si>
  <si>
    <t>Mycobacterium intracellulare</t>
  </si>
  <si>
    <t>M. intracellulare</t>
  </si>
  <si>
    <t>Mycobacterium avium,Mycobacterium arosiense</t>
  </si>
  <si>
    <t>Mycobacterium kansasii</t>
  </si>
  <si>
    <t>M. kansasii</t>
  </si>
  <si>
    <t>Mycobacterium nebraskense</t>
  </si>
  <si>
    <t>Mycobacterium tuberculosis</t>
  </si>
  <si>
    <t>M. tuberculosis</t>
  </si>
  <si>
    <t>M. genitalium</t>
  </si>
  <si>
    <t>M. hominis</t>
  </si>
  <si>
    <t>Mycoplasma orale</t>
  </si>
  <si>
    <t>M. orale</t>
  </si>
  <si>
    <t>Mycoplasma subdolum</t>
  </si>
  <si>
    <t>Mycoplasma pneumoniae</t>
  </si>
  <si>
    <t>M. pneumoniae</t>
  </si>
  <si>
    <t>Neisseria bacilliformis</t>
  </si>
  <si>
    <t>N. bacilliformis</t>
  </si>
  <si>
    <t>Neisseria cinerea</t>
  </si>
  <si>
    <t>N. cinerea</t>
  </si>
  <si>
    <t>Neisseria gonorrhoeae,Neisseria meningitidis</t>
  </si>
  <si>
    <t>Neisseria elongata</t>
  </si>
  <si>
    <t>N. elongata</t>
  </si>
  <si>
    <t>Neisseria flavescens</t>
  </si>
  <si>
    <t>N. flavescens</t>
  </si>
  <si>
    <t>Neisseria subflava,Neisseria flava</t>
  </si>
  <si>
    <t>N. gonorrhoeae</t>
  </si>
  <si>
    <t>Neisseria cinerea,Neisseria meningitidis,Neisseria polysaccharea</t>
  </si>
  <si>
    <t>Neisseria lactamica</t>
  </si>
  <si>
    <t>N. lactamica</t>
  </si>
  <si>
    <t>Neisseria meningitidis</t>
  </si>
  <si>
    <t>N. meningitidis</t>
  </si>
  <si>
    <t>Neisseria cinerea,Neisseria gonorrhoeae</t>
  </si>
  <si>
    <t>Neisseria mucosa</t>
  </si>
  <si>
    <t>N. mucosa</t>
  </si>
  <si>
    <t>Neisseria sicca</t>
  </si>
  <si>
    <t>N. sicca</t>
  </si>
  <si>
    <t>Neisseria subflava</t>
  </si>
  <si>
    <t>N. subflava</t>
  </si>
  <si>
    <t>Neisseria flava</t>
  </si>
  <si>
    <t>Neorickettsia risticii</t>
  </si>
  <si>
    <t>N. risticii</t>
  </si>
  <si>
    <t>Neorickettsia sennetsu</t>
  </si>
  <si>
    <t>Nocardia asteroides</t>
  </si>
  <si>
    <t>Nocardia spp</t>
  </si>
  <si>
    <t>Nocardia cyriacigeorgica,Nocardia abscessus,Nocardia cummidelens,Nocardia flavorosea,Nocardia pseudobrasiliensis,Nocardia fluminea,Nocardia asteroides</t>
  </si>
  <si>
    <t>Nocardia exalbida,Nocardia neocaledoniensis,Nocardia paucivorans,Nocardia vinacea,Rhodococcus erythropolis,Williamsia muralis</t>
  </si>
  <si>
    <t>Nocardia farcinica</t>
  </si>
  <si>
    <t>N. farcinica</t>
  </si>
  <si>
    <t>Nocardioides sp. NS/27</t>
  </si>
  <si>
    <t>N. sp. NS/27</t>
  </si>
  <si>
    <t>Novosphingobium sp. K39</t>
  </si>
  <si>
    <t>N. sp. K39</t>
  </si>
  <si>
    <t>Ochrobactrum anthropi</t>
  </si>
  <si>
    <t>Ochrobactrum spp</t>
  </si>
  <si>
    <t>Ochrobactrum tritici,Ochrobactrum anthropi</t>
  </si>
  <si>
    <t>Oribacterium sinus</t>
  </si>
  <si>
    <t>O. sinus</t>
  </si>
  <si>
    <t>Paenibacillus larvae</t>
  </si>
  <si>
    <t>P. larvae</t>
  </si>
  <si>
    <t>Paenibacillus macerans</t>
  </si>
  <si>
    <t>P. macerans</t>
  </si>
  <si>
    <t>Paenibacillus thiaminolyticus</t>
  </si>
  <si>
    <t>P. thiaminolyticus</t>
  </si>
  <si>
    <t>Paenibacillus popilliae</t>
  </si>
  <si>
    <t>Pantoea agglomerans</t>
  </si>
  <si>
    <t>Pantoea spp</t>
  </si>
  <si>
    <t>Pantoea ananatis,Pantoea agglomerans</t>
  </si>
  <si>
    <t>Erwinia tasmaniensis,Kluyvera ascorbata,Sodalis glossinidius</t>
  </si>
  <si>
    <t>Papillibacter cinnamivorans</t>
  </si>
  <si>
    <t>P. cinnamivorans</t>
  </si>
  <si>
    <t>Parabacteroides distasonis</t>
  </si>
  <si>
    <t>P. distasonis</t>
  </si>
  <si>
    <t>Parabacteroides merdae</t>
  </si>
  <si>
    <t>P. merdae</t>
  </si>
  <si>
    <t>Paracoccus marcusii</t>
  </si>
  <si>
    <t>P. marcusii</t>
  </si>
  <si>
    <t>P. micra</t>
  </si>
  <si>
    <t>Pasteurella multocida</t>
  </si>
  <si>
    <t>P. multocida</t>
  </si>
  <si>
    <t>Pediococcus acidilactici</t>
  </si>
  <si>
    <t>P. acidilactici</t>
  </si>
  <si>
    <t>Pediococcus stilesii</t>
  </si>
  <si>
    <t>Pediococcus pentosaceus</t>
  </si>
  <si>
    <t>P. pentosaceus</t>
  </si>
  <si>
    <t>P. asaccharolyticus</t>
  </si>
  <si>
    <t>P. anaerobius</t>
  </si>
  <si>
    <t>Peptostreptococcus stomatis</t>
  </si>
  <si>
    <t>P. stomatis</t>
  </si>
  <si>
    <t>Plesiomonas shigelloides</t>
  </si>
  <si>
    <t>P. shigelloides</t>
  </si>
  <si>
    <t>Pneumocystis jirovecii</t>
  </si>
  <si>
    <t>P. jirovecii</t>
  </si>
  <si>
    <t>P. asaccharolytica</t>
  </si>
  <si>
    <t>Porphyromonas endodontalis</t>
  </si>
  <si>
    <t>P. endodontalis</t>
  </si>
  <si>
    <t>P. gingivalis</t>
  </si>
  <si>
    <t>P. bivia</t>
  </si>
  <si>
    <t>P. buccalis</t>
  </si>
  <si>
    <t>Prevotella copri</t>
  </si>
  <si>
    <t>P. copri</t>
  </si>
  <si>
    <t>Prevotella denticola</t>
  </si>
  <si>
    <t>P. denticola</t>
  </si>
  <si>
    <t>P. disiens</t>
  </si>
  <si>
    <t>P. intermedia</t>
  </si>
  <si>
    <t>Prevotella loescheii</t>
  </si>
  <si>
    <t>P. loescheii</t>
  </si>
  <si>
    <t>P. melaninogenica</t>
  </si>
  <si>
    <t>P. nigrescens</t>
  </si>
  <si>
    <t>Prevotella oralis</t>
  </si>
  <si>
    <t>P. oralis</t>
  </si>
  <si>
    <t>Prevotella oris</t>
  </si>
  <si>
    <t>P. oris</t>
  </si>
  <si>
    <t>Prevotella tannerae</t>
  </si>
  <si>
    <t>P. tannerae</t>
  </si>
  <si>
    <t>Prevotella veroralis</t>
  </si>
  <si>
    <t>P. veroralis</t>
  </si>
  <si>
    <t>P. acnes</t>
  </si>
  <si>
    <t>Propionibacterium propionicum</t>
  </si>
  <si>
    <t>P. propionicum</t>
  </si>
  <si>
    <t>Proteus mirabilis</t>
  </si>
  <si>
    <t>Proteus spp</t>
  </si>
  <si>
    <t>Proteus mirabilis,Proteus vulgaris</t>
  </si>
  <si>
    <t>Candidatus hamiltonella</t>
  </si>
  <si>
    <t>P. aeruginosa</t>
  </si>
  <si>
    <t>Pseudomonas fluorescens</t>
  </si>
  <si>
    <t>Pseudomonas spp 1</t>
  </si>
  <si>
    <t>Pseudomonas veronii,Pseudomonas rhodesiae,Pseudomonas koreensis,Pseudomonas umsongensis,Pseudomonas libanensis,Pseudomonas chlororaphis,Pseudomonas fluorescens</t>
  </si>
  <si>
    <t>Marinobacter hydrocarbonoclasticus,Pseudomonas fragi,Pseudomonas mandelii,Pseudomonas savastanoi,Marinobacter alkaliphilus</t>
  </si>
  <si>
    <t>Pseudomonas putida</t>
  </si>
  <si>
    <t>Pseudomonas spp 2</t>
  </si>
  <si>
    <t>Pseudomonas entomophila,Pseudomonas nitroreducens,Pseudomonas alcaligenes,Pseudomonas plecoglossicida,Pseudomonas putida</t>
  </si>
  <si>
    <t>Pseudomonas mendocina,Pseudomonas stutzeri,Pseudomonas mosselii,Pseudomonas oryzihabitans</t>
  </si>
  <si>
    <t>Pseudomonas straminea</t>
  </si>
  <si>
    <t>Pseudomonas spp 3</t>
  </si>
  <si>
    <t>Pseudomonas fulva,Pseudomonas straminea</t>
  </si>
  <si>
    <t>Pseudomonas fluorescens,Pseudomonas koreensis,Pseudomonas mosselii</t>
  </si>
  <si>
    <t>Pseudoramibacter alactolyticus</t>
  </si>
  <si>
    <t>P. alactolyticus</t>
  </si>
  <si>
    <t>Rahnella aquatilis</t>
  </si>
  <si>
    <t>Ewing./Rahnella spp</t>
  </si>
  <si>
    <t>Ewingella americana,Rahnella aquatilis</t>
  </si>
  <si>
    <t>Ralstonia pickettii</t>
  </si>
  <si>
    <t>R. pickettii</t>
  </si>
  <si>
    <t>Rhodococcus equi</t>
  </si>
  <si>
    <t>R. equi</t>
  </si>
  <si>
    <t>Rothia dentocariosa</t>
  </si>
  <si>
    <t>Rothia spp</t>
  </si>
  <si>
    <t>Rothia aeria,Rothia dentocariosa</t>
  </si>
  <si>
    <t>Rothia mucilaginosa</t>
  </si>
  <si>
    <t>R. mucilaginosa</t>
  </si>
  <si>
    <t>Ruminococcus bromii</t>
  </si>
  <si>
    <t>R. bromii</t>
  </si>
  <si>
    <t>Ruminococcus gnavus</t>
  </si>
  <si>
    <t>R. gnavus</t>
  </si>
  <si>
    <t>Ruminococcus obeum</t>
  </si>
  <si>
    <t>R. obeum</t>
  </si>
  <si>
    <t>Ruminococcus torques</t>
  </si>
  <si>
    <t>R. torques</t>
  </si>
  <si>
    <t>Salmonella enterica</t>
  </si>
  <si>
    <t>S. enterica</t>
  </si>
  <si>
    <t>Citrobacter amalonaticus</t>
  </si>
  <si>
    <t>Selenomonas infelix</t>
  </si>
  <si>
    <t>S. infelix</t>
  </si>
  <si>
    <t>S. noxia</t>
  </si>
  <si>
    <t>Selenomonas sputigena</t>
  </si>
  <si>
    <t>S. sputigena</t>
  </si>
  <si>
    <t>Shigella dysenteriae</t>
  </si>
  <si>
    <t>S. dysenteriae</t>
  </si>
  <si>
    <t>Salmonella bongori</t>
  </si>
  <si>
    <t>Shuttleworthia satelles</t>
  </si>
  <si>
    <t>S. satelles</t>
  </si>
  <si>
    <t>S. sanguinegens</t>
  </si>
  <si>
    <t>Solobacterium moorei</t>
  </si>
  <si>
    <t>S. moorei</t>
  </si>
  <si>
    <t>Sphingomonas paucimobilis</t>
  </si>
  <si>
    <t>S. paucimobilis</t>
  </si>
  <si>
    <t>Sphingomonas sp. AO1</t>
  </si>
  <si>
    <t>S. sp.</t>
  </si>
  <si>
    <t>Sporobacter termitidis</t>
  </si>
  <si>
    <t>S. termitidis</t>
  </si>
  <si>
    <t>S. aureus</t>
  </si>
  <si>
    <t>Staphylococcus caprae</t>
  </si>
  <si>
    <t>Staph. spp 1</t>
  </si>
  <si>
    <t>Staphylococcus capitis,Staphylococcus caprae</t>
  </si>
  <si>
    <t>Staphylococcus aureus,Staphylococcus epidermidis,Staphylococcus pettenkoferi,Staphylococcus pseudintermedius</t>
  </si>
  <si>
    <t>S. epidermidis</t>
  </si>
  <si>
    <t>Staphylococcus aureus,Staphylococcus haemolyticus,Staphylococcus pettenkoferi</t>
  </si>
  <si>
    <t>Staph. spp 2</t>
  </si>
  <si>
    <t>Staphylococcus arlettae,Staphylococcus saprophyticus</t>
  </si>
  <si>
    <t>Stenotrophomonas maltophilia</t>
  </si>
  <si>
    <t>Pseud./Sten./Xanth.</t>
  </si>
  <si>
    <t>Xanthomonas retroflexus,Pseudomonas geniculata,Stenotrophomonas maltophilia</t>
  </si>
  <si>
    <t>Stenotrophomonas koreensis</t>
  </si>
  <si>
    <t>Streptobacillus moniliformis</t>
  </si>
  <si>
    <t>S. moniliformis</t>
  </si>
  <si>
    <t>S. agalactiae</t>
  </si>
  <si>
    <t>S. anginosus</t>
  </si>
  <si>
    <t>Streptococcus australis</t>
  </si>
  <si>
    <t>S. australis</t>
  </si>
  <si>
    <t>Streptococcus infantis</t>
  </si>
  <si>
    <t>Streptococcus spp 1</t>
  </si>
  <si>
    <t>Streptococcus intermedius,Streptococcus constellatus</t>
  </si>
  <si>
    <t>Streptococcus downei</t>
  </si>
  <si>
    <t>S. downei</t>
  </si>
  <si>
    <t>Streptococcus gordonii</t>
  </si>
  <si>
    <t>S. gordonii</t>
  </si>
  <si>
    <t>S. infantis</t>
  </si>
  <si>
    <t>Streptococcus cristatus,Streptococcus oralis,Streptococcus pneumoniae,Streptococcus pseudopneumoniae,Streptococcus salivarius</t>
  </si>
  <si>
    <t>S. mitis</t>
  </si>
  <si>
    <t>Streptococcus infantis,Streptococcus oralis,Streptococcus pneumoniae,Streptococcus porcinus,Streptococcus pseudopneumoniae</t>
  </si>
  <si>
    <t>Streptococcus mutans</t>
  </si>
  <si>
    <t>S. mutans</t>
  </si>
  <si>
    <t>Streptococcus oralis</t>
  </si>
  <si>
    <t>Streptococcus spp 2</t>
  </si>
  <si>
    <t>Streptococcus pneumoniae,Streptococcus infantis,Streptococcus oralis</t>
  </si>
  <si>
    <t>Streptococcus equi,Streptococcus pseudopneumoniae,Streptococcus mitis,Streptococcus phocae</t>
  </si>
  <si>
    <t>Streptococcus parasanguinis</t>
  </si>
  <si>
    <t>S. parasanguinis</t>
  </si>
  <si>
    <t>Streptococcus pneumoniae</t>
  </si>
  <si>
    <t>S. pneumoniae</t>
  </si>
  <si>
    <t>Streptococcus infantis,Streptococcus oralis,Streptococcus pseudopneumoniae,Streptococcus mitis</t>
  </si>
  <si>
    <t>Streptococcus pyogenes</t>
  </si>
  <si>
    <t>S. pyogenes</t>
  </si>
  <si>
    <t>Streptococcus spp 3</t>
  </si>
  <si>
    <t>Streptococcus thermophilus,Streptococcus salivarius</t>
  </si>
  <si>
    <t>Streptococcus sanguinis</t>
  </si>
  <si>
    <t>S. sanguinis</t>
  </si>
  <si>
    <t>Streptococcus pseudopneumoniae,Streptococcus genomosp.</t>
  </si>
  <si>
    <t>Streptococcus sinensis</t>
  </si>
  <si>
    <t>S. sinensis</t>
  </si>
  <si>
    <t>Streptococcus suis</t>
  </si>
  <si>
    <t>S. suis</t>
  </si>
  <si>
    <t>Streptomyces bikiniensis</t>
  </si>
  <si>
    <t>S. bikiniensis</t>
  </si>
  <si>
    <t>Streptomyces griseus</t>
  </si>
  <si>
    <t>Streptomyces spp 1</t>
  </si>
  <si>
    <t>Streptomyces mediolani,Streptomyces microflavus,Streptomyces anulatus,Streptomyces parvus,Streptomyces finlayi,Streptomyces griseus</t>
  </si>
  <si>
    <t>Streptomyces somaliensis</t>
  </si>
  <si>
    <t>Streptomyces spp 2</t>
  </si>
  <si>
    <t>Streptomyces albidoflavus,Streptomyces somaliensis</t>
  </si>
  <si>
    <t>Subdoligranulum variabile</t>
  </si>
  <si>
    <t>S. variabile</t>
  </si>
  <si>
    <t>T. forsythia</t>
  </si>
  <si>
    <t>T. denticola</t>
  </si>
  <si>
    <t>T. pallidum</t>
  </si>
  <si>
    <t>T. socranskii</t>
  </si>
  <si>
    <t>T. vaginalis</t>
  </si>
  <si>
    <t>Turicibacter sanguinis</t>
  </si>
  <si>
    <t>T. sanguinis</t>
  </si>
  <si>
    <t>U. parvum</t>
  </si>
  <si>
    <t>U. urealyticum</t>
  </si>
  <si>
    <t>V. cambriense</t>
  </si>
  <si>
    <t>Veillonella dispar</t>
  </si>
  <si>
    <t>V. dispar</t>
  </si>
  <si>
    <t>V. parvula</t>
  </si>
  <si>
    <t>Vibrio alginolyticus</t>
  </si>
  <si>
    <t>V. alginolyticus</t>
  </si>
  <si>
    <t>Vibrio campbellii,Vibrio harveyi,Vibrio orientalis,Vibrio rotiferianus,Vibrio parahaemolyticus</t>
  </si>
  <si>
    <t>Vibrio cholerae</t>
  </si>
  <si>
    <t>V. cholerae</t>
  </si>
  <si>
    <t>Vibrio parahaemolyticus</t>
  </si>
  <si>
    <t>V. parahaemolyticus</t>
  </si>
  <si>
    <t>Vibrio harveyi,Vibrio orientalis,Vibrio shilonii</t>
  </si>
  <si>
    <t>Vibrio vulnificus</t>
  </si>
  <si>
    <t>V. vulnificus</t>
  </si>
  <si>
    <t>Vibrio aestuarianus</t>
  </si>
  <si>
    <t>Weissella confusa</t>
  </si>
  <si>
    <t>W. confusa</t>
  </si>
  <si>
    <t>Yersinia enterocolitica</t>
  </si>
  <si>
    <t>Y. enterocolitica</t>
  </si>
  <si>
    <t>Yersinia pestis</t>
  </si>
  <si>
    <t>Yersinia spp</t>
  </si>
  <si>
    <t>Yersinia pestis,Yersinia pseudotuberculosis</t>
  </si>
  <si>
    <t>Yersinia rohdei</t>
  </si>
  <si>
    <t>badA</t>
  </si>
  <si>
    <t xml:space="preserve">Surface protein/Bartonella adhesin </t>
  </si>
  <si>
    <t>Bartonella henselae</t>
  </si>
  <si>
    <t>bepB</t>
  </si>
  <si>
    <t xml:space="preserve">BepB protein </t>
  </si>
  <si>
    <t>ptxA</t>
  </si>
  <si>
    <t xml:space="preserve">pertussis toxin subunit 1 precursor </t>
  </si>
  <si>
    <t>Bordetella pertussis</t>
  </si>
  <si>
    <t>wbkA</t>
  </si>
  <si>
    <t xml:space="preserve">mannosyltransferase </t>
  </si>
  <si>
    <t>Brucella canis,Brucella ovis,Brucella suis,Brucella pinnipedialis,Brucella microti,Brucella abortus,Brucella melitensis</t>
  </si>
  <si>
    <t>wzt</t>
  </si>
  <si>
    <t xml:space="preserve">O-antigen export system ATP-binding protein </t>
  </si>
  <si>
    <t>Brucella canis,Brucella ovis,Brucella suis,Brucella pinnipedialis,Brucella microti,Brucella melitensis</t>
  </si>
  <si>
    <t>flhA</t>
  </si>
  <si>
    <t xml:space="preserve">flagellar biosynthesis protein </t>
  </si>
  <si>
    <t>fliF</t>
  </si>
  <si>
    <t xml:space="preserve">flagellar M-ring protein </t>
  </si>
  <si>
    <t>waaC</t>
  </si>
  <si>
    <t xml:space="preserve">putative lipopolysaccharide heptosyltransferase </t>
  </si>
  <si>
    <t>pkn5</t>
  </si>
  <si>
    <t xml:space="preserve">S/T Protein Kinase </t>
  </si>
  <si>
    <t>CT456</t>
  </si>
  <si>
    <t xml:space="preserve">type III translocated protein </t>
  </si>
  <si>
    <t>tcdB</t>
  </si>
  <si>
    <t xml:space="preserve">toxin B </t>
  </si>
  <si>
    <t>tcdA</t>
  </si>
  <si>
    <t xml:space="preserve">toxin A </t>
  </si>
  <si>
    <t>cloSI</t>
  </si>
  <si>
    <t xml:space="preserve">alpha-clostripain </t>
  </si>
  <si>
    <t>spaA</t>
  </si>
  <si>
    <t xml:space="preserve">Putative surface-anchored fimbrial subunit </t>
  </si>
  <si>
    <t>spaB</t>
  </si>
  <si>
    <t xml:space="preserve">Putative surface anchored protein </t>
  </si>
  <si>
    <t>ace (E. faecalis)</t>
  </si>
  <si>
    <t xml:space="preserve">collagen adhesin protein </t>
  </si>
  <si>
    <t>efaA</t>
  </si>
  <si>
    <t xml:space="preserve">endocarditis specific antigen </t>
  </si>
  <si>
    <t>aslA</t>
  </si>
  <si>
    <t xml:space="preserve">putative arylsulfatase </t>
  </si>
  <si>
    <t>Escherichia fergusonii,Escherichia coli</t>
  </si>
  <si>
    <t>chuS</t>
  </si>
  <si>
    <t xml:space="preserve">Putative heme/hemoglobin transport protein </t>
  </si>
  <si>
    <t>eae</t>
  </si>
  <si>
    <t xml:space="preserve">intimin adherence protein </t>
  </si>
  <si>
    <t>stx2A</t>
  </si>
  <si>
    <t xml:space="preserve">shiga-like toxin II A subunit encoded by bacteriophage BP-933W </t>
  </si>
  <si>
    <t>stx1B</t>
  </si>
  <si>
    <t xml:space="preserve">shiga-like toxin 1 subunit B encoded within prophage CP-933V </t>
  </si>
  <si>
    <t>Escherichia coli,Shigella dysenteriae</t>
  </si>
  <si>
    <t>hap</t>
  </si>
  <si>
    <t xml:space="preserve">adhesion and penetration protein </t>
  </si>
  <si>
    <t>tbpA</t>
  </si>
  <si>
    <t xml:space="preserve">transferrin-binding protein 1 precursor </t>
  </si>
  <si>
    <t>flaB</t>
  </si>
  <si>
    <t xml:space="preserve">flagellin B (flaB) </t>
  </si>
  <si>
    <t>oipA</t>
  </si>
  <si>
    <t xml:space="preserve">outer membrane protein </t>
  </si>
  <si>
    <t>flgG</t>
  </si>
  <si>
    <t xml:space="preserve">flagellar basal-body rod protein (flgG) </t>
  </si>
  <si>
    <t>ureA</t>
  </si>
  <si>
    <t xml:space="preserve">urease alpha subunit (ureA) (urea amidohydrolase) </t>
  </si>
  <si>
    <t>ureI</t>
  </si>
  <si>
    <t xml:space="preserve">urease accessory protein (ureI) </t>
  </si>
  <si>
    <t>icmK</t>
  </si>
  <si>
    <t xml:space="preserve">IcmK (DotH) </t>
  </si>
  <si>
    <t>lepA</t>
  </si>
  <si>
    <t xml:space="preserve">LepA, interaptin </t>
  </si>
  <si>
    <t>rpoS</t>
  </si>
  <si>
    <t>htpB</t>
  </si>
  <si>
    <t>plcA</t>
  </si>
  <si>
    <t xml:space="preserve">phosphatidylinositol-specific phospholipase c </t>
  </si>
  <si>
    <t>iap</t>
  </si>
  <si>
    <t xml:space="preserve">P60 extracellular protein, invasion associated protein Iap </t>
  </si>
  <si>
    <t>InlA</t>
  </si>
  <si>
    <t xml:space="preserve">Internalin A </t>
  </si>
  <si>
    <t>bsh</t>
  </si>
  <si>
    <t xml:space="preserve">bile salt hydrolase </t>
  </si>
  <si>
    <t>clpC</t>
  </si>
  <si>
    <t xml:space="preserve">endopeptidase Clp ATP-binding chain C </t>
  </si>
  <si>
    <t>mbtA</t>
  </si>
  <si>
    <t xml:space="preserve">mbtA </t>
  </si>
  <si>
    <t>Mycobacterium bovis,Mycobacterium tuberculosis,Mycobacterium africanum,Mycobacterium canettii</t>
  </si>
  <si>
    <t>mbtD</t>
  </si>
  <si>
    <t xml:space="preserve">mbtD </t>
  </si>
  <si>
    <t>mbtE</t>
  </si>
  <si>
    <t xml:space="preserve">mbtE </t>
  </si>
  <si>
    <t>lbpA</t>
  </si>
  <si>
    <t xml:space="preserve">lactoferrin-binding protein A </t>
  </si>
  <si>
    <t>Neisseria meningitidis,Neisseria lactamica,Neisseria gonorrhoeae</t>
  </si>
  <si>
    <t>pilG</t>
  </si>
  <si>
    <t xml:space="preserve">pilus assembly protein PilG </t>
  </si>
  <si>
    <t>fleN</t>
  </si>
  <si>
    <t xml:space="preserve">flagellar synthesis regulator FleN </t>
  </si>
  <si>
    <t>flgK</t>
  </si>
  <si>
    <t xml:space="preserve">flagellar hook-associated protein 1 FlgK </t>
  </si>
  <si>
    <t>fliG</t>
  </si>
  <si>
    <t xml:space="preserve">flagellar motor switch protein FliG </t>
  </si>
  <si>
    <t>fliN</t>
  </si>
  <si>
    <t xml:space="preserve">flagellar motor switch protein FliN </t>
  </si>
  <si>
    <t>lasI</t>
  </si>
  <si>
    <t xml:space="preserve">autoinducer synthesis protein LasI </t>
  </si>
  <si>
    <t>invA</t>
  </si>
  <si>
    <t xml:space="preserve">invasion protein </t>
  </si>
  <si>
    <t>fimH</t>
  </si>
  <si>
    <t xml:space="preserve">minor fimbrial subunit </t>
  </si>
  <si>
    <t>phoP</t>
  </si>
  <si>
    <t xml:space="preserve">response regulator in two-component regulatory system with PhoQ, transcribes genes expressed under low Mg+ concentration (OmpR family) </t>
  </si>
  <si>
    <t>spaO</t>
  </si>
  <si>
    <t xml:space="preserve">surface presentation of antigens; secretory proteins </t>
  </si>
  <si>
    <t>spaP</t>
  </si>
  <si>
    <t>stxA</t>
  </si>
  <si>
    <t xml:space="preserve">Shiga toxin subunit A; RNA-N-glycosidase; catalyticsubunit </t>
  </si>
  <si>
    <t>stxB</t>
  </si>
  <si>
    <t xml:space="preserve">Shiga toxin subunit B; receptor binding subunit </t>
  </si>
  <si>
    <t>iucA</t>
  </si>
  <si>
    <t xml:space="preserve">IucA </t>
  </si>
  <si>
    <t>Shigella flexneri,Shigella sonnei,Escherichia coli,Shigella boydii</t>
  </si>
  <si>
    <t>iucB</t>
  </si>
  <si>
    <t xml:space="preserve">IucB </t>
  </si>
  <si>
    <t>iucC</t>
  </si>
  <si>
    <t xml:space="preserve">IucC </t>
  </si>
  <si>
    <t>iucD</t>
  </si>
  <si>
    <t xml:space="preserve">IucD </t>
  </si>
  <si>
    <t>Shigella boydii</t>
  </si>
  <si>
    <t>iutA</t>
  </si>
  <si>
    <t xml:space="preserve">IutA </t>
  </si>
  <si>
    <t>hla</t>
  </si>
  <si>
    <t xml:space="preserve">Alpha-Hemolysin precursor </t>
  </si>
  <si>
    <t>hlb</t>
  </si>
  <si>
    <t xml:space="preserve">beta-hemolysin </t>
  </si>
  <si>
    <t>hlgB</t>
  </si>
  <si>
    <t xml:space="preserve">gamma-hemolysin component B </t>
  </si>
  <si>
    <t>hlgC</t>
  </si>
  <si>
    <t xml:space="preserve">gamma-hemolysin component C </t>
  </si>
  <si>
    <t>lukF</t>
  </si>
  <si>
    <t xml:space="preserve">Panton-Valentine leukocidin chain F precursor </t>
  </si>
  <si>
    <t>spa</t>
  </si>
  <si>
    <t xml:space="preserve">Immunoglobulin G binding protein A precursor </t>
  </si>
  <si>
    <t>neuC</t>
  </si>
  <si>
    <t xml:space="preserve">UDP-N-acetylglucosamine-2-epimerase NeuC </t>
  </si>
  <si>
    <t>cpsL</t>
  </si>
  <si>
    <t xml:space="preserve">polysaccharide biosynthesis protein CpsL </t>
  </si>
  <si>
    <t>ply</t>
  </si>
  <si>
    <t xml:space="preserve">pneumolysin </t>
  </si>
  <si>
    <t>lytA</t>
  </si>
  <si>
    <t xml:space="preserve">autolysin </t>
  </si>
  <si>
    <t>speB</t>
  </si>
  <si>
    <t xml:space="preserve">pyrogenic exotoxin B </t>
  </si>
  <si>
    <t>slo</t>
  </si>
  <si>
    <t xml:space="preserve">streptolysin O precursor </t>
  </si>
  <si>
    <t>Streptococcus dysgalactiae,Streptococcus pyogenes</t>
  </si>
  <si>
    <t>clpB</t>
  </si>
  <si>
    <t xml:space="preserve">clpB protein </t>
  </si>
  <si>
    <t>vasH</t>
  </si>
  <si>
    <t xml:space="preserve">sigma-54 dependent transcriptional regulator </t>
  </si>
  <si>
    <t>ace (V. cholerae)</t>
  </si>
  <si>
    <t xml:space="preserve">accessory cholera enterotoxin </t>
  </si>
  <si>
    <t>ctxA</t>
  </si>
  <si>
    <t xml:space="preserve">cholera enterotoxin, A subunit </t>
  </si>
  <si>
    <t>zot</t>
  </si>
  <si>
    <t xml:space="preserve">zona occludens toxin </t>
  </si>
  <si>
    <t>fliC2</t>
  </si>
  <si>
    <t xml:space="preserve">flagellin </t>
  </si>
  <si>
    <t>fliA</t>
  </si>
  <si>
    <t xml:space="preserve">RNA polymerase sigma factor for flagellar operon </t>
  </si>
  <si>
    <t>YE2522</t>
  </si>
  <si>
    <t xml:space="preserve">thermoregulated motility protein </t>
  </si>
  <si>
    <t>ystA</t>
  </si>
  <si>
    <t xml:space="preserve">enterotoxin </t>
  </si>
  <si>
    <t>inv</t>
  </si>
  <si>
    <t xml:space="preserve">In vitro mammalian cells invasion </t>
  </si>
  <si>
    <t>psaC</t>
  </si>
  <si>
    <t xml:space="preserve">outer membrane usher protein PsaC precursor </t>
  </si>
  <si>
    <t>Yersinia pseudotuberculosis,Yersinia pestis</t>
  </si>
  <si>
    <t>psaA</t>
  </si>
  <si>
    <t xml:space="preserve">pH 6 antigen precursor (antigen 4) (adhesin) </t>
  </si>
  <si>
    <t>ail</t>
  </si>
  <si>
    <t xml:space="preserve">attachment invasion locus protein </t>
  </si>
  <si>
    <t>ybtT</t>
  </si>
  <si>
    <t xml:space="preserve">yersiniabactin biosynthetic protein YbtT </t>
  </si>
  <si>
    <t>psaB</t>
  </si>
  <si>
    <t xml:space="preserve">chaperone protein PsaB precursor </t>
  </si>
  <si>
    <t>Gene name</t>
  </si>
  <si>
    <t>Antibiotic classification</t>
  </si>
  <si>
    <t>Also detects</t>
  </si>
  <si>
    <t>AAC(6)-Ib-cr</t>
  </si>
  <si>
    <t>Aminoglycoside-resistance</t>
  </si>
  <si>
    <t>aacC1</t>
  </si>
  <si>
    <t>aacC2</t>
  </si>
  <si>
    <t>aacC4</t>
  </si>
  <si>
    <t>aadA1</t>
  </si>
  <si>
    <t>aadB</t>
  </si>
  <si>
    <t>aphA1</t>
  </si>
  <si>
    <t>aphA6</t>
  </si>
  <si>
    <t>mecA</t>
  </si>
  <si>
    <t>Beta-lactam resistance</t>
  </si>
  <si>
    <t>BES-1</t>
  </si>
  <si>
    <t>Class A beta-lactamase</t>
  </si>
  <si>
    <t>BIC-1</t>
  </si>
  <si>
    <t>CTX-M-1 Group</t>
  </si>
  <si>
    <t>Detects CTX-M-1 type (37 variants)</t>
  </si>
  <si>
    <t>CTX-M-8 Group</t>
  </si>
  <si>
    <t>Detects CTX-M-8 type (3 variants)</t>
  </si>
  <si>
    <t>CTX-M-9 Group</t>
  </si>
  <si>
    <t>Detects CTX-M-9 type (40 variants)</t>
  </si>
  <si>
    <t>GES</t>
  </si>
  <si>
    <t>GES,IBC</t>
  </si>
  <si>
    <t>IMI &amp; NMC-A</t>
  </si>
  <si>
    <t>NMC-A,IMI-2,IMI-3</t>
  </si>
  <si>
    <t>KPC</t>
  </si>
  <si>
    <t>KPC-1,KPC-2,KPC-3,KPC-4,KPC-5,KPC-6,KPC-7,KPC-8,KPC-9,KPC-10,KPC-11</t>
  </si>
  <si>
    <t>Per-1 group</t>
  </si>
  <si>
    <t>Per-1,Per-3,Per-4,Per-5</t>
  </si>
  <si>
    <t>Per-2 group</t>
  </si>
  <si>
    <t>Per-2,Per-6</t>
  </si>
  <si>
    <t>SFC-1</t>
  </si>
  <si>
    <t>SFO-1</t>
  </si>
  <si>
    <t>SHV</t>
  </si>
  <si>
    <t>SHV(156D)</t>
  </si>
  <si>
    <t>SHV(156G)</t>
  </si>
  <si>
    <t>SHV(238G240E)</t>
  </si>
  <si>
    <t>SHV(238G240K)</t>
  </si>
  <si>
    <t>SHV(238S240E)</t>
  </si>
  <si>
    <t>SHV(238S240K)</t>
  </si>
  <si>
    <t>SME</t>
  </si>
  <si>
    <t>SME-1,SME-2,SME-3</t>
  </si>
  <si>
    <t>TLA-1</t>
  </si>
  <si>
    <t>VEB</t>
  </si>
  <si>
    <t>VEB-1,VEB-2,VEB-3,VEB-4,VEB-5,VEB-6,VEB-7</t>
  </si>
  <si>
    <t>ccrA</t>
  </si>
  <si>
    <t>Class B beta-lactamase</t>
  </si>
  <si>
    <t>IMP-1 group</t>
  </si>
  <si>
    <t>IMP-1,IMP-3,IMP-4,IMP-6,IMP-10,IMP-25,IMP-26</t>
  </si>
  <si>
    <t>IMP-12 group</t>
  </si>
  <si>
    <t>IMP-12,IMP-14,IMP-16,IMP-18</t>
  </si>
  <si>
    <t>IMP-2 group</t>
  </si>
  <si>
    <t>IMP-2,IMP-8,IMP-11,IMP-19,IMP-20,IMP-21,IMP-24</t>
  </si>
  <si>
    <t>IMP-5 group</t>
  </si>
  <si>
    <t>IMP-5,IMP-7,IMP-9,IMP-13,IMP-15,IMP-22</t>
  </si>
  <si>
    <t>NDM</t>
  </si>
  <si>
    <t>NDM-1,NDM-2</t>
  </si>
  <si>
    <t>VIM-1 group</t>
  </si>
  <si>
    <t>VIM-1,VIM-2,VIM-3,VIM-4,VIM-5,VIM-6,VIM-8,VIM-9,VIM-10,VIM-11,VIM-12,VIM-14,VIM-15,VIM-16,VIM-17,VIM-18,VIM-19,VIM-20,VIM-23,VIM-24,VIM-25,VIM-26</t>
  </si>
  <si>
    <t>VIM-13</t>
  </si>
  <si>
    <t>VIM-13 (28 variants)</t>
  </si>
  <si>
    <t>VIM-7</t>
  </si>
  <si>
    <t>ACC-1 group</t>
  </si>
  <si>
    <t>Class C beta-lactamase</t>
  </si>
  <si>
    <t>ACC-1,ACC-2,ACC-4</t>
  </si>
  <si>
    <t>ACC-3</t>
  </si>
  <si>
    <t>ACT 5/7 group</t>
  </si>
  <si>
    <t>ACT-5,ACT-7</t>
  </si>
  <si>
    <t>ACT-1 group</t>
  </si>
  <si>
    <t>ACT-1,ACT-2,ACT-3,ACT-4,ACT-6</t>
  </si>
  <si>
    <t>CFE-1</t>
  </si>
  <si>
    <t>CMY-10 Group</t>
  </si>
  <si>
    <t>CMY-1,CMY-8,CMY-9,CMY-10,CMY-19</t>
  </si>
  <si>
    <t>DHA</t>
  </si>
  <si>
    <t>DHA-1,DHA-2,DHA-3,DHA-5,DHA-6,DHA-7</t>
  </si>
  <si>
    <t>FOX</t>
  </si>
  <si>
    <t>FOX-1,FOX-2,FOX-3,FOX-4,FOX-5,FOX-6,FOX-7</t>
  </si>
  <si>
    <t>LAT</t>
  </si>
  <si>
    <t>LAT-1,LAT-3,LAT-4,CMY-2 group</t>
  </si>
  <si>
    <t>MIR</t>
  </si>
  <si>
    <t>MIR-1,MIR-2,MIR-3,MIR-4,MIR-5</t>
  </si>
  <si>
    <t>MOX</t>
  </si>
  <si>
    <t>MOX-1,MOX-2,MOX-3,MOX-4,MOX-5,MOX-6,MOX-7</t>
  </si>
  <si>
    <t>OXA-10 Group</t>
  </si>
  <si>
    <t>Class D beta-lactamase</t>
  </si>
  <si>
    <t>OXA-10,OXA-11,OXA-14,OXA-16,OXA-17,OXA-19,OXA-28,OXA-35,OXA-142,OXA-145,OXA-147</t>
  </si>
  <si>
    <t>OXA-18</t>
  </si>
  <si>
    <t>OXA-2 Group</t>
  </si>
  <si>
    <t>OXA-2,OXA-15,OXA-32,OXA-34,OXA-141,OXA-161</t>
  </si>
  <si>
    <t>OXA-23 Group</t>
  </si>
  <si>
    <t>OXA-23,OXA-27,OXA-49,OXA-73,OXA-133,OXA-146,OXA-165,OXA-166,OXA-167,OXA-168,OXA-169,OXA-170,OXA-171</t>
  </si>
  <si>
    <t>OXA-24 Group</t>
  </si>
  <si>
    <t>OXA-24,OXA-25,OXA-26,OXA-40,OXA-72,OXA-139,OXA-160</t>
  </si>
  <si>
    <t>OXA-45</t>
  </si>
  <si>
    <t>OXA-48 Group</t>
  </si>
  <si>
    <t>OXA-48,OXA-162,OXA-163,OXA-181</t>
  </si>
  <si>
    <t>OXA-50 Group</t>
  </si>
  <si>
    <t>OXA-50 group (50 variants)</t>
  </si>
  <si>
    <t>OXA-51 Group</t>
  </si>
  <si>
    <t>OXA-51 group (65 variants)</t>
  </si>
  <si>
    <t>OXA-54</t>
  </si>
  <si>
    <t>OXA-55</t>
  </si>
  <si>
    <t>OXA-55,OXA-SH</t>
  </si>
  <si>
    <t>OXA-58 Group</t>
  </si>
  <si>
    <t>OXA-58,OXA-96,OXA-97,OXA-164</t>
  </si>
  <si>
    <t>OXA-60</t>
  </si>
  <si>
    <t>OXA-60,OXA-60a,OXA-60b,OXA-60c</t>
  </si>
  <si>
    <t>OXA-62</t>
  </si>
  <si>
    <t>ereB</t>
  </si>
  <si>
    <t>Erythromycin resistance</t>
  </si>
  <si>
    <t>QepA</t>
  </si>
  <si>
    <t>Fluoroquinolone resistance</t>
  </si>
  <si>
    <t>QepA1,QepA2</t>
  </si>
  <si>
    <t>QnrA</t>
  </si>
  <si>
    <t>QnrA1,QnrA2,QnrA3,QnrA4,QnrA5,QnrA6,QnrA7</t>
  </si>
  <si>
    <t>QnrB-1 group</t>
  </si>
  <si>
    <t>QnrB1,QnrB2,QnrB3,QnrB6,QnrB7,QnrB9,QnrB13,QnrB14,QnrB15,QnrB16,QnrB17,QnrB18,QnrB20,QnrB23,QnrB24,QnrB29,QnrB30</t>
  </si>
  <si>
    <t>QnrB-31 group</t>
  </si>
  <si>
    <t>QnrB31,QnrB32</t>
  </si>
  <si>
    <t>QnrB-4 group</t>
  </si>
  <si>
    <t>QnrB4,QnrB11,QnrB12,QnrB22</t>
  </si>
  <si>
    <t>QnrB-5 group</t>
  </si>
  <si>
    <t>QnrB5,QnrB10,QnrB19</t>
  </si>
  <si>
    <t>QnrB-8 group</t>
  </si>
  <si>
    <t>QnrB8,QnrB21,QnrB25,QnrB27,QnrB28</t>
  </si>
  <si>
    <t>QnrC</t>
  </si>
  <si>
    <t>QnrD</t>
  </si>
  <si>
    <t>QnrS</t>
  </si>
  <si>
    <t>QnrS1,QnrS2,QnrS3,QnrS4</t>
  </si>
  <si>
    <t>ermA</t>
  </si>
  <si>
    <t xml:space="preserve">Macrolide Lincosamide Streptogramin_b </t>
  </si>
  <si>
    <t>ermB</t>
  </si>
  <si>
    <t>ermC</t>
  </si>
  <si>
    <t>mefA</t>
  </si>
  <si>
    <t>msrA</t>
  </si>
  <si>
    <t>oprj</t>
  </si>
  <si>
    <t>Multidrug resistance efflux pump</t>
  </si>
  <si>
    <t>oprm</t>
  </si>
  <si>
    <t>tetA</t>
  </si>
  <si>
    <t>Tetracycline efflux pump</t>
  </si>
  <si>
    <t>tetB</t>
  </si>
  <si>
    <t>vanB</t>
  </si>
  <si>
    <t>Vancomycin resistance</t>
  </si>
  <si>
    <t>vanC</t>
  </si>
  <si>
    <t>Species/Gene</t>
  </si>
  <si>
    <t>MRSA call</t>
  </si>
  <si>
    <t>Template</t>
  </si>
  <si>
    <t>NTC</t>
  </si>
  <si>
    <t>Sample</t>
  </si>
  <si>
    <t>Call</t>
  </si>
  <si>
    <t>Empty</t>
  </si>
  <si>
    <t>Microbial DNA Positive Control</t>
  </si>
  <si>
    <t>Methicillin Resistance Staphylococcus aureus call</t>
  </si>
  <si>
    <t xml:space="preserve">Generally, only change data in the yellow cells. Gray and white cells contain formulas for calculation or results. Please do not change them. </t>
  </si>
  <si>
    <t>2. Copy the Ct values of your test sample from your real-time PCR results; use the "Paste Special" function and select "Values" to paste the Ct values to the yellow part of the "Input Ct" worksheet. This template accommodates a maximum number of 7 samples.</t>
  </si>
  <si>
    <t>Test samples</t>
  </si>
  <si>
    <t xml:space="preserve">3. Obtain presence/absence/questionable call results for microbial species/genes in each sample in the "Identification Call" worksheet. </t>
  </si>
  <si>
    <t>Instructions for analyzing Microbial DNA qPCR Multi-Assay Kit results with this template:</t>
  </si>
  <si>
    <t>Data analysis calculates the presence or absence of a microbial species or microbial gene for all inputted samples. A microbial species/gene profile will be displayed under the "Identification Call" tab.</t>
  </si>
  <si>
    <t>To analyze data, use the following simple procedure: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</si>
</sst>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\$* #,##0.00_);_(\$* \(#,##0.00\);_(\$* \-??_);_(@_)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1"/>
      <color indexed="20"/>
      <name val="Calibri"/>
      <family val="2"/>
    </font>
    <font>
      <sz val="11"/>
      <color indexed="20"/>
      <name val="Calibri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0"/>
      <name val="Mangal"/>
      <family val="2"/>
    </font>
    <font>
      <i/>
      <sz val="11"/>
      <color indexed="23"/>
      <name val="Calibri"/>
      <family val="2"/>
    </font>
    <font>
      <i/>
      <sz val="11"/>
      <color indexed="23"/>
      <name val="Calibri"/>
      <family val="2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b/>
      <sz val="15"/>
      <color indexed="56"/>
      <name val="Calibri"/>
      <family val="2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</font>
    <font>
      <sz val="11"/>
      <color indexed="62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</fonts>
  <fills count="9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31"/>
        <bgColor indexed="15"/>
      </patternFill>
    </fill>
    <fill>
      <patternFill patternType="solid">
        <fgColor indexed="31"/>
        <bgColor indexed="40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5"/>
        <bgColor indexed="1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45"/>
      </patternFill>
    </fill>
    <fill>
      <patternFill patternType="solid">
        <fgColor indexed="27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5"/>
      </patternFill>
    </fill>
    <fill>
      <patternFill patternType="solid">
        <fgColor indexed="47"/>
        <bgColor indexed="34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44"/>
        <bgColor indexed="40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29"/>
        <bgColor indexed="19"/>
      </patternFill>
    </fill>
    <fill>
      <patternFill patternType="solid">
        <fgColor indexed="11"/>
      </patternFill>
    </fill>
    <fill>
      <patternFill patternType="solid">
        <fgColor indexed="11"/>
        <bgColor indexed="21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38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57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62"/>
        <bgColor indexed="59"/>
      </patternFill>
    </fill>
    <fill>
      <patternFill patternType="solid">
        <fgColor indexed="10"/>
      </patternFill>
    </fill>
    <fill>
      <patternFill patternType="solid">
        <fgColor indexed="10"/>
        <bgColor indexed="16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48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24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2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21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1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1" fillId="33" borderId="0" applyNumberFormat="0" applyBorder="0" applyAlignment="0" applyProtection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21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1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1" fillId="36" borderId="0" applyNumberFormat="0" applyBorder="0" applyAlignment="0" applyProtection="0"/>
    <xf numFmtId="0" fontId="1" fillId="14" borderId="0" applyNumberFormat="0" applyBorder="0" applyAlignment="0" applyProtection="0"/>
    <xf numFmtId="0" fontId="21" fillId="36" borderId="0" applyNumberFormat="0" applyBorder="0" applyAlignment="0" applyProtection="0"/>
    <xf numFmtId="0" fontId="21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1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1" fillId="39" borderId="0" applyNumberFormat="0" applyBorder="0" applyAlignment="0" applyProtection="0"/>
    <xf numFmtId="0" fontId="1" fillId="18" borderId="0" applyNumberFormat="0" applyBorder="0" applyAlignment="0" applyProtection="0"/>
    <xf numFmtId="0" fontId="21" fillId="39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1" fillId="22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1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1" fillId="44" borderId="0" applyNumberFormat="0" applyBorder="0" applyAlignment="0" applyProtection="0"/>
    <xf numFmtId="0" fontId="1" fillId="26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1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1" fillId="46" borderId="0" applyNumberFormat="0" applyBorder="0" applyAlignment="0" applyProtection="0"/>
    <xf numFmtId="0" fontId="1" fillId="30" borderId="0" applyNumberFormat="0" applyBorder="0" applyAlignment="0" applyProtection="0"/>
    <xf numFmtId="0" fontId="21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1" fillId="11" borderId="0" applyNumberFormat="0" applyBorder="0" applyAlignment="0" applyProtection="0"/>
    <xf numFmtId="0" fontId="21" fillId="49" borderId="0" applyNumberFormat="0" applyBorder="0" applyAlignment="0" applyProtection="0"/>
    <xf numFmtId="0" fontId="21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1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1" fillId="52" borderId="0" applyNumberFormat="0" applyBorder="0" applyAlignment="0" applyProtection="0"/>
    <xf numFmtId="0" fontId="1" fillId="15" borderId="0" applyNumberFormat="0" applyBorder="0" applyAlignment="0" applyProtection="0"/>
    <xf numFmtId="0" fontId="21" fillId="52" borderId="0" applyNumberFormat="0" applyBorder="0" applyAlignment="0" applyProtection="0"/>
    <xf numFmtId="0" fontId="21" fillId="55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1" fillId="55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1" fillId="55" borderId="0" applyNumberFormat="0" applyBorder="0" applyAlignment="0" applyProtection="0"/>
    <xf numFmtId="0" fontId="1" fillId="19" borderId="0" applyNumberFormat="0" applyBorder="0" applyAlignment="0" applyProtection="0"/>
    <xf numFmtId="0" fontId="21" fillId="55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1" fillId="23" borderId="0" applyNumberFormat="0" applyBorder="0" applyAlignment="0" applyProtection="0"/>
    <xf numFmtId="0" fontId="21" fillId="41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1" fillId="27" borderId="0" applyNumberFormat="0" applyBorder="0" applyAlignment="0" applyProtection="0"/>
    <xf numFmtId="0" fontId="21" fillId="49" borderId="0" applyNumberFormat="0" applyBorder="0" applyAlignment="0" applyProtection="0"/>
    <xf numFmtId="0" fontId="21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1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1" fillId="57" borderId="0" applyNumberFormat="0" applyBorder="0" applyAlignment="0" applyProtection="0"/>
    <xf numFmtId="0" fontId="1" fillId="31" borderId="0" applyNumberFormat="0" applyBorder="0" applyAlignment="0" applyProtection="0"/>
    <xf numFmtId="0" fontId="21" fillId="57" borderId="0" applyNumberFormat="0" applyBorder="0" applyAlignment="0" applyProtection="0"/>
    <xf numFmtId="0" fontId="23" fillId="59" borderId="0" applyNumberFormat="0" applyBorder="0" applyAlignment="0" applyProtection="0"/>
    <xf numFmtId="0" fontId="24" fillId="60" borderId="0" applyNumberFormat="0" applyBorder="0" applyAlignment="0" applyProtection="0"/>
    <xf numFmtId="0" fontId="23" fillId="59" borderId="0" applyNumberFormat="0" applyBorder="0" applyAlignment="0" applyProtection="0"/>
    <xf numFmtId="0" fontId="24" fillId="60" borderId="0" applyNumberFormat="0" applyBorder="0" applyAlignment="0" applyProtection="0"/>
    <xf numFmtId="0" fontId="23" fillId="59" borderId="0" applyNumberFormat="0" applyBorder="0" applyAlignment="0" applyProtection="0"/>
    <xf numFmtId="0" fontId="17" fillId="12" borderId="0" applyNumberFormat="0" applyBorder="0" applyAlignment="0" applyProtection="0"/>
    <xf numFmtId="0" fontId="23" fillId="59" borderId="0" applyNumberFormat="0" applyBorder="0" applyAlignment="0" applyProtection="0"/>
    <xf numFmtId="0" fontId="23" fillId="52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3" fillId="52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3" fillId="52" borderId="0" applyNumberFormat="0" applyBorder="0" applyAlignment="0" applyProtection="0"/>
    <xf numFmtId="0" fontId="17" fillId="16" borderId="0" applyNumberFormat="0" applyBorder="0" applyAlignment="0" applyProtection="0"/>
    <xf numFmtId="0" fontId="23" fillId="52" borderId="0" applyNumberFormat="0" applyBorder="0" applyAlignment="0" applyProtection="0"/>
    <xf numFmtId="0" fontId="23" fillId="55" borderId="0" applyNumberFormat="0" applyBorder="0" applyAlignment="0" applyProtection="0"/>
    <xf numFmtId="0" fontId="24" fillId="56" borderId="0" applyNumberFormat="0" applyBorder="0" applyAlignment="0" applyProtection="0"/>
    <xf numFmtId="0" fontId="23" fillId="55" borderId="0" applyNumberFormat="0" applyBorder="0" applyAlignment="0" applyProtection="0"/>
    <xf numFmtId="0" fontId="24" fillId="56" borderId="0" applyNumberFormat="0" applyBorder="0" applyAlignment="0" applyProtection="0"/>
    <xf numFmtId="0" fontId="23" fillId="55" borderId="0" applyNumberFormat="0" applyBorder="0" applyAlignment="0" applyProtection="0"/>
    <xf numFmtId="0" fontId="17" fillId="20" borderId="0" applyNumberFormat="0" applyBorder="0" applyAlignment="0" applyProtection="0"/>
    <xf numFmtId="0" fontId="23" fillId="55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17" fillId="24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17" fillId="28" borderId="0" applyNumberFormat="0" applyBorder="0" applyAlignment="0" applyProtection="0"/>
    <xf numFmtId="0" fontId="23" fillId="63" borderId="0" applyNumberFormat="0" applyBorder="0" applyAlignment="0" applyProtection="0"/>
    <xf numFmtId="0" fontId="23" fillId="66" borderId="0" applyNumberFormat="0" applyBorder="0" applyAlignment="0" applyProtection="0"/>
    <xf numFmtId="0" fontId="24" fillId="67" borderId="0" applyNumberFormat="0" applyBorder="0" applyAlignment="0" applyProtection="0"/>
    <xf numFmtId="0" fontId="23" fillId="66" borderId="0" applyNumberFormat="0" applyBorder="0" applyAlignment="0" applyProtection="0"/>
    <xf numFmtId="0" fontId="24" fillId="67" borderId="0" applyNumberFormat="0" applyBorder="0" applyAlignment="0" applyProtection="0"/>
    <xf numFmtId="0" fontId="23" fillId="66" borderId="0" applyNumberFormat="0" applyBorder="0" applyAlignment="0" applyProtection="0"/>
    <xf numFmtId="0" fontId="17" fillId="32" borderId="0" applyNumberFormat="0" applyBorder="0" applyAlignment="0" applyProtection="0"/>
    <xf numFmtId="0" fontId="23" fillId="66" borderId="0" applyNumberFormat="0" applyBorder="0" applyAlignment="0" applyProtection="0"/>
    <xf numFmtId="0" fontId="23" fillId="68" borderId="0" applyNumberFormat="0" applyBorder="0" applyAlignment="0" applyProtection="0"/>
    <xf numFmtId="0" fontId="24" fillId="69" borderId="0" applyNumberFormat="0" applyBorder="0" applyAlignment="0" applyProtection="0"/>
    <xf numFmtId="0" fontId="24" fillId="70" borderId="0" applyNumberFormat="0" applyBorder="0" applyAlignment="0" applyProtection="0"/>
    <xf numFmtId="0" fontId="23" fillId="68" borderId="0" applyNumberFormat="0" applyBorder="0" applyAlignment="0" applyProtection="0"/>
    <xf numFmtId="0" fontId="24" fillId="69" borderId="0" applyNumberFormat="0" applyBorder="0" applyAlignment="0" applyProtection="0"/>
    <xf numFmtId="0" fontId="24" fillId="70" borderId="0" applyNumberFormat="0" applyBorder="0" applyAlignment="0" applyProtection="0"/>
    <xf numFmtId="0" fontId="23" fillId="68" borderId="0" applyNumberFormat="0" applyBorder="0" applyAlignment="0" applyProtection="0"/>
    <xf numFmtId="0" fontId="17" fillId="9" borderId="0" applyNumberFormat="0" applyBorder="0" applyAlignment="0" applyProtection="0"/>
    <xf numFmtId="0" fontId="23" fillId="68" borderId="0" applyNumberFormat="0" applyBorder="0" applyAlignment="0" applyProtection="0"/>
    <xf numFmtId="0" fontId="23" fillId="71" borderId="0" applyNumberFormat="0" applyBorder="0" applyAlignment="0" applyProtection="0"/>
    <xf numFmtId="0" fontId="24" fillId="72" borderId="0" applyNumberFormat="0" applyBorder="0" applyAlignment="0" applyProtection="0"/>
    <xf numFmtId="0" fontId="24" fillId="73" borderId="0" applyNumberFormat="0" applyBorder="0" applyAlignment="0" applyProtection="0"/>
    <xf numFmtId="0" fontId="23" fillId="71" borderId="0" applyNumberFormat="0" applyBorder="0" applyAlignment="0" applyProtection="0"/>
    <xf numFmtId="0" fontId="24" fillId="72" borderId="0" applyNumberFormat="0" applyBorder="0" applyAlignment="0" applyProtection="0"/>
    <xf numFmtId="0" fontId="24" fillId="73" borderId="0" applyNumberFormat="0" applyBorder="0" applyAlignment="0" applyProtection="0"/>
    <xf numFmtId="0" fontId="23" fillId="71" borderId="0" applyNumberFormat="0" applyBorder="0" applyAlignment="0" applyProtection="0"/>
    <xf numFmtId="0" fontId="17" fillId="13" borderId="0" applyNumberFormat="0" applyBorder="0" applyAlignment="0" applyProtection="0"/>
    <xf numFmtId="0" fontId="23" fillId="71" borderId="0" applyNumberFormat="0" applyBorder="0" applyAlignment="0" applyProtection="0"/>
    <xf numFmtId="0" fontId="23" fillId="74" borderId="0" applyNumberFormat="0" applyBorder="0" applyAlignment="0" applyProtection="0"/>
    <xf numFmtId="0" fontId="24" fillId="75" borderId="0" applyNumberFormat="0" applyBorder="0" applyAlignment="0" applyProtection="0"/>
    <xf numFmtId="0" fontId="23" fillId="74" borderId="0" applyNumberFormat="0" applyBorder="0" applyAlignment="0" applyProtection="0"/>
    <xf numFmtId="0" fontId="24" fillId="75" borderId="0" applyNumberFormat="0" applyBorder="0" applyAlignment="0" applyProtection="0"/>
    <xf numFmtId="0" fontId="23" fillId="74" borderId="0" applyNumberFormat="0" applyBorder="0" applyAlignment="0" applyProtection="0"/>
    <xf numFmtId="0" fontId="17" fillId="17" borderId="0" applyNumberFormat="0" applyBorder="0" applyAlignment="0" applyProtection="0"/>
    <xf numFmtId="0" fontId="23" fillId="74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17" fillId="21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17" fillId="25" borderId="0" applyNumberFormat="0" applyBorder="0" applyAlignment="0" applyProtection="0"/>
    <xf numFmtId="0" fontId="23" fillId="63" borderId="0" applyNumberFormat="0" applyBorder="0" applyAlignment="0" applyProtection="0"/>
    <xf numFmtId="0" fontId="23" fillId="76" borderId="0" applyNumberFormat="0" applyBorder="0" applyAlignment="0" applyProtection="0"/>
    <xf numFmtId="0" fontId="24" fillId="77" borderId="0" applyNumberFormat="0" applyBorder="0" applyAlignment="0" applyProtection="0"/>
    <xf numFmtId="0" fontId="23" fillId="76" borderId="0" applyNumberFormat="0" applyBorder="0" applyAlignment="0" applyProtection="0"/>
    <xf numFmtId="0" fontId="24" fillId="77" borderId="0" applyNumberFormat="0" applyBorder="0" applyAlignment="0" applyProtection="0"/>
    <xf numFmtId="0" fontId="23" fillId="76" borderId="0" applyNumberFormat="0" applyBorder="0" applyAlignment="0" applyProtection="0"/>
    <xf numFmtId="0" fontId="17" fillId="29" borderId="0" applyNumberFormat="0" applyBorder="0" applyAlignment="0" applyProtection="0"/>
    <xf numFmtId="0" fontId="23" fillId="76" borderId="0" applyNumberFormat="0" applyBorder="0" applyAlignment="0" applyProtection="0"/>
    <xf numFmtId="0" fontId="25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5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5" fillId="36" borderId="0" applyNumberFormat="0" applyBorder="0" applyAlignment="0" applyProtection="0"/>
    <xf numFmtId="0" fontId="7" fillId="3" borderId="0" applyNumberFormat="0" applyBorder="0" applyAlignment="0" applyProtection="0"/>
    <xf numFmtId="0" fontId="25" fillId="36" borderId="0" applyNumberFormat="0" applyBorder="0" applyAlignment="0" applyProtection="0"/>
    <xf numFmtId="0" fontId="27" fillId="78" borderId="12" applyNumberFormat="0" applyAlignment="0" applyProtection="0"/>
    <xf numFmtId="0" fontId="28" fillId="79" borderId="12" applyNumberFormat="0" applyAlignment="0" applyProtection="0"/>
    <xf numFmtId="0" fontId="27" fillId="78" borderId="12" applyNumberFormat="0" applyAlignment="0" applyProtection="0"/>
    <xf numFmtId="0" fontId="28" fillId="79" borderId="12" applyNumberFormat="0" applyAlignment="0" applyProtection="0"/>
    <xf numFmtId="0" fontId="27" fillId="78" borderId="12" applyNumberFormat="0" applyAlignment="0" applyProtection="0"/>
    <xf numFmtId="0" fontId="11" fillId="6" borderId="4" applyNumberFormat="0" applyAlignment="0" applyProtection="0"/>
    <xf numFmtId="0" fontId="27" fillId="78" borderId="12" applyNumberFormat="0" applyAlignment="0" applyProtection="0"/>
    <xf numFmtId="0" fontId="29" fillId="80" borderId="13" applyNumberFormat="0" applyAlignment="0" applyProtection="0"/>
    <xf numFmtId="0" fontId="30" fillId="81" borderId="13" applyNumberFormat="0" applyAlignment="0" applyProtection="0"/>
    <xf numFmtId="0" fontId="30" fillId="82" borderId="13" applyNumberFormat="0" applyAlignment="0" applyProtection="0"/>
    <xf numFmtId="0" fontId="29" fillId="80" borderId="13" applyNumberFormat="0" applyAlignment="0" applyProtection="0"/>
    <xf numFmtId="0" fontId="30" fillId="81" borderId="13" applyNumberFormat="0" applyAlignment="0" applyProtection="0"/>
    <xf numFmtId="0" fontId="30" fillId="82" borderId="13" applyNumberFormat="0" applyAlignment="0" applyProtection="0"/>
    <xf numFmtId="0" fontId="29" fillId="80" borderId="13" applyNumberFormat="0" applyAlignment="0" applyProtection="0"/>
    <xf numFmtId="0" fontId="13" fillId="7" borderId="7" applyNumberFormat="0" applyAlignment="0" applyProtection="0"/>
    <xf numFmtId="0" fontId="29" fillId="80" borderId="13" applyNumberFormat="0" applyAlignment="0" applyProtection="0"/>
    <xf numFmtId="44" fontId="21" fillId="0" borderId="0" applyFont="0" applyFill="0" applyBorder="0" applyAlignment="0" applyProtection="0"/>
    <xf numFmtId="164" fontId="31" fillId="0" borderId="0" applyFill="0" applyBorder="0" applyAlignment="0" applyProtection="0"/>
    <xf numFmtId="0" fontId="22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4" fillId="39" borderId="0" applyNumberFormat="0" applyBorder="0" applyAlignment="0" applyProtection="0"/>
    <xf numFmtId="0" fontId="35" fillId="40" borderId="0" applyNumberFormat="0" applyBorder="0" applyAlignment="0" applyProtection="0"/>
    <xf numFmtId="0" fontId="34" fillId="39" borderId="0" applyNumberFormat="0" applyBorder="0" applyAlignment="0" applyProtection="0"/>
    <xf numFmtId="0" fontId="35" fillId="40" borderId="0" applyNumberFormat="0" applyBorder="0" applyAlignment="0" applyProtection="0"/>
    <xf numFmtId="0" fontId="34" fillId="39" borderId="0" applyNumberFormat="0" applyBorder="0" applyAlignment="0" applyProtection="0"/>
    <xf numFmtId="0" fontId="6" fillId="2" borderId="0" applyNumberFormat="0" applyBorder="0" applyAlignment="0" applyProtection="0"/>
    <xf numFmtId="0" fontId="34" fillId="39" borderId="0" applyNumberFormat="0" applyBorder="0" applyAlignment="0" applyProtection="0"/>
    <xf numFmtId="0" fontId="36" fillId="0" borderId="14" applyNumberFormat="0" applyFill="0" applyAlignment="0" applyProtection="0"/>
    <xf numFmtId="0" fontId="37" fillId="0" borderId="14" applyNumberFormat="0" applyFill="0" applyAlignment="0" applyProtection="0"/>
    <xf numFmtId="0" fontId="36" fillId="0" borderId="14" applyNumberFormat="0" applyFill="0" applyAlignment="0" applyProtection="0"/>
    <xf numFmtId="0" fontId="37" fillId="0" borderId="14" applyNumberFormat="0" applyFill="0" applyAlignment="0" applyProtection="0"/>
    <xf numFmtId="0" fontId="36" fillId="0" borderId="14" applyNumberFormat="0" applyFill="0" applyAlignment="0" applyProtection="0"/>
    <xf numFmtId="0" fontId="3" fillId="0" borderId="1" applyNumberFormat="0" applyFill="0" applyAlignment="0" applyProtection="0"/>
    <xf numFmtId="0" fontId="36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5" applyNumberFormat="0" applyFill="0" applyAlignment="0" applyProtection="0"/>
    <xf numFmtId="0" fontId="38" fillId="0" borderId="15" applyNumberFormat="0" applyFill="0" applyAlignment="0" applyProtection="0"/>
    <xf numFmtId="0" fontId="39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2" applyNumberFormat="0" applyFill="0" applyAlignment="0" applyProtection="0"/>
    <xf numFmtId="0" fontId="38" fillId="0" borderId="15" applyNumberFormat="0" applyFill="0" applyAlignment="0" applyProtection="0"/>
    <xf numFmtId="0" fontId="40" fillId="0" borderId="16" applyNumberFormat="0" applyFill="0" applyAlignment="0" applyProtection="0"/>
    <xf numFmtId="0" fontId="41" fillId="0" borderId="16" applyNumberFormat="0" applyFill="0" applyAlignment="0" applyProtection="0"/>
    <xf numFmtId="0" fontId="40" fillId="0" borderId="16" applyNumberFormat="0" applyFill="0" applyAlignment="0" applyProtection="0"/>
    <xf numFmtId="0" fontId="41" fillId="0" borderId="16" applyNumberFormat="0" applyFill="0" applyAlignment="0" applyProtection="0"/>
    <xf numFmtId="0" fontId="40" fillId="0" borderId="16" applyNumberFormat="0" applyFill="0" applyAlignment="0" applyProtection="0"/>
    <xf numFmtId="0" fontId="5" fillId="0" borderId="3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46" borderId="12" applyNumberFormat="0" applyAlignment="0" applyProtection="0"/>
    <xf numFmtId="0" fontId="43" fillId="47" borderId="12" applyNumberFormat="0" applyAlignment="0" applyProtection="0"/>
    <xf numFmtId="0" fontId="43" fillId="48" borderId="12" applyNumberFormat="0" applyAlignment="0" applyProtection="0"/>
    <xf numFmtId="0" fontId="42" fillId="46" borderId="12" applyNumberFormat="0" applyAlignment="0" applyProtection="0"/>
    <xf numFmtId="0" fontId="43" fillId="47" borderId="12" applyNumberFormat="0" applyAlignment="0" applyProtection="0"/>
    <xf numFmtId="0" fontId="43" fillId="48" borderId="12" applyNumberFormat="0" applyAlignment="0" applyProtection="0"/>
    <xf numFmtId="0" fontId="42" fillId="46" borderId="12" applyNumberFormat="0" applyAlignment="0" applyProtection="0"/>
    <xf numFmtId="0" fontId="9" fillId="5" borderId="4" applyNumberFormat="0" applyAlignment="0" applyProtection="0"/>
    <xf numFmtId="0" fontId="42" fillId="46" borderId="12" applyNumberFormat="0" applyAlignment="0" applyProtection="0"/>
    <xf numFmtId="0" fontId="44" fillId="0" borderId="17" applyNumberFormat="0" applyFill="0" applyAlignment="0" applyProtection="0"/>
    <xf numFmtId="0" fontId="45" fillId="0" borderId="17" applyNumberFormat="0" applyFill="0" applyAlignment="0" applyProtection="0"/>
    <xf numFmtId="0" fontId="44" fillId="0" borderId="17" applyNumberFormat="0" applyFill="0" applyAlignment="0" applyProtection="0"/>
    <xf numFmtId="0" fontId="45" fillId="0" borderId="17" applyNumberFormat="0" applyFill="0" applyAlignment="0" applyProtection="0"/>
    <xf numFmtId="0" fontId="44" fillId="0" borderId="17" applyNumberFormat="0" applyFill="0" applyAlignment="0" applyProtection="0"/>
    <xf numFmtId="0" fontId="12" fillId="0" borderId="6" applyNumberFormat="0" applyFill="0" applyAlignment="0" applyProtection="0"/>
    <xf numFmtId="0" fontId="44" fillId="0" borderId="17" applyNumberFormat="0" applyFill="0" applyAlignment="0" applyProtection="0"/>
    <xf numFmtId="0" fontId="46" fillId="83" borderId="0" applyNumberFormat="0" applyBorder="0" applyAlignment="0" applyProtection="0"/>
    <xf numFmtId="0" fontId="47" fillId="84" borderId="0" applyNumberFormat="0" applyBorder="0" applyAlignment="0" applyProtection="0"/>
    <xf numFmtId="0" fontId="46" fillId="83" borderId="0" applyNumberFormat="0" applyBorder="0" applyAlignment="0" applyProtection="0"/>
    <xf numFmtId="0" fontId="47" fillId="84" borderId="0" applyNumberFormat="0" applyBorder="0" applyAlignment="0" applyProtection="0"/>
    <xf numFmtId="0" fontId="46" fillId="83" borderId="0" applyNumberFormat="0" applyBorder="0" applyAlignment="0" applyProtection="0"/>
    <xf numFmtId="0" fontId="8" fillId="4" borderId="0" applyNumberFormat="0" applyBorder="0" applyAlignment="0" applyProtection="0"/>
    <xf numFmtId="0" fontId="46" fillId="83" borderId="0" applyNumberFormat="0" applyBorder="0" applyAlignment="0" applyProtection="0"/>
    <xf numFmtId="0" fontId="18" fillId="0" borderId="0"/>
    <xf numFmtId="0" fontId="18" fillId="0" borderId="0"/>
    <xf numFmtId="0" fontId="48" fillId="0" borderId="0"/>
    <xf numFmtId="0" fontId="48" fillId="0" borderId="0"/>
    <xf numFmtId="0" fontId="22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1" fillId="85" borderId="18" applyNumberFormat="0" applyFont="0" applyAlignment="0" applyProtection="0"/>
    <xf numFmtId="0" fontId="1" fillId="8" borderId="8" applyNumberFormat="0" applyFon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21" fillId="85" borderId="18" applyNumberFormat="0" applyFont="0" applyAlignment="0" applyProtection="0"/>
    <xf numFmtId="0" fontId="31" fillId="86" borderId="19" applyNumberForma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21" fillId="85" borderId="18" applyNumberFormat="0" applyFont="0" applyAlignment="0" applyProtection="0"/>
    <xf numFmtId="0" fontId="21" fillId="8" borderId="8" applyNumberFormat="0" applyFont="0" applyAlignment="0" applyProtection="0"/>
    <xf numFmtId="0" fontId="31" fillId="86" borderId="19" applyNumberFormat="0" applyAlignment="0" applyProtection="0"/>
    <xf numFmtId="0" fontId="21" fillId="8" borderId="8" applyNumberFormat="0" applyFont="0" applyAlignment="0" applyProtection="0"/>
    <xf numFmtId="0" fontId="31" fillId="86" borderId="19" applyNumberFormat="0" applyAlignment="0" applyProtection="0"/>
    <xf numFmtId="0" fontId="21" fillId="8" borderId="8" applyNumberFormat="0" applyFont="0" applyAlignment="0" applyProtection="0"/>
    <xf numFmtId="0" fontId="31" fillId="86" borderId="19" applyNumberForma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49" fillId="78" borderId="20" applyNumberFormat="0" applyAlignment="0" applyProtection="0"/>
    <xf numFmtId="0" fontId="50" fillId="79" borderId="20" applyNumberFormat="0" applyAlignment="0" applyProtection="0"/>
    <xf numFmtId="0" fontId="49" fillId="78" borderId="20" applyNumberFormat="0" applyAlignment="0" applyProtection="0"/>
    <xf numFmtId="0" fontId="50" fillId="79" borderId="20" applyNumberFormat="0" applyAlignment="0" applyProtection="0"/>
    <xf numFmtId="0" fontId="49" fillId="78" borderId="20" applyNumberFormat="0" applyAlignment="0" applyProtection="0"/>
    <xf numFmtId="0" fontId="10" fillId="6" borderId="5" applyNumberFormat="0" applyAlignment="0" applyProtection="0"/>
    <xf numFmtId="0" fontId="49" fillId="78" borderId="20" applyNumberFormat="0" applyAlignment="0" applyProtection="0"/>
    <xf numFmtId="9" fontId="1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0" borderId="21" applyNumberFormat="0" applyFill="0" applyAlignment="0" applyProtection="0"/>
    <xf numFmtId="0" fontId="54" fillId="0" borderId="21" applyNumberFormat="0" applyFill="0" applyAlignment="0" applyProtection="0"/>
    <xf numFmtId="0" fontId="53" fillId="0" borderId="21" applyNumberFormat="0" applyFill="0" applyAlignment="0" applyProtection="0"/>
    <xf numFmtId="0" fontId="54" fillId="0" borderId="21" applyNumberFormat="0" applyFill="0" applyAlignment="0" applyProtection="0"/>
    <xf numFmtId="0" fontId="53" fillId="0" borderId="21" applyNumberFormat="0" applyFill="0" applyAlignment="0" applyProtection="0"/>
    <xf numFmtId="0" fontId="16" fillId="0" borderId="9" applyNumberFormat="0" applyFill="0" applyAlignment="0" applyProtection="0"/>
    <xf numFmtId="0" fontId="53" fillId="0" borderId="21" applyNumberFormat="0" applyFill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8" fillId="0" borderId="0"/>
    <xf numFmtId="9" fontId="1" fillId="0" borderId="0" applyFont="0" applyFill="0" applyBorder="0" applyAlignment="0" applyProtection="0"/>
    <xf numFmtId="0" fontId="31" fillId="86" borderId="18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1" fillId="14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1" fillId="18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1" fillId="22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1" fillId="26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1" fillId="30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1" fillId="11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1" fillId="15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" fillId="19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1" fillId="23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1" fillId="27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1" fillId="31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6" borderId="0" applyNumberFormat="0" applyBorder="0" applyAlignment="0" applyProtection="0"/>
    <xf numFmtId="0" fontId="23" fillId="66" borderId="0" applyNumberFormat="0" applyBorder="0" applyAlignment="0" applyProtection="0"/>
    <xf numFmtId="0" fontId="23" fillId="68" borderId="0" applyNumberFormat="0" applyBorder="0" applyAlignment="0" applyProtection="0"/>
    <xf numFmtId="0" fontId="23" fillId="68" borderId="0" applyNumberFormat="0" applyBorder="0" applyAlignment="0" applyProtection="0"/>
    <xf numFmtId="0" fontId="23" fillId="71" borderId="0" applyNumberFormat="0" applyBorder="0" applyAlignment="0" applyProtection="0"/>
    <xf numFmtId="0" fontId="23" fillId="71" borderId="0" applyNumberFormat="0" applyBorder="0" applyAlignment="0" applyProtection="0"/>
    <xf numFmtId="0" fontId="23" fillId="74" borderId="0" applyNumberFormat="0" applyBorder="0" applyAlignment="0" applyProtection="0"/>
    <xf numFmtId="0" fontId="23" fillId="74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76" borderId="0" applyNumberFormat="0" applyBorder="0" applyAlignment="0" applyProtection="0"/>
    <xf numFmtId="0" fontId="23" fillId="7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7" fillId="78" borderId="12" applyNumberFormat="0" applyAlignment="0" applyProtection="0"/>
    <xf numFmtId="0" fontId="27" fillId="78" borderId="12" applyNumberFormat="0" applyAlignment="0" applyProtection="0"/>
    <xf numFmtId="0" fontId="29" fillId="80" borderId="13" applyNumberFormat="0" applyAlignment="0" applyProtection="0"/>
    <xf numFmtId="0" fontId="29" fillId="80" borderId="13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46" borderId="12" applyNumberFormat="0" applyAlignment="0" applyProtection="0"/>
    <xf numFmtId="0" fontId="42" fillId="46" borderId="12" applyNumberFormat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6" fillId="83" borderId="0" applyNumberFormat="0" applyBorder="0" applyAlignment="0" applyProtection="0"/>
    <xf numFmtId="0" fontId="46" fillId="83" borderId="0" applyNumberFormat="0" applyBorder="0" applyAlignment="0" applyProtection="0"/>
    <xf numFmtId="0" fontId="18" fillId="0" borderId="0"/>
    <xf numFmtId="0" fontId="1" fillId="0" borderId="0"/>
    <xf numFmtId="0" fontId="18" fillId="0" borderId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49" fillId="78" borderId="20" applyNumberFormat="0" applyAlignment="0" applyProtection="0"/>
    <xf numFmtId="0" fontId="49" fillId="78" borderId="20" applyNumberFormat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0" borderId="21" applyNumberFormat="0" applyFill="0" applyAlignment="0" applyProtection="0"/>
    <xf numFmtId="0" fontId="53" fillId="0" borderId="21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8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2" fillId="35" borderId="0" applyNumberFormat="0" applyBorder="0" applyAlignment="0" applyProtection="0"/>
    <xf numFmtId="0" fontId="1" fillId="10" borderId="0" applyNumberFormat="0" applyBorder="0" applyAlignment="0" applyProtection="0"/>
    <xf numFmtId="0" fontId="22" fillId="34" borderId="0" applyNumberFormat="0" applyBorder="0" applyAlignment="0" applyProtection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2" fillId="38" borderId="0" applyNumberFormat="0" applyBorder="0" applyAlignment="0" applyProtection="0"/>
    <xf numFmtId="0" fontId="1" fillId="14" borderId="0" applyNumberFormat="0" applyBorder="0" applyAlignment="0" applyProtection="0"/>
    <xf numFmtId="0" fontId="22" fillId="37" borderId="0" applyNumberFormat="0" applyBorder="0" applyAlignment="0" applyProtection="0"/>
    <xf numFmtId="0" fontId="1" fillId="14" borderId="0" applyNumberFormat="0" applyBorder="0" applyAlignment="0" applyProtection="0"/>
    <xf numFmtId="0" fontId="21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22" fillId="40" borderId="0" applyNumberFormat="0" applyBorder="0" applyAlignment="0" applyProtection="0"/>
    <xf numFmtId="0" fontId="1" fillId="18" borderId="0" applyNumberFormat="0" applyBorder="0" applyAlignment="0" applyProtection="0"/>
    <xf numFmtId="0" fontId="21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2" fillId="43" borderId="0" applyNumberFormat="0" applyBorder="0" applyAlignment="0" applyProtection="0"/>
    <xf numFmtId="0" fontId="1" fillId="22" borderId="0" applyNumberFormat="0" applyBorder="0" applyAlignment="0" applyProtection="0"/>
    <xf numFmtId="0" fontId="22" fillId="42" borderId="0" applyNumberFormat="0" applyBorder="0" applyAlignment="0" applyProtection="0"/>
    <xf numFmtId="0" fontId="1" fillId="22" borderId="0" applyNumberFormat="0" applyBorder="0" applyAlignment="0" applyProtection="0"/>
    <xf numFmtId="0" fontId="21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22" fillId="45" borderId="0" applyNumberFormat="0" applyBorder="0" applyAlignment="0" applyProtection="0"/>
    <xf numFmtId="0" fontId="1" fillId="26" borderId="0" applyNumberFormat="0" applyBorder="0" applyAlignment="0" applyProtection="0"/>
    <xf numFmtId="0" fontId="21" fillId="4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2" fillId="48" borderId="0" applyNumberFormat="0" applyBorder="0" applyAlignment="0" applyProtection="0"/>
    <xf numFmtId="0" fontId="1" fillId="30" borderId="0" applyNumberFormat="0" applyBorder="0" applyAlignment="0" applyProtection="0"/>
    <xf numFmtId="0" fontId="22" fillId="47" borderId="0" applyNumberFormat="0" applyBorder="0" applyAlignment="0" applyProtection="0"/>
    <xf numFmtId="0" fontId="1" fillId="30" borderId="0" applyNumberFormat="0" applyBorder="0" applyAlignment="0" applyProtection="0"/>
    <xf numFmtId="0" fontId="21" fillId="4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2" fillId="51" borderId="0" applyNumberFormat="0" applyBorder="0" applyAlignment="0" applyProtection="0"/>
    <xf numFmtId="0" fontId="1" fillId="11" borderId="0" applyNumberFormat="0" applyBorder="0" applyAlignment="0" applyProtection="0"/>
    <xf numFmtId="0" fontId="22" fillId="50" borderId="0" applyNumberFormat="0" applyBorder="0" applyAlignment="0" applyProtection="0"/>
    <xf numFmtId="0" fontId="1" fillId="11" borderId="0" applyNumberFormat="0" applyBorder="0" applyAlignment="0" applyProtection="0"/>
    <xf numFmtId="0" fontId="21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2" fillId="54" borderId="0" applyNumberFormat="0" applyBorder="0" applyAlignment="0" applyProtection="0"/>
    <xf numFmtId="0" fontId="1" fillId="15" borderId="0" applyNumberFormat="0" applyBorder="0" applyAlignment="0" applyProtection="0"/>
    <xf numFmtId="0" fontId="22" fillId="53" borderId="0" applyNumberFormat="0" applyBorder="0" applyAlignment="0" applyProtection="0"/>
    <xf numFmtId="0" fontId="1" fillId="15" borderId="0" applyNumberFormat="0" applyBorder="0" applyAlignment="0" applyProtection="0"/>
    <xf numFmtId="0" fontId="21" fillId="5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22" fillId="56" borderId="0" applyNumberFormat="0" applyBorder="0" applyAlignment="0" applyProtection="0"/>
    <xf numFmtId="0" fontId="1" fillId="19" borderId="0" applyNumberFormat="0" applyBorder="0" applyAlignment="0" applyProtection="0"/>
    <xf numFmtId="0" fontId="21" fillId="5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2" fillId="43" borderId="0" applyNumberFormat="0" applyBorder="0" applyAlignment="0" applyProtection="0"/>
    <xf numFmtId="0" fontId="1" fillId="23" borderId="0" applyNumberFormat="0" applyBorder="0" applyAlignment="0" applyProtection="0"/>
    <xf numFmtId="0" fontId="22" fillId="42" borderId="0" applyNumberFormat="0" applyBorder="0" applyAlignment="0" applyProtection="0"/>
    <xf numFmtId="0" fontId="1" fillId="23" borderId="0" applyNumberFormat="0" applyBorder="0" applyAlignment="0" applyProtection="0"/>
    <xf numFmtId="0" fontId="21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2" fillId="51" borderId="0" applyNumberFormat="0" applyBorder="0" applyAlignment="0" applyProtection="0"/>
    <xf numFmtId="0" fontId="1" fillId="27" borderId="0" applyNumberFormat="0" applyBorder="0" applyAlignment="0" applyProtection="0"/>
    <xf numFmtId="0" fontId="22" fillId="50" borderId="0" applyNumberFormat="0" applyBorder="0" applyAlignment="0" applyProtection="0"/>
    <xf numFmtId="0" fontId="1" fillId="27" borderId="0" applyNumberFormat="0" applyBorder="0" applyAlignment="0" applyProtection="0"/>
    <xf numFmtId="0" fontId="21" fillId="4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2" fillId="58" borderId="0" applyNumberFormat="0" applyBorder="0" applyAlignment="0" applyProtection="0"/>
    <xf numFmtId="0" fontId="1" fillId="31" borderId="0" applyNumberFormat="0" applyBorder="0" applyAlignment="0" applyProtection="0"/>
    <xf numFmtId="0" fontId="21" fillId="5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6" borderId="0" applyNumberFormat="0" applyBorder="0" applyAlignment="0" applyProtection="0"/>
    <xf numFmtId="0" fontId="24" fillId="56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4" borderId="0" applyNumberFormat="0" applyBorder="0" applyAlignment="0" applyProtection="0"/>
    <xf numFmtId="0" fontId="24" fillId="64" borderId="0" applyNumberFormat="0" applyBorder="0" applyAlignment="0" applyProtection="0"/>
    <xf numFmtId="0" fontId="24" fillId="67" borderId="0" applyNumberFormat="0" applyBorder="0" applyAlignment="0" applyProtection="0"/>
    <xf numFmtId="0" fontId="24" fillId="67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72" borderId="0" applyNumberFormat="0" applyBorder="0" applyAlignment="0" applyProtection="0"/>
    <xf numFmtId="0" fontId="24" fillId="72" borderId="0" applyNumberFormat="0" applyBorder="0" applyAlignment="0" applyProtection="0"/>
    <xf numFmtId="0" fontId="24" fillId="75" borderId="0" applyNumberFormat="0" applyBorder="0" applyAlignment="0" applyProtection="0"/>
    <xf numFmtId="0" fontId="24" fillId="75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4" borderId="0" applyNumberFormat="0" applyBorder="0" applyAlignment="0" applyProtection="0"/>
    <xf numFmtId="0" fontId="24" fillId="64" borderId="0" applyNumberFormat="0" applyBorder="0" applyAlignment="0" applyProtection="0"/>
    <xf numFmtId="0" fontId="24" fillId="77" borderId="0" applyNumberFormat="0" applyBorder="0" applyAlignment="0" applyProtection="0"/>
    <xf numFmtId="0" fontId="24" fillId="7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8" fillId="79" borderId="12" applyNumberFormat="0" applyAlignment="0" applyProtection="0"/>
    <xf numFmtId="0" fontId="28" fillId="79" borderId="12" applyNumberFormat="0" applyAlignment="0" applyProtection="0"/>
    <xf numFmtId="0" fontId="30" fillId="81" borderId="13" applyNumberFormat="0" applyAlignment="0" applyProtection="0"/>
    <xf numFmtId="0" fontId="30" fillId="81" borderId="13" applyNumberFormat="0" applyAlignment="0" applyProtection="0"/>
    <xf numFmtId="164" fontId="31" fillId="0" borderId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47" borderId="12" applyNumberFormat="0" applyAlignment="0" applyProtection="0"/>
    <xf numFmtId="0" fontId="43" fillId="47" borderId="12" applyNumberFormat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47" fillId="84" borderId="0" applyNumberFormat="0" applyBorder="0" applyAlignment="0" applyProtection="0"/>
    <xf numFmtId="0" fontId="47" fillId="8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8" fillId="0" borderId="0"/>
    <xf numFmtId="0" fontId="4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85" borderId="1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1" fillId="8" borderId="8" applyNumberFormat="0" applyFon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1" fillId="8" borderId="8" applyNumberFormat="0" applyFont="0" applyAlignment="0" applyProtection="0"/>
    <xf numFmtId="0" fontId="31" fillId="86" borderId="19" applyNumberFormat="0" applyAlignment="0" applyProtection="0"/>
    <xf numFmtId="0" fontId="31" fillId="86" borderId="19" applyNumberFormat="0" applyAlignment="0" applyProtection="0"/>
    <xf numFmtId="0" fontId="50" fillId="79" borderId="20" applyNumberFormat="0" applyAlignment="0" applyProtection="0"/>
    <xf numFmtId="0" fontId="50" fillId="79" borderId="20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</cellStyleXfs>
  <cellXfs count="94">
    <xf numFmtId="0" fontId="0" fillId="0" borderId="0" xfId="0"/>
    <xf numFmtId="0" fontId="18" fillId="89" borderId="10" xfId="464" applyFill="1" applyBorder="1"/>
    <xf numFmtId="0" fontId="20" fillId="89" borderId="10" xfId="464" applyFont="1" applyFill="1" applyBorder="1" applyAlignment="1">
      <alignment horizontal="right"/>
    </xf>
    <xf numFmtId="0" fontId="58" fillId="0" borderId="10" xfId="43" applyFont="1" applyFill="1" applyBorder="1" applyAlignment="1">
      <alignment horizontal="center"/>
    </xf>
    <xf numFmtId="0" fontId="58" fillId="0" borderId="10" xfId="43" applyFont="1" applyBorder="1" applyAlignment="1">
      <alignment horizontal="center"/>
    </xf>
    <xf numFmtId="0" fontId="18" fillId="89" borderId="0" xfId="464" applyFill="1"/>
    <xf numFmtId="0" fontId="18" fillId="88" borderId="10" xfId="464" applyFont="1" applyFill="1" applyBorder="1"/>
    <xf numFmtId="0" fontId="18" fillId="88" borderId="10" xfId="464" applyFill="1" applyBorder="1"/>
    <xf numFmtId="0" fontId="18" fillId="89" borderId="0" xfId="464" applyFill="1" applyAlignment="1">
      <alignment horizontal="center"/>
    </xf>
    <xf numFmtId="0" fontId="18" fillId="89" borderId="10" xfId="464" applyFont="1" applyFill="1" applyBorder="1"/>
    <xf numFmtId="0" fontId="18" fillId="88" borderId="23" xfId="464" applyFont="1" applyFill="1" applyBorder="1"/>
    <xf numFmtId="0" fontId="18" fillId="89" borderId="23" xfId="464" applyFill="1" applyBorder="1"/>
    <xf numFmtId="0" fontId="18" fillId="88" borderId="23" xfId="464" applyFill="1" applyBorder="1"/>
    <xf numFmtId="0" fontId="58" fillId="0" borderId="10" xfId="43" applyFont="1" applyFill="1" applyBorder="1" applyAlignment="1"/>
    <xf numFmtId="0" fontId="0" fillId="0" borderId="0" xfId="0"/>
    <xf numFmtId="0" fontId="59" fillId="0" borderId="10" xfId="43" applyFont="1" applyBorder="1" applyAlignment="1">
      <alignment horizontal="left" vertical="center"/>
    </xf>
    <xf numFmtId="0" fontId="59" fillId="0" borderId="10" xfId="0" applyFont="1" applyBorder="1"/>
    <xf numFmtId="0" fontId="18" fillId="0" borderId="10" xfId="356" applyFont="1" applyFill="1" applyBorder="1" applyAlignment="1">
      <alignment horizontal="center"/>
    </xf>
    <xf numFmtId="0" fontId="0" fillId="0" borderId="0" xfId="0" applyFill="1"/>
    <xf numFmtId="0" fontId="20" fillId="0" borderId="0" xfId="464" applyFont="1" applyBorder="1" applyAlignment="1">
      <alignment horizontal="left" vertical="top" wrapText="1"/>
    </xf>
    <xf numFmtId="0" fontId="18" fillId="0" borderId="22" xfId="464" applyFill="1" applyBorder="1" applyAlignment="1">
      <alignment horizontal="left" vertical="center" wrapText="1"/>
    </xf>
    <xf numFmtId="0" fontId="18" fillId="0" borderId="24" xfId="464" applyFill="1" applyBorder="1" applyAlignment="1">
      <alignment horizontal="left" vertical="center" wrapText="1"/>
    </xf>
    <xf numFmtId="0" fontId="18" fillId="0" borderId="25" xfId="464" applyFill="1" applyBorder="1" applyAlignment="1">
      <alignment horizontal="left" vertical="center" wrapText="1"/>
    </xf>
    <xf numFmtId="0" fontId="0" fillId="0" borderId="0" xfId="0" applyFill="1" applyBorder="1"/>
    <xf numFmtId="0" fontId="18" fillId="0" borderId="10" xfId="43" applyFont="1" applyFill="1" applyBorder="1" applyAlignment="1">
      <alignment horizontal="left" vertical="center"/>
    </xf>
    <xf numFmtId="0" fontId="0" fillId="90" borderId="0" xfId="0" applyFill="1"/>
    <xf numFmtId="0" fontId="61" fillId="0" borderId="10" xfId="42" applyFont="1" applyFill="1" applyBorder="1"/>
    <xf numFmtId="2" fontId="58" fillId="91" borderId="10" xfId="0" applyNumberFormat="1" applyFont="1" applyFill="1" applyBorder="1"/>
    <xf numFmtId="0" fontId="58" fillId="91" borderId="10" xfId="0" applyFont="1" applyFill="1" applyBorder="1"/>
    <xf numFmtId="0" fontId="58" fillId="0" borderId="10" xfId="43" applyFont="1" applyFill="1" applyBorder="1" applyAlignment="1">
      <alignment vertical="center"/>
    </xf>
    <xf numFmtId="0" fontId="58" fillId="0" borderId="10" xfId="43" applyFont="1" applyBorder="1" applyAlignment="1">
      <alignment horizontal="center" wrapText="1"/>
    </xf>
    <xf numFmtId="0" fontId="58" fillId="0" borderId="10" xfId="43" applyFont="1" applyFill="1" applyBorder="1" applyAlignment="1">
      <alignment horizontal="center" wrapText="1"/>
    </xf>
    <xf numFmtId="0" fontId="57" fillId="0" borderId="10" xfId="43" applyFont="1" applyBorder="1" applyAlignment="1">
      <alignment horizontal="left" vertical="center" wrapText="1"/>
    </xf>
    <xf numFmtId="0" fontId="62" fillId="0" borderId="10" xfId="43" applyFont="1" applyFill="1" applyBorder="1" applyAlignment="1">
      <alignment horizontal="left" vertical="center" wrapText="1"/>
    </xf>
    <xf numFmtId="0" fontId="16" fillId="0" borderId="10" xfId="0" applyFont="1" applyBorder="1" applyAlignment="1">
      <alignment wrapText="1"/>
    </xf>
    <xf numFmtId="0" fontId="18" fillId="0" borderId="10" xfId="356" applyFill="1" applyBorder="1" applyAlignment="1">
      <alignment horizontal="center" wrapText="1"/>
    </xf>
    <xf numFmtId="0" fontId="61" fillId="0" borderId="10" xfId="43" applyFont="1" applyFill="1" applyBorder="1" applyAlignment="1">
      <alignment horizontal="left" vertical="center"/>
    </xf>
    <xf numFmtId="0" fontId="0" fillId="0" borderId="0" xfId="0" applyFont="1"/>
    <xf numFmtId="0" fontId="18" fillId="92" borderId="10" xfId="356" applyFill="1" applyBorder="1" applyAlignment="1">
      <alignment horizontal="center" wrapText="1"/>
    </xf>
    <xf numFmtId="0" fontId="18" fillId="92" borderId="10" xfId="42" applyFont="1" applyFill="1" applyBorder="1"/>
    <xf numFmtId="0" fontId="58" fillId="0" borderId="10" xfId="43" applyFont="1" applyFill="1" applyBorder="1" applyAlignment="1"/>
    <xf numFmtId="0" fontId="58" fillId="0" borderId="10" xfId="43" applyFont="1" applyFill="1" applyBorder="1" applyAlignment="1"/>
    <xf numFmtId="0" fontId="58" fillId="0" borderId="10" xfId="43" applyFont="1" applyFill="1" applyBorder="1" applyAlignment="1"/>
    <xf numFmtId="0" fontId="58" fillId="0" borderId="10" xfId="43" applyFont="1" applyFill="1" applyBorder="1" applyAlignment="1"/>
    <xf numFmtId="0" fontId="58" fillId="0" borderId="10" xfId="43" applyFont="1" applyFill="1" applyBorder="1" applyAlignment="1"/>
    <xf numFmtId="0" fontId="58" fillId="0" borderId="10" xfId="43" applyFont="1" applyFill="1" applyBorder="1" applyAlignment="1"/>
    <xf numFmtId="0" fontId="58" fillId="0" borderId="10" xfId="43" applyFont="1" applyFill="1" applyBorder="1" applyAlignment="1"/>
    <xf numFmtId="0" fontId="0" fillId="0" borderId="0" xfId="0"/>
    <xf numFmtId="0" fontId="58" fillId="0" borderId="10" xfId="43" applyFont="1" applyFill="1" applyBorder="1" applyAlignment="1"/>
    <xf numFmtId="0" fontId="60" fillId="0" borderId="10" xfId="43" applyFont="1" applyFill="1" applyBorder="1" applyAlignment="1">
      <alignment horizontal="left" vertical="center"/>
    </xf>
    <xf numFmtId="0" fontId="0" fillId="0" borderId="10" xfId="0" applyFont="1" applyBorder="1"/>
    <xf numFmtId="0" fontId="18" fillId="0" borderId="10" xfId="42" applyFont="1" applyFill="1" applyBorder="1"/>
    <xf numFmtId="0" fontId="18" fillId="93" borderId="10" xfId="356" applyFill="1" applyBorder="1" applyAlignment="1">
      <alignment horizontal="center"/>
    </xf>
    <xf numFmtId="0" fontId="58" fillId="93" borderId="10" xfId="43" applyFont="1" applyFill="1" applyBorder="1" applyAlignment="1"/>
    <xf numFmtId="0" fontId="0" fillId="93" borderId="10" xfId="0" applyFill="1" applyBorder="1"/>
    <xf numFmtId="2" fontId="0" fillId="93" borderId="10" xfId="0" applyNumberFormat="1" applyFill="1" applyBorder="1"/>
    <xf numFmtId="0" fontId="18" fillId="93" borderId="10" xfId="356" applyFont="1" applyFill="1" applyBorder="1" applyAlignment="1">
      <alignment horizontal="center"/>
    </xf>
    <xf numFmtId="2" fontId="58" fillId="93" borderId="10" xfId="0" applyNumberFormat="1" applyFont="1" applyFill="1" applyBorder="1"/>
    <xf numFmtId="0" fontId="58" fillId="90" borderId="10" xfId="43" applyFont="1" applyFill="1" applyBorder="1" applyAlignment="1">
      <alignment horizontal="left" vertical="center"/>
    </xf>
    <xf numFmtId="0" fontId="18" fillId="90" borderId="10" xfId="43" applyFont="1" applyFill="1" applyBorder="1" applyAlignment="1">
      <alignment horizontal="left" vertical="center"/>
    </xf>
    <xf numFmtId="0" fontId="0" fillId="90" borderId="10" xfId="0" applyFont="1" applyFill="1" applyBorder="1"/>
    <xf numFmtId="0" fontId="58" fillId="90" borderId="10" xfId="43" applyFont="1" applyFill="1" applyBorder="1" applyAlignment="1">
      <alignment horizontal="center"/>
    </xf>
    <xf numFmtId="0" fontId="58" fillId="90" borderId="10" xfId="43" applyFont="1" applyFill="1" applyBorder="1" applyAlignment="1"/>
    <xf numFmtId="0" fontId="0" fillId="90" borderId="10" xfId="0" applyFill="1" applyBorder="1"/>
    <xf numFmtId="2" fontId="0" fillId="90" borderId="10" xfId="0" applyNumberFormat="1" applyFill="1" applyBorder="1"/>
    <xf numFmtId="0" fontId="63" fillId="90" borderId="10" xfId="0" applyFont="1" applyFill="1" applyBorder="1" applyAlignment="1">
      <alignment vertical="center"/>
    </xf>
    <xf numFmtId="0" fontId="18" fillId="90" borderId="10" xfId="356" applyFill="1" applyBorder="1" applyAlignment="1">
      <alignment horizontal="center"/>
    </xf>
    <xf numFmtId="0" fontId="18" fillId="89" borderId="22" xfId="464" applyFill="1" applyBorder="1" applyAlignment="1">
      <alignment horizontal="left" vertical="center" wrapText="1"/>
    </xf>
    <xf numFmtId="0" fontId="18" fillId="0" borderId="24" xfId="464" applyBorder="1" applyAlignment="1">
      <alignment horizontal="left" vertical="center" wrapText="1"/>
    </xf>
    <xf numFmtId="0" fontId="18" fillId="0" borderId="11" xfId="464" applyBorder="1" applyAlignment="1">
      <alignment horizontal="left" vertical="center" wrapText="1"/>
    </xf>
    <xf numFmtId="0" fontId="20" fillId="0" borderId="22" xfId="464" applyFont="1" applyBorder="1" applyAlignment="1">
      <alignment horizontal="left" vertical="top" wrapText="1"/>
    </xf>
    <xf numFmtId="0" fontId="20" fillId="0" borderId="24" xfId="464" applyFont="1" applyBorder="1" applyAlignment="1">
      <alignment horizontal="left" vertical="top" wrapText="1"/>
    </xf>
    <xf numFmtId="0" fontId="20" fillId="0" borderId="11" xfId="464" applyFont="1" applyBorder="1" applyAlignment="1">
      <alignment horizontal="left" vertical="top" wrapText="1"/>
    </xf>
    <xf numFmtId="0" fontId="20" fillId="0" borderId="10" xfId="464" applyFont="1" applyBorder="1" applyAlignment="1">
      <alignment horizontal="left" vertical="center" wrapText="1"/>
    </xf>
    <xf numFmtId="0" fontId="18" fillId="0" borderId="10" xfId="464" applyBorder="1" applyAlignment="1">
      <alignment horizontal="left" vertical="center" wrapText="1"/>
    </xf>
    <xf numFmtId="0" fontId="20" fillId="0" borderId="10" xfId="464" applyFont="1" applyBorder="1" applyAlignment="1">
      <alignment horizontal="left"/>
    </xf>
    <xf numFmtId="0" fontId="20" fillId="0" borderId="10" xfId="464" applyFont="1" applyBorder="1" applyAlignment="1">
      <alignment horizontal="left" vertical="top" wrapText="1"/>
    </xf>
    <xf numFmtId="0" fontId="20" fillId="0" borderId="10" xfId="464" applyFont="1" applyBorder="1" applyAlignment="1">
      <alignment horizontal="left" wrapText="1"/>
    </xf>
    <xf numFmtId="0" fontId="20" fillId="89" borderId="10" xfId="464" applyFont="1" applyFill="1" applyBorder="1" applyAlignment="1">
      <alignment horizontal="center" vertical="center"/>
    </xf>
    <xf numFmtId="0" fontId="20" fillId="89" borderId="10" xfId="464" applyFont="1" applyFill="1" applyBorder="1" applyAlignment="1">
      <alignment horizontal="center"/>
    </xf>
    <xf numFmtId="0" fontId="18" fillId="0" borderId="22" xfId="464" applyBorder="1" applyAlignment="1">
      <alignment vertical="center"/>
    </xf>
    <xf numFmtId="0" fontId="18" fillId="0" borderId="24" xfId="464" applyBorder="1" applyAlignment="1">
      <alignment vertical="center"/>
    </xf>
    <xf numFmtId="0" fontId="18" fillId="0" borderId="11" xfId="464" applyBorder="1" applyAlignment="1">
      <alignment vertical="center"/>
    </xf>
    <xf numFmtId="0" fontId="64" fillId="0" borderId="10" xfId="0" applyFont="1" applyBorder="1" applyAlignment="1">
      <alignment horizontal="center" vertical="center" wrapText="1"/>
    </xf>
    <xf numFmtId="0" fontId="0" fillId="90" borderId="22" xfId="0" applyFont="1" applyFill="1" applyBorder="1" applyAlignment="1">
      <alignment horizontal="center"/>
    </xf>
    <xf numFmtId="0" fontId="0" fillId="90" borderId="24" xfId="0" applyFont="1" applyFill="1" applyBorder="1" applyAlignment="1">
      <alignment horizontal="center"/>
    </xf>
    <xf numFmtId="0" fontId="0" fillId="90" borderId="11" xfId="0" applyFont="1" applyFill="1" applyBorder="1" applyAlignment="1">
      <alignment horizontal="center"/>
    </xf>
    <xf numFmtId="0" fontId="61" fillId="90" borderId="22" xfId="43" applyFont="1" applyFill="1" applyBorder="1" applyAlignment="1">
      <alignment horizontal="center" vertical="center"/>
    </xf>
    <xf numFmtId="0" fontId="61" fillId="90" borderId="24" xfId="43" applyFont="1" applyFill="1" applyBorder="1" applyAlignment="1">
      <alignment horizontal="center" vertical="center"/>
    </xf>
    <xf numFmtId="0" fontId="61" fillId="90" borderId="11" xfId="43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58" fillId="90" borderId="22" xfId="43" applyFont="1" applyFill="1" applyBorder="1" applyAlignment="1">
      <alignment horizontal="center"/>
    </xf>
    <xf numFmtId="0" fontId="58" fillId="90" borderId="11" xfId="43" applyFont="1" applyFill="1" applyBorder="1" applyAlignment="1">
      <alignment horizontal="center"/>
    </xf>
    <xf numFmtId="0" fontId="0" fillId="90" borderId="10" xfId="0" applyFont="1" applyFill="1" applyBorder="1" applyAlignment="1">
      <alignment horizontal="center"/>
    </xf>
  </cellXfs>
  <cellStyles count="925">
    <cellStyle name="20% - Accent1" xfId="19" builtinId="30" customBuiltin="1"/>
    <cellStyle name="20% - Accent1 2" xfId="44"/>
    <cellStyle name="20% - Accent1 2 2" xfId="45"/>
    <cellStyle name="20% - Accent1 2 2 2" xfId="898"/>
    <cellStyle name="20% - Accent1 2 3" xfId="46"/>
    <cellStyle name="20% - Accent1 2 4" xfId="47"/>
    <cellStyle name="20% - Accent1 2 4 2" xfId="473"/>
    <cellStyle name="20% - Accent1 2 4 3" xfId="687"/>
    <cellStyle name="20% - Accent1 2 5" xfId="460"/>
    <cellStyle name="20% - Accent1 2 5 2" xfId="641"/>
    <cellStyle name="20% - Accent1 2 5 3" xfId="688"/>
    <cellStyle name="20% - Accent1 3" xfId="48"/>
    <cellStyle name="20% - Accent1 3 2" xfId="49"/>
    <cellStyle name="20% - Accent1 3 2 2" xfId="899"/>
    <cellStyle name="20% - Accent1 3 3" xfId="50"/>
    <cellStyle name="20% - Accent1 3 3 2" xfId="474"/>
    <cellStyle name="20% - Accent1 3 3 3" xfId="689"/>
    <cellStyle name="20% - Accent1 3 4" xfId="51"/>
    <cellStyle name="20% - Accent1 4" xfId="52"/>
    <cellStyle name="20% - Accent1 4 2" xfId="472"/>
    <cellStyle name="20% - Accent1 4 2 2" xfId="652"/>
    <cellStyle name="20% - Accent1 4 2 3" xfId="690"/>
    <cellStyle name="20% - Accent1 4 3" xfId="691"/>
    <cellStyle name="20% - Accent1 5" xfId="53"/>
    <cellStyle name="20% - Accent1 5 2" xfId="595"/>
    <cellStyle name="20% - Accent1 5 2 2" xfId="693"/>
    <cellStyle name="20% - Accent1 5 3" xfId="692"/>
    <cellStyle name="20% - Accent1 6" xfId="54"/>
    <cellStyle name="20% - Accent1 7" xfId="441"/>
    <cellStyle name="20% - Accent1 7 2" xfId="622"/>
    <cellStyle name="20% - Accent1 7 3" xfId="694"/>
    <cellStyle name="20% - Accent1 8" xfId="581"/>
    <cellStyle name="20% - Accent1 8 2" xfId="695"/>
    <cellStyle name="20% - Accent1 9" xfId="671"/>
    <cellStyle name="20% - Accent2" xfId="23" builtinId="34" customBuiltin="1"/>
    <cellStyle name="20% - Accent2 2" xfId="55"/>
    <cellStyle name="20% - Accent2 2 2" xfId="56"/>
    <cellStyle name="20% - Accent2 2 2 2" xfId="900"/>
    <cellStyle name="20% - Accent2 2 3" xfId="57"/>
    <cellStyle name="20% - Accent2 2 4" xfId="58"/>
    <cellStyle name="20% - Accent2 2 4 2" xfId="476"/>
    <cellStyle name="20% - Accent2 2 4 3" xfId="696"/>
    <cellStyle name="20% - Accent2 2 5" xfId="459"/>
    <cellStyle name="20% - Accent2 2 5 2" xfId="640"/>
    <cellStyle name="20% - Accent2 2 5 3" xfId="697"/>
    <cellStyle name="20% - Accent2 3" xfId="59"/>
    <cellStyle name="20% - Accent2 3 2" xfId="60"/>
    <cellStyle name="20% - Accent2 3 2 2" xfId="901"/>
    <cellStyle name="20% - Accent2 3 3" xfId="61"/>
    <cellStyle name="20% - Accent2 3 3 2" xfId="477"/>
    <cellStyle name="20% - Accent2 3 3 3" xfId="698"/>
    <cellStyle name="20% - Accent2 3 4" xfId="62"/>
    <cellStyle name="20% - Accent2 4" xfId="63"/>
    <cellStyle name="20% - Accent2 4 2" xfId="475"/>
    <cellStyle name="20% - Accent2 4 2 2" xfId="653"/>
    <cellStyle name="20% - Accent2 4 2 3" xfId="699"/>
    <cellStyle name="20% - Accent2 4 3" xfId="700"/>
    <cellStyle name="20% - Accent2 5" xfId="64"/>
    <cellStyle name="20% - Accent2 5 2" xfId="596"/>
    <cellStyle name="20% - Accent2 5 2 2" xfId="702"/>
    <cellStyle name="20% - Accent2 5 3" xfId="701"/>
    <cellStyle name="20% - Accent2 6" xfId="65"/>
    <cellStyle name="20% - Accent2 7" xfId="443"/>
    <cellStyle name="20% - Accent2 7 2" xfId="624"/>
    <cellStyle name="20% - Accent2 7 3" xfId="703"/>
    <cellStyle name="20% - Accent2 8" xfId="583"/>
    <cellStyle name="20% - Accent2 8 2" xfId="704"/>
    <cellStyle name="20% - Accent2 9" xfId="673"/>
    <cellStyle name="20% - Accent3" xfId="27" builtinId="38" customBuiltin="1"/>
    <cellStyle name="20% - Accent3 2" xfId="66"/>
    <cellStyle name="20% - Accent3 2 2" xfId="67"/>
    <cellStyle name="20% - Accent3 2 2 2" xfId="902"/>
    <cellStyle name="20% - Accent3 2 3" xfId="68"/>
    <cellStyle name="20% - Accent3 2 4" xfId="479"/>
    <cellStyle name="20% - Accent3 2 5" xfId="439"/>
    <cellStyle name="20% - Accent3 2 5 2" xfId="620"/>
    <cellStyle name="20% - Accent3 2 5 3" xfId="705"/>
    <cellStyle name="20% - Accent3 3" xfId="69"/>
    <cellStyle name="20% - Accent3 3 2" xfId="70"/>
    <cellStyle name="20% - Accent3 3 2 2" xfId="903"/>
    <cellStyle name="20% - Accent3 3 3" xfId="71"/>
    <cellStyle name="20% - Accent3 3 3 2" xfId="480"/>
    <cellStyle name="20% - Accent3 3 3 3" xfId="706"/>
    <cellStyle name="20% - Accent3 4" xfId="72"/>
    <cellStyle name="20% - Accent3 4 2" xfId="478"/>
    <cellStyle name="20% - Accent3 4 2 2" xfId="654"/>
    <cellStyle name="20% - Accent3 4 2 3" xfId="707"/>
    <cellStyle name="20% - Accent3 4 3" xfId="708"/>
    <cellStyle name="20% - Accent3 5" xfId="73"/>
    <cellStyle name="20% - Accent3 5 2" xfId="597"/>
    <cellStyle name="20% - Accent3 5 2 2" xfId="710"/>
    <cellStyle name="20% - Accent3 5 3" xfId="709"/>
    <cellStyle name="20% - Accent3 6" xfId="74"/>
    <cellStyle name="20% - Accent3 7" xfId="445"/>
    <cellStyle name="20% - Accent3 7 2" xfId="626"/>
    <cellStyle name="20% - Accent3 7 3" xfId="711"/>
    <cellStyle name="20% - Accent3 8" xfId="585"/>
    <cellStyle name="20% - Accent3 8 2" xfId="712"/>
    <cellStyle name="20% - Accent3 9" xfId="675"/>
    <cellStyle name="20% - Accent4" xfId="31" builtinId="42" customBuiltin="1"/>
    <cellStyle name="20% - Accent4 2" xfId="75"/>
    <cellStyle name="20% - Accent4 2 2" xfId="76"/>
    <cellStyle name="20% - Accent4 2 2 2" xfId="904"/>
    <cellStyle name="20% - Accent4 2 3" xfId="77"/>
    <cellStyle name="20% - Accent4 2 4" xfId="78"/>
    <cellStyle name="20% - Accent4 2 4 2" xfId="482"/>
    <cellStyle name="20% - Accent4 2 4 3" xfId="713"/>
    <cellStyle name="20% - Accent4 2 5" xfId="456"/>
    <cellStyle name="20% - Accent4 2 5 2" xfId="637"/>
    <cellStyle name="20% - Accent4 2 5 3" xfId="714"/>
    <cellStyle name="20% - Accent4 3" xfId="79"/>
    <cellStyle name="20% - Accent4 3 2" xfId="80"/>
    <cellStyle name="20% - Accent4 3 2 2" xfId="905"/>
    <cellStyle name="20% - Accent4 3 3" xfId="81"/>
    <cellStyle name="20% - Accent4 3 3 2" xfId="483"/>
    <cellStyle name="20% - Accent4 3 3 3" xfId="715"/>
    <cellStyle name="20% - Accent4 3 4" xfId="82"/>
    <cellStyle name="20% - Accent4 4" xfId="83"/>
    <cellStyle name="20% - Accent4 4 2" xfId="481"/>
    <cellStyle name="20% - Accent4 4 2 2" xfId="655"/>
    <cellStyle name="20% - Accent4 4 2 3" xfId="716"/>
    <cellStyle name="20% - Accent4 4 3" xfId="717"/>
    <cellStyle name="20% - Accent4 5" xfId="84"/>
    <cellStyle name="20% - Accent4 5 2" xfId="598"/>
    <cellStyle name="20% - Accent4 5 2 2" xfId="719"/>
    <cellStyle name="20% - Accent4 5 3" xfId="718"/>
    <cellStyle name="20% - Accent4 6" xfId="85"/>
    <cellStyle name="20% - Accent4 7" xfId="447"/>
    <cellStyle name="20% - Accent4 7 2" xfId="628"/>
    <cellStyle name="20% - Accent4 7 3" xfId="720"/>
    <cellStyle name="20% - Accent4 8" xfId="587"/>
    <cellStyle name="20% - Accent4 8 2" xfId="721"/>
    <cellStyle name="20% - Accent4 9" xfId="677"/>
    <cellStyle name="20% - Accent5" xfId="35" builtinId="46" customBuiltin="1"/>
    <cellStyle name="20% - Accent5 2" xfId="86"/>
    <cellStyle name="20% - Accent5 2 2" xfId="87"/>
    <cellStyle name="20% - Accent5 2 2 2" xfId="906"/>
    <cellStyle name="20% - Accent5 2 3" xfId="88"/>
    <cellStyle name="20% - Accent5 2 4" xfId="485"/>
    <cellStyle name="20% - Accent5 2 5" xfId="455"/>
    <cellStyle name="20% - Accent5 2 5 2" xfId="636"/>
    <cellStyle name="20% - Accent5 2 5 3" xfId="722"/>
    <cellStyle name="20% - Accent5 3" xfId="89"/>
    <cellStyle name="20% - Accent5 3 2" xfId="90"/>
    <cellStyle name="20% - Accent5 3 2 2" xfId="907"/>
    <cellStyle name="20% - Accent5 3 3" xfId="91"/>
    <cellStyle name="20% - Accent5 3 3 2" xfId="486"/>
    <cellStyle name="20% - Accent5 3 3 3" xfId="723"/>
    <cellStyle name="20% - Accent5 4" xfId="92"/>
    <cellStyle name="20% - Accent5 4 2" xfId="484"/>
    <cellStyle name="20% - Accent5 4 2 2" xfId="656"/>
    <cellStyle name="20% - Accent5 4 2 3" xfId="724"/>
    <cellStyle name="20% - Accent5 4 3" xfId="725"/>
    <cellStyle name="20% - Accent5 5" xfId="93"/>
    <cellStyle name="20% - Accent5 5 2" xfId="599"/>
    <cellStyle name="20% - Accent5 5 2 2" xfId="727"/>
    <cellStyle name="20% - Accent5 5 3" xfId="726"/>
    <cellStyle name="20% - Accent5 6" xfId="94"/>
    <cellStyle name="20% - Accent5 7" xfId="449"/>
    <cellStyle name="20% - Accent5 7 2" xfId="630"/>
    <cellStyle name="20% - Accent5 7 3" xfId="728"/>
    <cellStyle name="20% - Accent5 8" xfId="589"/>
    <cellStyle name="20% - Accent5 8 2" xfId="729"/>
    <cellStyle name="20% - Accent5 9" xfId="679"/>
    <cellStyle name="20% - Accent6" xfId="39" builtinId="50" customBuiltin="1"/>
    <cellStyle name="20% - Accent6 2" xfId="95"/>
    <cellStyle name="20% - Accent6 2 2" xfId="96"/>
    <cellStyle name="20% - Accent6 2 2 2" xfId="908"/>
    <cellStyle name="20% - Accent6 2 3" xfId="97"/>
    <cellStyle name="20% - Accent6 2 4" xfId="98"/>
    <cellStyle name="20% - Accent6 2 4 2" xfId="488"/>
    <cellStyle name="20% - Accent6 2 4 3" xfId="730"/>
    <cellStyle name="20% - Accent6 2 5" xfId="436"/>
    <cellStyle name="20% - Accent6 2 5 2" xfId="617"/>
    <cellStyle name="20% - Accent6 2 5 3" xfId="731"/>
    <cellStyle name="20% - Accent6 3" xfId="99"/>
    <cellStyle name="20% - Accent6 3 2" xfId="100"/>
    <cellStyle name="20% - Accent6 3 2 2" xfId="909"/>
    <cellStyle name="20% - Accent6 3 3" xfId="101"/>
    <cellStyle name="20% - Accent6 3 3 2" xfId="489"/>
    <cellStyle name="20% - Accent6 3 3 3" xfId="732"/>
    <cellStyle name="20% - Accent6 3 4" xfId="102"/>
    <cellStyle name="20% - Accent6 4" xfId="103"/>
    <cellStyle name="20% - Accent6 4 2" xfId="487"/>
    <cellStyle name="20% - Accent6 4 2 2" xfId="657"/>
    <cellStyle name="20% - Accent6 4 2 3" xfId="733"/>
    <cellStyle name="20% - Accent6 4 3" xfId="734"/>
    <cellStyle name="20% - Accent6 5" xfId="104"/>
    <cellStyle name="20% - Accent6 5 2" xfId="600"/>
    <cellStyle name="20% - Accent6 5 2 2" xfId="736"/>
    <cellStyle name="20% - Accent6 5 3" xfId="735"/>
    <cellStyle name="20% - Accent6 6" xfId="105"/>
    <cellStyle name="20% - Accent6 7" xfId="451"/>
    <cellStyle name="20% - Accent6 7 2" xfId="632"/>
    <cellStyle name="20% - Accent6 7 3" xfId="737"/>
    <cellStyle name="20% - Accent6 8" xfId="591"/>
    <cellStyle name="20% - Accent6 8 2" xfId="738"/>
    <cellStyle name="20% - Accent6 9" xfId="681"/>
    <cellStyle name="40% - Accent1" xfId="20" builtinId="31" customBuiltin="1"/>
    <cellStyle name="40% - Accent1 2" xfId="106"/>
    <cellStyle name="40% - Accent1 2 2" xfId="107"/>
    <cellStyle name="40% - Accent1 2 2 2" xfId="910"/>
    <cellStyle name="40% - Accent1 2 3" xfId="108"/>
    <cellStyle name="40% - Accent1 2 4" xfId="109"/>
    <cellStyle name="40% - Accent1 2 4 2" xfId="491"/>
    <cellStyle name="40% - Accent1 2 4 3" xfId="739"/>
    <cellStyle name="40% - Accent1 2 5" xfId="437"/>
    <cellStyle name="40% - Accent1 2 5 2" xfId="618"/>
    <cellStyle name="40% - Accent1 2 5 3" xfId="740"/>
    <cellStyle name="40% - Accent1 3" xfId="110"/>
    <cellStyle name="40% - Accent1 3 2" xfId="111"/>
    <cellStyle name="40% - Accent1 3 2 2" xfId="911"/>
    <cellStyle name="40% - Accent1 3 3" xfId="112"/>
    <cellStyle name="40% - Accent1 3 3 2" xfId="492"/>
    <cellStyle name="40% - Accent1 3 3 3" xfId="741"/>
    <cellStyle name="40% - Accent1 3 4" xfId="113"/>
    <cellStyle name="40% - Accent1 4" xfId="114"/>
    <cellStyle name="40% - Accent1 4 2" xfId="490"/>
    <cellStyle name="40% - Accent1 4 2 2" xfId="658"/>
    <cellStyle name="40% - Accent1 4 2 3" xfId="742"/>
    <cellStyle name="40% - Accent1 4 3" xfId="743"/>
    <cellStyle name="40% - Accent1 5" xfId="115"/>
    <cellStyle name="40% - Accent1 5 2" xfId="601"/>
    <cellStyle name="40% - Accent1 5 2 2" xfId="745"/>
    <cellStyle name="40% - Accent1 5 3" xfId="744"/>
    <cellStyle name="40% - Accent1 6" xfId="116"/>
    <cellStyle name="40% - Accent1 7" xfId="442"/>
    <cellStyle name="40% - Accent1 7 2" xfId="623"/>
    <cellStyle name="40% - Accent1 7 3" xfId="746"/>
    <cellStyle name="40% - Accent1 8" xfId="582"/>
    <cellStyle name="40% - Accent1 8 2" xfId="747"/>
    <cellStyle name="40% - Accent1 9" xfId="672"/>
    <cellStyle name="40% - Accent2" xfId="24" builtinId="35" customBuiltin="1"/>
    <cellStyle name="40% - Accent2 2" xfId="117"/>
    <cellStyle name="40% - Accent2 2 2" xfId="118"/>
    <cellStyle name="40% - Accent2 2 2 2" xfId="912"/>
    <cellStyle name="40% - Accent2 2 3" xfId="119"/>
    <cellStyle name="40% - Accent2 2 4" xfId="120"/>
    <cellStyle name="40% - Accent2 2 4 2" xfId="494"/>
    <cellStyle name="40% - Accent2 2 4 3" xfId="748"/>
    <cellStyle name="40% - Accent2 2 5" xfId="458"/>
    <cellStyle name="40% - Accent2 2 5 2" xfId="639"/>
    <cellStyle name="40% - Accent2 2 5 3" xfId="749"/>
    <cellStyle name="40% - Accent2 3" xfId="121"/>
    <cellStyle name="40% - Accent2 3 2" xfId="122"/>
    <cellStyle name="40% - Accent2 3 2 2" xfId="913"/>
    <cellStyle name="40% - Accent2 3 3" xfId="123"/>
    <cellStyle name="40% - Accent2 3 3 2" xfId="495"/>
    <cellStyle name="40% - Accent2 3 3 3" xfId="750"/>
    <cellStyle name="40% - Accent2 3 4" xfId="124"/>
    <cellStyle name="40% - Accent2 4" xfId="125"/>
    <cellStyle name="40% - Accent2 4 2" xfId="493"/>
    <cellStyle name="40% - Accent2 4 2 2" xfId="659"/>
    <cellStyle name="40% - Accent2 4 2 3" xfId="751"/>
    <cellStyle name="40% - Accent2 4 3" xfId="752"/>
    <cellStyle name="40% - Accent2 5" xfId="126"/>
    <cellStyle name="40% - Accent2 5 2" xfId="602"/>
    <cellStyle name="40% - Accent2 5 2 2" xfId="754"/>
    <cellStyle name="40% - Accent2 5 3" xfId="753"/>
    <cellStyle name="40% - Accent2 6" xfId="127"/>
    <cellStyle name="40% - Accent2 7" xfId="444"/>
    <cellStyle name="40% - Accent2 7 2" xfId="625"/>
    <cellStyle name="40% - Accent2 7 3" xfId="755"/>
    <cellStyle name="40% - Accent2 8" xfId="584"/>
    <cellStyle name="40% - Accent2 8 2" xfId="756"/>
    <cellStyle name="40% - Accent2 9" xfId="674"/>
    <cellStyle name="40% - Accent3" xfId="28" builtinId="39" customBuiltin="1"/>
    <cellStyle name="40% - Accent3 2" xfId="128"/>
    <cellStyle name="40% - Accent3 2 2" xfId="129"/>
    <cellStyle name="40% - Accent3 2 2 2" xfId="914"/>
    <cellStyle name="40% - Accent3 2 3" xfId="130"/>
    <cellStyle name="40% - Accent3 2 4" xfId="497"/>
    <cellStyle name="40% - Accent3 2 5" xfId="457"/>
    <cellStyle name="40% - Accent3 2 5 2" xfId="638"/>
    <cellStyle name="40% - Accent3 2 5 3" xfId="757"/>
    <cellStyle name="40% - Accent3 3" xfId="131"/>
    <cellStyle name="40% - Accent3 3 2" xfId="132"/>
    <cellStyle name="40% - Accent3 3 2 2" xfId="915"/>
    <cellStyle name="40% - Accent3 3 3" xfId="133"/>
    <cellStyle name="40% - Accent3 3 3 2" xfId="498"/>
    <cellStyle name="40% - Accent3 3 3 3" xfId="758"/>
    <cellStyle name="40% - Accent3 4" xfId="134"/>
    <cellStyle name="40% - Accent3 4 2" xfId="496"/>
    <cellStyle name="40% - Accent3 4 2 2" xfId="660"/>
    <cellStyle name="40% - Accent3 4 2 3" xfId="759"/>
    <cellStyle name="40% - Accent3 4 3" xfId="760"/>
    <cellStyle name="40% - Accent3 5" xfId="135"/>
    <cellStyle name="40% - Accent3 5 2" xfId="603"/>
    <cellStyle name="40% - Accent3 5 2 2" xfId="762"/>
    <cellStyle name="40% - Accent3 5 3" xfId="761"/>
    <cellStyle name="40% - Accent3 6" xfId="136"/>
    <cellStyle name="40% - Accent3 7" xfId="446"/>
    <cellStyle name="40% - Accent3 7 2" xfId="627"/>
    <cellStyle name="40% - Accent3 7 3" xfId="763"/>
    <cellStyle name="40% - Accent3 8" xfId="586"/>
    <cellStyle name="40% - Accent3 8 2" xfId="764"/>
    <cellStyle name="40% - Accent3 9" xfId="676"/>
    <cellStyle name="40% - Accent4" xfId="32" builtinId="43" customBuiltin="1"/>
    <cellStyle name="40% - Accent4 2" xfId="137"/>
    <cellStyle name="40% - Accent4 2 2" xfId="138"/>
    <cellStyle name="40% - Accent4 2 2 2" xfId="916"/>
    <cellStyle name="40% - Accent4 2 3" xfId="139"/>
    <cellStyle name="40% - Accent4 2 4" xfId="140"/>
    <cellStyle name="40% - Accent4 2 4 2" xfId="500"/>
    <cellStyle name="40% - Accent4 2 4 3" xfId="765"/>
    <cellStyle name="40% - Accent4 2 5" xfId="438"/>
    <cellStyle name="40% - Accent4 2 5 2" xfId="619"/>
    <cellStyle name="40% - Accent4 2 5 3" xfId="766"/>
    <cellStyle name="40% - Accent4 3" xfId="141"/>
    <cellStyle name="40% - Accent4 3 2" xfId="142"/>
    <cellStyle name="40% - Accent4 3 2 2" xfId="917"/>
    <cellStyle name="40% - Accent4 3 3" xfId="143"/>
    <cellStyle name="40% - Accent4 3 3 2" xfId="501"/>
    <cellStyle name="40% - Accent4 3 3 3" xfId="767"/>
    <cellStyle name="40% - Accent4 3 4" xfId="144"/>
    <cellStyle name="40% - Accent4 4" xfId="145"/>
    <cellStyle name="40% - Accent4 4 2" xfId="499"/>
    <cellStyle name="40% - Accent4 4 2 2" xfId="661"/>
    <cellStyle name="40% - Accent4 4 2 3" xfId="768"/>
    <cellStyle name="40% - Accent4 4 3" xfId="769"/>
    <cellStyle name="40% - Accent4 5" xfId="146"/>
    <cellStyle name="40% - Accent4 5 2" xfId="604"/>
    <cellStyle name="40% - Accent4 5 2 2" xfId="771"/>
    <cellStyle name="40% - Accent4 5 3" xfId="770"/>
    <cellStyle name="40% - Accent4 6" xfId="147"/>
    <cellStyle name="40% - Accent4 7" xfId="448"/>
    <cellStyle name="40% - Accent4 7 2" xfId="629"/>
    <cellStyle name="40% - Accent4 7 3" xfId="772"/>
    <cellStyle name="40% - Accent4 8" xfId="588"/>
    <cellStyle name="40% - Accent4 8 2" xfId="773"/>
    <cellStyle name="40% - Accent4 9" xfId="678"/>
    <cellStyle name="40% - Accent5" xfId="36" builtinId="47" customBuiltin="1"/>
    <cellStyle name="40% - Accent5 2" xfId="148"/>
    <cellStyle name="40% - Accent5 2 2" xfId="149"/>
    <cellStyle name="40% - Accent5 2 2 2" xfId="918"/>
    <cellStyle name="40% - Accent5 2 3" xfId="150"/>
    <cellStyle name="40% - Accent5 2 4" xfId="151"/>
    <cellStyle name="40% - Accent5 2 4 2" xfId="503"/>
    <cellStyle name="40% - Accent5 2 4 3" xfId="774"/>
    <cellStyle name="40% - Accent5 2 5" xfId="454"/>
    <cellStyle name="40% - Accent5 2 5 2" xfId="635"/>
    <cellStyle name="40% - Accent5 2 5 3" xfId="775"/>
    <cellStyle name="40% - Accent5 3" xfId="152"/>
    <cellStyle name="40% - Accent5 3 2" xfId="153"/>
    <cellStyle name="40% - Accent5 3 2 2" xfId="919"/>
    <cellStyle name="40% - Accent5 3 3" xfId="154"/>
    <cellStyle name="40% - Accent5 3 3 2" xfId="504"/>
    <cellStyle name="40% - Accent5 3 3 3" xfId="776"/>
    <cellStyle name="40% - Accent5 3 4" xfId="155"/>
    <cellStyle name="40% - Accent5 4" xfId="156"/>
    <cellStyle name="40% - Accent5 4 2" xfId="502"/>
    <cellStyle name="40% - Accent5 4 2 2" xfId="662"/>
    <cellStyle name="40% - Accent5 4 2 3" xfId="777"/>
    <cellStyle name="40% - Accent5 4 3" xfId="778"/>
    <cellStyle name="40% - Accent5 5" xfId="157"/>
    <cellStyle name="40% - Accent5 5 2" xfId="605"/>
    <cellStyle name="40% - Accent5 5 2 2" xfId="780"/>
    <cellStyle name="40% - Accent5 5 3" xfId="779"/>
    <cellStyle name="40% - Accent5 6" xfId="158"/>
    <cellStyle name="40% - Accent5 7" xfId="450"/>
    <cellStyle name="40% - Accent5 7 2" xfId="631"/>
    <cellStyle name="40% - Accent5 7 3" xfId="781"/>
    <cellStyle name="40% - Accent5 8" xfId="590"/>
    <cellStyle name="40% - Accent5 8 2" xfId="782"/>
    <cellStyle name="40% - Accent5 9" xfId="680"/>
    <cellStyle name="40% - Accent6" xfId="40" builtinId="51" customBuiltin="1"/>
    <cellStyle name="40% - Accent6 2" xfId="159"/>
    <cellStyle name="40% - Accent6 2 2" xfId="160"/>
    <cellStyle name="40% - Accent6 2 2 2" xfId="920"/>
    <cellStyle name="40% - Accent6 2 3" xfId="161"/>
    <cellStyle name="40% - Accent6 2 4" xfId="506"/>
    <cellStyle name="40% - Accent6 2 5" xfId="453"/>
    <cellStyle name="40% - Accent6 2 5 2" xfId="634"/>
    <cellStyle name="40% - Accent6 2 5 3" xfId="783"/>
    <cellStyle name="40% - Accent6 3" xfId="162"/>
    <cellStyle name="40% - Accent6 3 2" xfId="163"/>
    <cellStyle name="40% - Accent6 3 2 2" xfId="921"/>
    <cellStyle name="40% - Accent6 3 3" xfId="164"/>
    <cellStyle name="40% - Accent6 3 3 2" xfId="507"/>
    <cellStyle name="40% - Accent6 3 3 3" xfId="784"/>
    <cellStyle name="40% - Accent6 4" xfId="165"/>
    <cellStyle name="40% - Accent6 4 2" xfId="505"/>
    <cellStyle name="40% - Accent6 4 2 2" xfId="663"/>
    <cellStyle name="40% - Accent6 4 2 3" xfId="785"/>
    <cellStyle name="40% - Accent6 4 3" xfId="786"/>
    <cellStyle name="40% - Accent6 5" xfId="166"/>
    <cellStyle name="40% - Accent6 5 2" xfId="606"/>
    <cellStyle name="40% - Accent6 5 2 2" xfId="788"/>
    <cellStyle name="40% - Accent6 5 3" xfId="787"/>
    <cellStyle name="40% - Accent6 6" xfId="167"/>
    <cellStyle name="40% - Accent6 7" xfId="452"/>
    <cellStyle name="40% - Accent6 7 2" xfId="633"/>
    <cellStyle name="40% - Accent6 7 3" xfId="789"/>
    <cellStyle name="40% - Accent6 8" xfId="592"/>
    <cellStyle name="40% - Accent6 8 2" xfId="790"/>
    <cellStyle name="40% - Accent6 9" xfId="682"/>
    <cellStyle name="60% - Accent1" xfId="21" builtinId="32" customBuiltin="1"/>
    <cellStyle name="60% - Accent1 2" xfId="168"/>
    <cellStyle name="60% - Accent1 2 2" xfId="169"/>
    <cellStyle name="60% - Accent1 2 2 2" xfId="508"/>
    <cellStyle name="60% - Accent1 2 2 3" xfId="791"/>
    <cellStyle name="60% - Accent1 3" xfId="170"/>
    <cellStyle name="60% - Accent1 3 2" xfId="171"/>
    <cellStyle name="60% - Accent1 3 2 2" xfId="509"/>
    <cellStyle name="60% - Accent1 3 2 3" xfId="792"/>
    <cellStyle name="60% - Accent1 4" xfId="172"/>
    <cellStyle name="60% - Accent1 5" xfId="173"/>
    <cellStyle name="60% - Accent1 6" xfId="174"/>
    <cellStyle name="60% - Accent2" xfId="25" builtinId="36" customBuiltin="1"/>
    <cellStyle name="60% - Accent2 2" xfId="175"/>
    <cellStyle name="60% - Accent2 2 2" xfId="176"/>
    <cellStyle name="60% - Accent2 2 2 2" xfId="510"/>
    <cellStyle name="60% - Accent2 2 2 3" xfId="793"/>
    <cellStyle name="60% - Accent2 2 3" xfId="177"/>
    <cellStyle name="60% - Accent2 3" xfId="178"/>
    <cellStyle name="60% - Accent2 3 2" xfId="179"/>
    <cellStyle name="60% - Accent2 3 2 2" xfId="511"/>
    <cellStyle name="60% - Accent2 3 2 3" xfId="794"/>
    <cellStyle name="60% - Accent2 3 3" xfId="180"/>
    <cellStyle name="60% - Accent2 4" xfId="181"/>
    <cellStyle name="60% - Accent2 5" xfId="182"/>
    <cellStyle name="60% - Accent2 6" xfId="183"/>
    <cellStyle name="60% - Accent3" xfId="29" builtinId="40" customBuiltin="1"/>
    <cellStyle name="60% - Accent3 2" xfId="184"/>
    <cellStyle name="60% - Accent3 2 2" xfId="185"/>
    <cellStyle name="60% - Accent3 2 2 2" xfId="512"/>
    <cellStyle name="60% - Accent3 2 2 3" xfId="795"/>
    <cellStyle name="60% - Accent3 3" xfId="186"/>
    <cellStyle name="60% - Accent3 3 2" xfId="187"/>
    <cellStyle name="60% - Accent3 3 2 2" xfId="513"/>
    <cellStyle name="60% - Accent3 3 2 3" xfId="796"/>
    <cellStyle name="60% - Accent3 4" xfId="188"/>
    <cellStyle name="60% - Accent3 5" xfId="189"/>
    <cellStyle name="60% - Accent3 6" xfId="190"/>
    <cellStyle name="60% - Accent4" xfId="33" builtinId="44" customBuiltin="1"/>
    <cellStyle name="60% - Accent4 2" xfId="191"/>
    <cellStyle name="60% - Accent4 2 2" xfId="192"/>
    <cellStyle name="60% - Accent4 2 2 2" xfId="514"/>
    <cellStyle name="60% - Accent4 2 2 3" xfId="797"/>
    <cellStyle name="60% - Accent4 3" xfId="193"/>
    <cellStyle name="60% - Accent4 3 2" xfId="194"/>
    <cellStyle name="60% - Accent4 3 2 2" xfId="515"/>
    <cellStyle name="60% - Accent4 3 2 3" xfId="798"/>
    <cellStyle name="60% - Accent4 4" xfId="195"/>
    <cellStyle name="60% - Accent4 5" xfId="196"/>
    <cellStyle name="60% - Accent4 6" xfId="197"/>
    <cellStyle name="60% - Accent5" xfId="37" builtinId="48" customBuiltin="1"/>
    <cellStyle name="60% - Accent5 2" xfId="198"/>
    <cellStyle name="60% - Accent5 2 2" xfId="199"/>
    <cellStyle name="60% - Accent5 2 2 2" xfId="516"/>
    <cellStyle name="60% - Accent5 2 2 3" xfId="799"/>
    <cellStyle name="60% - Accent5 2 3" xfId="200"/>
    <cellStyle name="60% - Accent5 3" xfId="201"/>
    <cellStyle name="60% - Accent5 3 2" xfId="202"/>
    <cellStyle name="60% - Accent5 3 2 2" xfId="517"/>
    <cellStyle name="60% - Accent5 3 2 3" xfId="800"/>
    <cellStyle name="60% - Accent5 3 3" xfId="203"/>
    <cellStyle name="60% - Accent5 4" xfId="204"/>
    <cellStyle name="60% - Accent5 5" xfId="205"/>
    <cellStyle name="60% - Accent5 6" xfId="206"/>
    <cellStyle name="60% - Accent6" xfId="41" builtinId="52" customBuiltin="1"/>
    <cellStyle name="60% - Accent6 2" xfId="207"/>
    <cellStyle name="60% - Accent6 2 2" xfId="208"/>
    <cellStyle name="60% - Accent6 2 2 2" xfId="518"/>
    <cellStyle name="60% - Accent6 2 2 3" xfId="801"/>
    <cellStyle name="60% - Accent6 3" xfId="209"/>
    <cellStyle name="60% - Accent6 3 2" xfId="210"/>
    <cellStyle name="60% - Accent6 3 2 2" xfId="519"/>
    <cellStyle name="60% - Accent6 3 2 3" xfId="802"/>
    <cellStyle name="60% - Accent6 4" xfId="211"/>
    <cellStyle name="60% - Accent6 5" xfId="212"/>
    <cellStyle name="60% - Accent6 6" xfId="213"/>
    <cellStyle name="Accent1" xfId="18" builtinId="29" customBuiltin="1"/>
    <cellStyle name="Accent1 2" xfId="214"/>
    <cellStyle name="Accent1 2 2" xfId="215"/>
    <cellStyle name="Accent1 2 2 2" xfId="520"/>
    <cellStyle name="Accent1 2 2 3" xfId="803"/>
    <cellStyle name="Accent1 2 3" xfId="216"/>
    <cellStyle name="Accent1 3" xfId="217"/>
    <cellStyle name="Accent1 3 2" xfId="218"/>
    <cellStyle name="Accent1 3 2 2" xfId="521"/>
    <cellStyle name="Accent1 3 2 3" xfId="804"/>
    <cellStyle name="Accent1 3 3" xfId="219"/>
    <cellStyle name="Accent1 4" xfId="220"/>
    <cellStyle name="Accent1 5" xfId="221"/>
    <cellStyle name="Accent1 6" xfId="222"/>
    <cellStyle name="Accent2" xfId="22" builtinId="33" customBuiltin="1"/>
    <cellStyle name="Accent2 2" xfId="223"/>
    <cellStyle name="Accent2 2 2" xfId="224"/>
    <cellStyle name="Accent2 2 2 2" xfId="522"/>
    <cellStyle name="Accent2 2 2 3" xfId="805"/>
    <cellStyle name="Accent2 2 3" xfId="225"/>
    <cellStyle name="Accent2 3" xfId="226"/>
    <cellStyle name="Accent2 3 2" xfId="227"/>
    <cellStyle name="Accent2 3 2 2" xfId="523"/>
    <cellStyle name="Accent2 3 2 3" xfId="806"/>
    <cellStyle name="Accent2 3 3" xfId="228"/>
    <cellStyle name="Accent2 4" xfId="229"/>
    <cellStyle name="Accent2 5" xfId="230"/>
    <cellStyle name="Accent2 6" xfId="231"/>
    <cellStyle name="Accent3" xfId="26" builtinId="37" customBuiltin="1"/>
    <cellStyle name="Accent3 2" xfId="232"/>
    <cellStyle name="Accent3 2 2" xfId="233"/>
    <cellStyle name="Accent3 2 2 2" xfId="524"/>
    <cellStyle name="Accent3 2 2 3" xfId="807"/>
    <cellStyle name="Accent3 3" xfId="234"/>
    <cellStyle name="Accent3 3 2" xfId="235"/>
    <cellStyle name="Accent3 3 2 2" xfId="525"/>
    <cellStyle name="Accent3 3 2 3" xfId="808"/>
    <cellStyle name="Accent3 4" xfId="236"/>
    <cellStyle name="Accent3 5" xfId="237"/>
    <cellStyle name="Accent3 6" xfId="238"/>
    <cellStyle name="Accent4" xfId="30" builtinId="41" customBuiltin="1"/>
    <cellStyle name="Accent4 2" xfId="239"/>
    <cellStyle name="Accent4 2 2" xfId="240"/>
    <cellStyle name="Accent4 2 2 2" xfId="526"/>
    <cellStyle name="Accent4 2 2 3" xfId="809"/>
    <cellStyle name="Accent4 3" xfId="241"/>
    <cellStyle name="Accent4 3 2" xfId="242"/>
    <cellStyle name="Accent4 3 2 2" xfId="527"/>
    <cellStyle name="Accent4 3 2 3" xfId="810"/>
    <cellStyle name="Accent4 4" xfId="243"/>
    <cellStyle name="Accent4 5" xfId="244"/>
    <cellStyle name="Accent4 6" xfId="245"/>
    <cellStyle name="Accent5" xfId="34" builtinId="45" customBuiltin="1"/>
    <cellStyle name="Accent5 2" xfId="246"/>
    <cellStyle name="Accent5 2 2" xfId="247"/>
    <cellStyle name="Accent5 2 2 2" xfId="528"/>
    <cellStyle name="Accent5 2 2 3" xfId="811"/>
    <cellStyle name="Accent5 2 3" xfId="248"/>
    <cellStyle name="Accent5 3" xfId="249"/>
    <cellStyle name="Accent5 3 2" xfId="250"/>
    <cellStyle name="Accent5 3 2 2" xfId="529"/>
    <cellStyle name="Accent5 3 2 3" xfId="812"/>
    <cellStyle name="Accent5 3 3" xfId="251"/>
    <cellStyle name="Accent5 4" xfId="252"/>
    <cellStyle name="Accent5 5" xfId="253"/>
    <cellStyle name="Accent5 6" xfId="254"/>
    <cellStyle name="Accent6" xfId="38" builtinId="49" customBuiltin="1"/>
    <cellStyle name="Accent6 2" xfId="255"/>
    <cellStyle name="Accent6 2 2" xfId="256"/>
    <cellStyle name="Accent6 2 2 2" xfId="530"/>
    <cellStyle name="Accent6 2 2 3" xfId="813"/>
    <cellStyle name="Accent6 3" xfId="257"/>
    <cellStyle name="Accent6 3 2" xfId="258"/>
    <cellStyle name="Accent6 3 2 2" xfId="531"/>
    <cellStyle name="Accent6 3 2 3" xfId="814"/>
    <cellStyle name="Accent6 4" xfId="259"/>
    <cellStyle name="Accent6 5" xfId="260"/>
    <cellStyle name="Accent6 6" xfId="261"/>
    <cellStyle name="Bad" xfId="7" builtinId="27" customBuiltin="1"/>
    <cellStyle name="Bad 2" xfId="262"/>
    <cellStyle name="Bad 2 2" xfId="263"/>
    <cellStyle name="Bad 2 2 2" xfId="532"/>
    <cellStyle name="Bad 2 2 3" xfId="815"/>
    <cellStyle name="Bad 2 3" xfId="264"/>
    <cellStyle name="Bad 3" xfId="265"/>
    <cellStyle name="Bad 3 2" xfId="266"/>
    <cellStyle name="Bad 3 2 2" xfId="533"/>
    <cellStyle name="Bad 3 2 3" xfId="816"/>
    <cellStyle name="Bad 3 3" xfId="267"/>
    <cellStyle name="Bad 4" xfId="268"/>
    <cellStyle name="Bad 5" xfId="269"/>
    <cellStyle name="Bad 6" xfId="270"/>
    <cellStyle name="Calculation" xfId="11" builtinId="22" customBuiltin="1"/>
    <cellStyle name="Calculation 2" xfId="271"/>
    <cellStyle name="Calculation 2 2" xfId="272"/>
    <cellStyle name="Calculation 2 2 2" xfId="534"/>
    <cellStyle name="Calculation 2 2 3" xfId="817"/>
    <cellStyle name="Calculation 3" xfId="273"/>
    <cellStyle name="Calculation 3 2" xfId="274"/>
    <cellStyle name="Calculation 3 2 2" xfId="535"/>
    <cellStyle name="Calculation 3 2 3" xfId="818"/>
    <cellStyle name="Calculation 4" xfId="275"/>
    <cellStyle name="Calculation 5" xfId="276"/>
    <cellStyle name="Calculation 6" xfId="277"/>
    <cellStyle name="Check Cell" xfId="13" builtinId="23" customBuiltin="1"/>
    <cellStyle name="Check Cell 2" xfId="278"/>
    <cellStyle name="Check Cell 2 2" xfId="279"/>
    <cellStyle name="Check Cell 2 2 2" xfId="536"/>
    <cellStyle name="Check Cell 2 2 3" xfId="819"/>
    <cellStyle name="Check Cell 2 3" xfId="280"/>
    <cellStyle name="Check Cell 3" xfId="281"/>
    <cellStyle name="Check Cell 3 2" xfId="282"/>
    <cellStyle name="Check Cell 3 2 2" xfId="537"/>
    <cellStyle name="Check Cell 3 2 3" xfId="820"/>
    <cellStyle name="Check Cell 3 3" xfId="283"/>
    <cellStyle name="Check Cell 4" xfId="284"/>
    <cellStyle name="Check Cell 5" xfId="285"/>
    <cellStyle name="Check Cell 6" xfId="286"/>
    <cellStyle name="Currency 2" xfId="287"/>
    <cellStyle name="Currency 2 2" xfId="288"/>
    <cellStyle name="Currency 2 2 2" xfId="571"/>
    <cellStyle name="Currency 2 2 3" xfId="821"/>
    <cellStyle name="Excel Built-in Normal" xfId="289"/>
    <cellStyle name="Explanatory Text" xfId="16" builtinId="53" customBuiltin="1"/>
    <cellStyle name="Explanatory Text 2" xfId="290"/>
    <cellStyle name="Explanatory Text 2 2" xfId="291"/>
    <cellStyle name="Explanatory Text 2 2 2" xfId="538"/>
    <cellStyle name="Explanatory Text 2 2 3" xfId="822"/>
    <cellStyle name="Explanatory Text 3" xfId="292"/>
    <cellStyle name="Explanatory Text 3 2" xfId="293"/>
    <cellStyle name="Explanatory Text 3 2 2" xfId="539"/>
    <cellStyle name="Explanatory Text 3 2 3" xfId="823"/>
    <cellStyle name="Explanatory Text 4" xfId="294"/>
    <cellStyle name="Explanatory Text 5" xfId="295"/>
    <cellStyle name="Explanatory Text 6" xfId="296"/>
    <cellStyle name="Good" xfId="6" builtinId="26" customBuiltin="1"/>
    <cellStyle name="Good 2" xfId="297"/>
    <cellStyle name="Good 2 2" xfId="298"/>
    <cellStyle name="Good 2 2 2" xfId="540"/>
    <cellStyle name="Good 2 2 3" xfId="824"/>
    <cellStyle name="Good 3" xfId="299"/>
    <cellStyle name="Good 3 2" xfId="300"/>
    <cellStyle name="Good 3 2 2" xfId="541"/>
    <cellStyle name="Good 3 2 3" xfId="825"/>
    <cellStyle name="Good 4" xfId="301"/>
    <cellStyle name="Good 5" xfId="302"/>
    <cellStyle name="Good 6" xfId="303"/>
    <cellStyle name="Heading 1" xfId="2" builtinId="16" customBuiltin="1"/>
    <cellStyle name="Heading 1 2" xfId="304"/>
    <cellStyle name="Heading 1 2 2" xfId="305"/>
    <cellStyle name="Heading 1 2 2 2" xfId="542"/>
    <cellStyle name="Heading 1 2 2 3" xfId="826"/>
    <cellStyle name="Heading 1 3" xfId="306"/>
    <cellStyle name="Heading 1 3 2" xfId="307"/>
    <cellStyle name="Heading 1 3 2 2" xfId="543"/>
    <cellStyle name="Heading 1 3 2 3" xfId="827"/>
    <cellStyle name="Heading 1 4" xfId="308"/>
    <cellStyle name="Heading 1 5" xfId="309"/>
    <cellStyle name="Heading 1 6" xfId="310"/>
    <cellStyle name="Heading 2" xfId="3" builtinId="17" customBuiltin="1"/>
    <cellStyle name="Heading 2 2" xfId="311"/>
    <cellStyle name="Heading 2 2 2" xfId="312"/>
    <cellStyle name="Heading 2 2 2 2" xfId="544"/>
    <cellStyle name="Heading 2 2 2 3" xfId="828"/>
    <cellStyle name="Heading 2 3" xfId="313"/>
    <cellStyle name="Heading 2 3 2" xfId="314"/>
    <cellStyle name="Heading 2 3 2 2" xfId="545"/>
    <cellStyle name="Heading 2 3 2 3" xfId="829"/>
    <cellStyle name="Heading 2 4" xfId="315"/>
    <cellStyle name="Heading 2 5" xfId="316"/>
    <cellStyle name="Heading 2 6" xfId="317"/>
    <cellStyle name="Heading 3" xfId="4" builtinId="18" customBuiltin="1"/>
    <cellStyle name="Heading 3 2" xfId="318"/>
    <cellStyle name="Heading 3 2 2" xfId="319"/>
    <cellStyle name="Heading 3 2 2 2" xfId="546"/>
    <cellStyle name="Heading 3 2 2 3" xfId="830"/>
    <cellStyle name="Heading 3 3" xfId="320"/>
    <cellStyle name="Heading 3 3 2" xfId="321"/>
    <cellStyle name="Heading 3 3 2 2" xfId="547"/>
    <cellStyle name="Heading 3 3 2 3" xfId="831"/>
    <cellStyle name="Heading 3 4" xfId="322"/>
    <cellStyle name="Heading 3 5" xfId="323"/>
    <cellStyle name="Heading 3 6" xfId="324"/>
    <cellStyle name="Heading 4" xfId="5" builtinId="19" customBuiltin="1"/>
    <cellStyle name="Heading 4 2" xfId="325"/>
    <cellStyle name="Heading 4 2 2" xfId="326"/>
    <cellStyle name="Heading 4 2 2 2" xfId="548"/>
    <cellStyle name="Heading 4 2 2 3" xfId="832"/>
    <cellStyle name="Heading 4 3" xfId="327"/>
    <cellStyle name="Heading 4 3 2" xfId="328"/>
    <cellStyle name="Heading 4 3 2 2" xfId="549"/>
    <cellStyle name="Heading 4 3 2 3" xfId="833"/>
    <cellStyle name="Heading 4 4" xfId="329"/>
    <cellStyle name="Heading 4 5" xfId="330"/>
    <cellStyle name="Heading 4 6" xfId="331"/>
    <cellStyle name="Hyperlink 2" xfId="684"/>
    <cellStyle name="Input" xfId="9" builtinId="20" customBuiltin="1"/>
    <cellStyle name="Input 2" xfId="332"/>
    <cellStyle name="Input 2 2" xfId="333"/>
    <cellStyle name="Input 2 2 2" xfId="550"/>
    <cellStyle name="Input 2 2 3" xfId="834"/>
    <cellStyle name="Input 2 3" xfId="334"/>
    <cellStyle name="Input 3" xfId="335"/>
    <cellStyle name="Input 3 2" xfId="336"/>
    <cellStyle name="Input 3 2 2" xfId="551"/>
    <cellStyle name="Input 3 2 3" xfId="835"/>
    <cellStyle name="Input 3 3" xfId="337"/>
    <cellStyle name="Input 4" xfId="338"/>
    <cellStyle name="Input 5" xfId="339"/>
    <cellStyle name="Input 6" xfId="340"/>
    <cellStyle name="Linked Cell" xfId="12" builtinId="24" customBuiltin="1"/>
    <cellStyle name="Linked Cell 2" xfId="341"/>
    <cellStyle name="Linked Cell 2 2" xfId="342"/>
    <cellStyle name="Linked Cell 2 2 2" xfId="552"/>
    <cellStyle name="Linked Cell 2 2 3" xfId="836"/>
    <cellStyle name="Linked Cell 3" xfId="343"/>
    <cellStyle name="Linked Cell 3 2" xfId="344"/>
    <cellStyle name="Linked Cell 3 2 2" xfId="553"/>
    <cellStyle name="Linked Cell 3 2 3" xfId="837"/>
    <cellStyle name="Linked Cell 4" xfId="345"/>
    <cellStyle name="Linked Cell 5" xfId="346"/>
    <cellStyle name="Linked Cell 6" xfId="347"/>
    <cellStyle name="Neutral" xfId="8" builtinId="28" customBuiltin="1"/>
    <cellStyle name="Neutral 2" xfId="348"/>
    <cellStyle name="Neutral 2 2" xfId="349"/>
    <cellStyle name="Neutral 2 2 2" xfId="554"/>
    <cellStyle name="Neutral 2 2 3" xfId="838"/>
    <cellStyle name="Neutral 3" xfId="350"/>
    <cellStyle name="Neutral 3 2" xfId="351"/>
    <cellStyle name="Neutral 3 2 2" xfId="555"/>
    <cellStyle name="Neutral 3 2 3" xfId="839"/>
    <cellStyle name="Neutral 4" xfId="352"/>
    <cellStyle name="Neutral 5" xfId="353"/>
    <cellStyle name="Neutral 6" xfId="354"/>
    <cellStyle name="Normal" xfId="0" builtinId="0"/>
    <cellStyle name="Normal 10" xfId="471"/>
    <cellStyle name="Normal 10 2" xfId="651"/>
    <cellStyle name="Normal 10 2 2" xfId="840"/>
    <cellStyle name="Normal 10 3" xfId="686"/>
    <cellStyle name="Normal 10 4" xfId="897"/>
    <cellStyle name="Normal 11" xfId="464"/>
    <cellStyle name="Normal 11 2" xfId="667"/>
    <cellStyle name="Normal 11 2 2" xfId="841"/>
    <cellStyle name="Normal 11 3" xfId="645"/>
    <cellStyle name="Normal 12" xfId="579"/>
    <cellStyle name="Normal 12 2" xfId="842"/>
    <cellStyle name="Normal 13" xfId="669"/>
    <cellStyle name="Normal 14" xfId="895"/>
    <cellStyle name="Normal 15" xfId="42"/>
    <cellStyle name="Normal 2" xfId="355"/>
    <cellStyle name="Normal 2 2" xfId="356"/>
    <cellStyle name="Normal 2 2 2" xfId="357"/>
    <cellStyle name="Normal 2 2 3" xfId="843"/>
    <cellStyle name="Normal 2 3" xfId="358"/>
    <cellStyle name="Normal 2 3 2" xfId="556"/>
    <cellStyle name="Normal 2 3 3" xfId="844"/>
    <cellStyle name="Normal 2 4" xfId="462"/>
    <cellStyle name="Normal 2 4 2" xfId="643"/>
    <cellStyle name="Normal 2 4 3" xfId="845"/>
    <cellStyle name="Normal 3" xfId="43"/>
    <cellStyle name="Normal 3 2" xfId="359"/>
    <cellStyle name="Normal 3 2 2" xfId="668"/>
    <cellStyle name="Normal 3 3" xfId="360"/>
    <cellStyle name="Normal 3 3 2" xfId="557"/>
    <cellStyle name="Normal 3 3 2 2" xfId="664"/>
    <cellStyle name="Normal 3 3 2 3" xfId="846"/>
    <cellStyle name="Normal 3 3 3" xfId="847"/>
    <cellStyle name="Normal 3 4" xfId="433"/>
    <cellStyle name="Normal 3 4 2" xfId="614"/>
    <cellStyle name="Normal 3 4 3" xfId="848"/>
    <cellStyle name="Normal 3 5" xfId="463"/>
    <cellStyle name="Normal 3 5 2" xfId="644"/>
    <cellStyle name="Normal 3 5 3" xfId="849"/>
    <cellStyle name="Normal 3 6" xfId="593"/>
    <cellStyle name="Normal 3 6 2" xfId="850"/>
    <cellStyle name="Normal 3 7" xfId="683"/>
    <cellStyle name="Normal 3 8" xfId="896"/>
    <cellStyle name="Normal 4" xfId="361"/>
    <cellStyle name="Normal 4 2" xfId="362"/>
    <cellStyle name="Normal 4 2 2" xfId="558"/>
    <cellStyle name="Normal 4 2 3" xfId="851"/>
    <cellStyle name="Normal 5" xfId="363"/>
    <cellStyle name="Normal 5 2" xfId="364"/>
    <cellStyle name="Normal 5 2 2" xfId="607"/>
    <cellStyle name="Normal 5 2 3" xfId="852"/>
    <cellStyle name="Normal 5 3" xfId="365"/>
    <cellStyle name="Normal 5 4" xfId="467"/>
    <cellStyle name="Normal 5 4 2" xfId="647"/>
    <cellStyle name="Normal 5 4 3" xfId="853"/>
    <cellStyle name="Normal 5 5" xfId="854"/>
    <cellStyle name="Normal 6" xfId="366"/>
    <cellStyle name="Normal 6 2" xfId="469"/>
    <cellStyle name="Normal 6 2 2" xfId="649"/>
    <cellStyle name="Normal 6 2 3" xfId="856"/>
    <cellStyle name="Normal 6 3" xfId="608"/>
    <cellStyle name="Normal 6 3 2" xfId="857"/>
    <cellStyle name="Normal 6 4" xfId="855"/>
    <cellStyle name="Normal 7" xfId="367"/>
    <cellStyle name="Normal 8" xfId="432"/>
    <cellStyle name="Normal 8 2" xfId="470"/>
    <cellStyle name="Normal 8 2 2" xfId="650"/>
    <cellStyle name="Normal 8 2 3" xfId="859"/>
    <cellStyle name="Normal 8 3" xfId="613"/>
    <cellStyle name="Normal 8 3 2" xfId="860"/>
    <cellStyle name="Normal 8 4" xfId="858"/>
    <cellStyle name="Normal 9" xfId="435"/>
    <cellStyle name="Normal 9 2" xfId="616"/>
    <cellStyle name="Normal 9 2 2" xfId="861"/>
    <cellStyle name="Normal 9 3" xfId="685"/>
    <cellStyle name="Note" xfId="15" builtinId="10" customBuiltin="1"/>
    <cellStyle name="Note 10" xfId="368"/>
    <cellStyle name="Note 10 2" xfId="559"/>
    <cellStyle name="Note 10 3" xfId="862"/>
    <cellStyle name="Note 11" xfId="369"/>
    <cellStyle name="Note 11 2" xfId="609"/>
    <cellStyle name="Note 11 2 2" xfId="864"/>
    <cellStyle name="Note 11 3" xfId="863"/>
    <cellStyle name="Note 12" xfId="580"/>
    <cellStyle name="Note 12 2" xfId="865"/>
    <cellStyle name="Note 13" xfId="670"/>
    <cellStyle name="Note 2" xfId="370"/>
    <cellStyle name="Note 2 10" xfId="371"/>
    <cellStyle name="Note 2 10 2" xfId="560"/>
    <cellStyle name="Note 2 10 3" xfId="866"/>
    <cellStyle name="Note 2 10 4" xfId="922"/>
    <cellStyle name="Note 2 11" xfId="372"/>
    <cellStyle name="Note 2 11 2" xfId="578"/>
    <cellStyle name="Note 2 11 3" xfId="867"/>
    <cellStyle name="Note 2 11 4" xfId="923"/>
    <cellStyle name="Note 2 12" xfId="461"/>
    <cellStyle name="Note 2 12 2" xfId="642"/>
    <cellStyle name="Note 2 12 3" xfId="868"/>
    <cellStyle name="Note 2 2" xfId="373"/>
    <cellStyle name="Note 2 2 2" xfId="374"/>
    <cellStyle name="Note 2 2 2 2" xfId="375"/>
    <cellStyle name="Note 2 2 3" xfId="376"/>
    <cellStyle name="Note 2 2 3 2" xfId="572"/>
    <cellStyle name="Note 2 2 3 3" xfId="869"/>
    <cellStyle name="Note 2 3" xfId="377"/>
    <cellStyle name="Note 2 3 2" xfId="378"/>
    <cellStyle name="Note 2 3 2 2" xfId="573"/>
    <cellStyle name="Note 2 3 2 3" xfId="870"/>
    <cellStyle name="Note 2 4" xfId="379"/>
    <cellStyle name="Note 2 4 2" xfId="380"/>
    <cellStyle name="Note 2 4 2 2" xfId="574"/>
    <cellStyle name="Note 2 4 2 3" xfId="871"/>
    <cellStyle name="Note 2 5" xfId="381"/>
    <cellStyle name="Note 2 5 2" xfId="382"/>
    <cellStyle name="Note 2 5 2 2" xfId="575"/>
    <cellStyle name="Note 2 5 2 3" xfId="872"/>
    <cellStyle name="Note 2 6" xfId="383"/>
    <cellStyle name="Note 2 6 2" xfId="384"/>
    <cellStyle name="Note 2 6 3" xfId="466"/>
    <cellStyle name="Note 2 6 4" xfId="610"/>
    <cellStyle name="Note 2 7" xfId="385"/>
    <cellStyle name="Note 2 8" xfId="386"/>
    <cellStyle name="Note 2 9" xfId="387"/>
    <cellStyle name="Note 3" xfId="388"/>
    <cellStyle name="Note 3 2" xfId="389"/>
    <cellStyle name="Note 3 2 2" xfId="924"/>
    <cellStyle name="Note 3 3" xfId="390"/>
    <cellStyle name="Note 3 4" xfId="391"/>
    <cellStyle name="Note 3 4 2" xfId="561"/>
    <cellStyle name="Note 3 4 3" xfId="873"/>
    <cellStyle name="Note 3 5" xfId="440"/>
    <cellStyle name="Note 3 5 2" xfId="621"/>
    <cellStyle name="Note 3 5 3" xfId="874"/>
    <cellStyle name="Note 4" xfId="392"/>
    <cellStyle name="Note 4 2" xfId="393"/>
    <cellStyle name="Note 4 3" xfId="394"/>
    <cellStyle name="Note 4 4" xfId="611"/>
    <cellStyle name="Note 5" xfId="395"/>
    <cellStyle name="Note 5 2" xfId="396"/>
    <cellStyle name="Note 5 2 2" xfId="576"/>
    <cellStyle name="Note 5 2 3" xfId="875"/>
    <cellStyle name="Note 6" xfId="397"/>
    <cellStyle name="Note 6 2" xfId="398"/>
    <cellStyle name="Note 6 2 2" xfId="577"/>
    <cellStyle name="Note 6 2 3" xfId="876"/>
    <cellStyle name="Note 7" xfId="399"/>
    <cellStyle name="Note 8" xfId="400"/>
    <cellStyle name="Note 9" xfId="401"/>
    <cellStyle name="Output" xfId="10" builtinId="21" customBuiltin="1"/>
    <cellStyle name="Output 2" xfId="402"/>
    <cellStyle name="Output 2 2" xfId="403"/>
    <cellStyle name="Output 2 2 2" xfId="562"/>
    <cellStyle name="Output 2 2 3" xfId="877"/>
    <cellStyle name="Output 3" xfId="404"/>
    <cellStyle name="Output 3 2" xfId="405"/>
    <cellStyle name="Output 3 2 2" xfId="563"/>
    <cellStyle name="Output 3 2 3" xfId="878"/>
    <cellStyle name="Output 4" xfId="406"/>
    <cellStyle name="Output 5" xfId="407"/>
    <cellStyle name="Output 6" xfId="408"/>
    <cellStyle name="Percent 2" xfId="409"/>
    <cellStyle name="Percent 2 2" xfId="468"/>
    <cellStyle name="Percent 2 2 2" xfId="648"/>
    <cellStyle name="Percent 2 2 3" xfId="880"/>
    <cellStyle name="Percent 2 3" xfId="612"/>
    <cellStyle name="Percent 2 3 2" xfId="881"/>
    <cellStyle name="Percent 2 4" xfId="879"/>
    <cellStyle name="Percent 3" xfId="431"/>
    <cellStyle name="Percent 3 2" xfId="434"/>
    <cellStyle name="Percent 3 2 2" xfId="615"/>
    <cellStyle name="Percent 3 2 3" xfId="883"/>
    <cellStyle name="Percent 3 3" xfId="465"/>
    <cellStyle name="Percent 3 3 2" xfId="646"/>
    <cellStyle name="Percent 3 3 3" xfId="884"/>
    <cellStyle name="Percent 3 4" xfId="594"/>
    <cellStyle name="Percent 3 4 2" xfId="885"/>
    <cellStyle name="Percent 3 5" xfId="882"/>
    <cellStyle name="Percent 4" xfId="570"/>
    <cellStyle name="Percent 4 2" xfId="665"/>
    <cellStyle name="Percent 4 2 2" xfId="887"/>
    <cellStyle name="Percent 4 3" xfId="886"/>
    <cellStyle name="Percent 5" xfId="666"/>
    <cellStyle name="Percent 6" xfId="888"/>
    <cellStyle name="Title" xfId="1" builtinId="15" customBuiltin="1"/>
    <cellStyle name="Title 2" xfId="410"/>
    <cellStyle name="Title 2 2" xfId="411"/>
    <cellStyle name="Title 2 2 2" xfId="564"/>
    <cellStyle name="Title 2 2 3" xfId="889"/>
    <cellStyle name="Title 3" xfId="412"/>
    <cellStyle name="Title 3 2" xfId="413"/>
    <cellStyle name="Title 3 2 2" xfId="565"/>
    <cellStyle name="Title 3 2 3" xfId="890"/>
    <cellStyle name="Title 4" xfId="414"/>
    <cellStyle name="Title 5" xfId="415"/>
    <cellStyle name="Title 6" xfId="416"/>
    <cellStyle name="Total" xfId="17" builtinId="25" customBuiltin="1"/>
    <cellStyle name="Total 2" xfId="417"/>
    <cellStyle name="Total 2 2" xfId="418"/>
    <cellStyle name="Total 2 2 2" xfId="566"/>
    <cellStyle name="Total 2 2 3" xfId="891"/>
    <cellStyle name="Total 3" xfId="419"/>
    <cellStyle name="Total 3 2" xfId="420"/>
    <cellStyle name="Total 3 2 2" xfId="567"/>
    <cellStyle name="Total 3 2 3" xfId="892"/>
    <cellStyle name="Total 4" xfId="421"/>
    <cellStyle name="Total 5" xfId="422"/>
    <cellStyle name="Total 6" xfId="423"/>
    <cellStyle name="Warning Text" xfId="14" builtinId="11" customBuiltin="1"/>
    <cellStyle name="Warning Text 2" xfId="424"/>
    <cellStyle name="Warning Text 2 2" xfId="425"/>
    <cellStyle name="Warning Text 2 2 2" xfId="568"/>
    <cellStyle name="Warning Text 2 2 3" xfId="893"/>
    <cellStyle name="Warning Text 3" xfId="426"/>
    <cellStyle name="Warning Text 3 2" xfId="427"/>
    <cellStyle name="Warning Text 3 2 2" xfId="569"/>
    <cellStyle name="Warning Text 3 2 3" xfId="894"/>
    <cellStyle name="Warning Text 4" xfId="428"/>
    <cellStyle name="Warning Text 5" xfId="429"/>
    <cellStyle name="Warning Text 6" xfId="430"/>
  </cellStyles>
  <dxfs count="4"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workbookViewId="0">
      <selection activeCell="A4" sqref="A4:M4"/>
    </sheetView>
  </sheetViews>
  <sheetFormatPr defaultRowHeight="15" x14ac:dyDescent="0.25"/>
  <cols>
    <col min="2" max="2" width="20.7109375" customWidth="1"/>
  </cols>
  <sheetData>
    <row r="1" spans="1:14" ht="15" customHeight="1" x14ac:dyDescent="0.25">
      <c r="A1" s="73" t="s">
        <v>1183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4" ht="15" customHeight="1" x14ac:dyDescent="0.25">
      <c r="A2" s="77" t="s">
        <v>1184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4" s="14" customFormat="1" x14ac:dyDescent="0.25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4" x14ac:dyDescent="0.25">
      <c r="A4" s="75" t="s">
        <v>1185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4" ht="15" customHeight="1" x14ac:dyDescent="0.25">
      <c r="A5" s="76" t="s">
        <v>127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</row>
    <row r="6" spans="1:14" s="14" customFormat="1" x14ac:dyDescent="0.25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</row>
    <row r="7" spans="1:14" x14ac:dyDescent="0.25">
      <c r="A7" s="67" t="s">
        <v>1179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9"/>
    </row>
    <row r="8" spans="1:14" s="18" customFormat="1" x14ac:dyDescent="0.25">
      <c r="A8" s="20"/>
      <c r="B8" s="21"/>
      <c r="C8" s="21"/>
      <c r="D8" s="21"/>
      <c r="E8" s="21"/>
      <c r="F8" s="21"/>
      <c r="G8" s="21"/>
      <c r="H8" s="21"/>
      <c r="I8" s="21"/>
      <c r="J8" s="22"/>
      <c r="K8" s="22"/>
      <c r="L8" s="22"/>
      <c r="M8" s="22"/>
      <c r="N8" s="23"/>
    </row>
    <row r="9" spans="1:14" ht="34.5" customHeight="1" x14ac:dyDescent="0.25">
      <c r="A9" s="70" t="s">
        <v>1180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2"/>
    </row>
    <row r="10" spans="1:14" x14ac:dyDescent="0.25">
      <c r="A10" s="5"/>
      <c r="B10" s="8" t="s">
        <v>109</v>
      </c>
      <c r="C10" s="8" t="s">
        <v>110</v>
      </c>
      <c r="D10" s="8" t="s">
        <v>111</v>
      </c>
      <c r="E10" s="8" t="s">
        <v>112</v>
      </c>
      <c r="F10" s="8" t="s">
        <v>113</v>
      </c>
      <c r="G10" s="8" t="s">
        <v>114</v>
      </c>
      <c r="H10" s="8" t="s">
        <v>115</v>
      </c>
      <c r="I10" s="8" t="s">
        <v>116</v>
      </c>
      <c r="J10" s="8" t="s">
        <v>117</v>
      </c>
      <c r="K10" s="8" t="s">
        <v>118</v>
      </c>
      <c r="L10" s="8" t="s">
        <v>119</v>
      </c>
      <c r="M10" s="8" t="s">
        <v>120</v>
      </c>
    </row>
    <row r="11" spans="1:14" x14ac:dyDescent="0.25">
      <c r="A11" s="5">
        <v>1</v>
      </c>
      <c r="B11" s="78" t="s">
        <v>121</v>
      </c>
      <c r="C11" s="78" t="s">
        <v>0</v>
      </c>
      <c r="D11" s="79" t="s">
        <v>1181</v>
      </c>
      <c r="E11" s="79"/>
      <c r="F11" s="79"/>
      <c r="G11" s="79"/>
      <c r="H11" s="79"/>
      <c r="I11" s="79"/>
      <c r="J11" s="79"/>
      <c r="K11" s="79"/>
      <c r="L11" s="79"/>
      <c r="M11" s="79"/>
    </row>
    <row r="12" spans="1:14" x14ac:dyDescent="0.25">
      <c r="A12" s="5">
        <v>2</v>
      </c>
      <c r="B12" s="78"/>
      <c r="C12" s="78"/>
      <c r="D12" s="2" t="s">
        <v>86</v>
      </c>
      <c r="E12" s="2" t="s">
        <v>87</v>
      </c>
      <c r="F12" s="2" t="s">
        <v>88</v>
      </c>
      <c r="G12" s="2" t="s">
        <v>89</v>
      </c>
      <c r="H12" s="2" t="s">
        <v>90</v>
      </c>
      <c r="I12" s="2" t="s">
        <v>91</v>
      </c>
      <c r="J12" s="2" t="s">
        <v>92</v>
      </c>
      <c r="K12" s="2" t="s">
        <v>93</v>
      </c>
      <c r="L12" s="2" t="s">
        <v>94</v>
      </c>
      <c r="M12" s="2" t="s">
        <v>95</v>
      </c>
    </row>
    <row r="13" spans="1:14" x14ac:dyDescent="0.25">
      <c r="A13" s="5">
        <v>3</v>
      </c>
      <c r="B13" s="1" t="str">
        <f>'Array Table'!B2</f>
        <v>Staphylococcus aureus</v>
      </c>
      <c r="C13" s="9" t="s">
        <v>122</v>
      </c>
      <c r="D13" s="6">
        <v>25.4</v>
      </c>
      <c r="E13" s="7"/>
      <c r="F13" s="6"/>
      <c r="G13" s="7"/>
      <c r="H13" s="6"/>
      <c r="I13" s="7"/>
      <c r="J13" s="6"/>
      <c r="K13" s="7"/>
      <c r="L13" s="6"/>
      <c r="M13" s="7"/>
    </row>
    <row r="14" spans="1:14" x14ac:dyDescent="0.25">
      <c r="A14" s="5">
        <v>4</v>
      </c>
      <c r="B14" s="1" t="str">
        <f>'Array Table'!B3</f>
        <v>mecA</v>
      </c>
      <c r="C14" s="9" t="s">
        <v>123</v>
      </c>
      <c r="D14" s="6">
        <v>34.6</v>
      </c>
      <c r="E14" s="7"/>
      <c r="F14" s="6"/>
      <c r="G14" s="6"/>
      <c r="H14" s="7"/>
      <c r="I14" s="6"/>
      <c r="J14" s="6"/>
      <c r="K14" s="7"/>
      <c r="L14" s="6"/>
      <c r="M14" s="6"/>
    </row>
    <row r="15" spans="1:14" x14ac:dyDescent="0.25">
      <c r="A15" s="5" t="s">
        <v>124</v>
      </c>
      <c r="B15" s="1" t="s">
        <v>125</v>
      </c>
      <c r="C15" s="1" t="s">
        <v>125</v>
      </c>
      <c r="D15" s="6"/>
      <c r="E15" s="7"/>
      <c r="F15" s="6"/>
      <c r="G15" s="7"/>
      <c r="H15" s="6"/>
      <c r="I15" s="7"/>
      <c r="J15" s="6"/>
      <c r="K15" s="7"/>
      <c r="L15" s="6"/>
      <c r="M15" s="7"/>
    </row>
    <row r="16" spans="1:14" x14ac:dyDescent="0.25">
      <c r="A16" s="5">
        <v>98</v>
      </c>
      <c r="B16" s="11" t="s">
        <v>108</v>
      </c>
      <c r="C16" s="11" t="s">
        <v>107</v>
      </c>
      <c r="D16" s="10">
        <v>20.2</v>
      </c>
      <c r="E16" s="12"/>
      <c r="F16" s="10"/>
      <c r="G16" s="10"/>
      <c r="H16" s="12"/>
      <c r="I16" s="10"/>
      <c r="J16" s="10"/>
      <c r="K16" s="12"/>
      <c r="L16" s="10"/>
      <c r="M16" s="10"/>
    </row>
    <row r="17" spans="1:13" x14ac:dyDescent="0.25">
      <c r="A17" s="80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2"/>
    </row>
    <row r="18" spans="1:13" ht="15" customHeight="1" x14ac:dyDescent="0.25">
      <c r="A18" s="76" t="s">
        <v>1182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</row>
    <row r="19" spans="1:13" x14ac:dyDescent="0.25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</row>
    <row r="20" spans="1:13" s="14" customFormat="1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</row>
  </sheetData>
  <mergeCells count="11">
    <mergeCell ref="B11:B12"/>
    <mergeCell ref="C11:C12"/>
    <mergeCell ref="D11:M11"/>
    <mergeCell ref="A17:M17"/>
    <mergeCell ref="A18:M19"/>
    <mergeCell ref="A7:M7"/>
    <mergeCell ref="A9:M9"/>
    <mergeCell ref="A1:M1"/>
    <mergeCell ref="A4:M4"/>
    <mergeCell ref="A5:M6"/>
    <mergeCell ref="A2:M3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7"/>
  <sheetViews>
    <sheetView workbookViewId="0">
      <selection activeCell="B1" sqref="B1"/>
    </sheetView>
  </sheetViews>
  <sheetFormatPr defaultRowHeight="15" x14ac:dyDescent="0.25"/>
  <cols>
    <col min="2" max="2" width="22.7109375" customWidth="1"/>
    <col min="3" max="3" width="31.140625" customWidth="1"/>
  </cols>
  <sheetData>
    <row r="1" spans="1:3" x14ac:dyDescent="0.25">
      <c r="A1" s="32" t="s">
        <v>0</v>
      </c>
      <c r="B1" s="33" t="s">
        <v>1170</v>
      </c>
      <c r="C1" s="34" t="s">
        <v>1172</v>
      </c>
    </row>
    <row r="2" spans="1:3" x14ac:dyDescent="0.25">
      <c r="A2" s="30" t="s">
        <v>1</v>
      </c>
      <c r="B2" s="40" t="s">
        <v>192</v>
      </c>
      <c r="C2" s="40" t="s">
        <v>1173</v>
      </c>
    </row>
    <row r="3" spans="1:3" x14ac:dyDescent="0.25">
      <c r="A3" s="30" t="s">
        <v>2</v>
      </c>
      <c r="B3" s="40" t="s">
        <v>1036</v>
      </c>
      <c r="C3" s="40" t="s">
        <v>1173</v>
      </c>
    </row>
    <row r="4" spans="1:3" x14ac:dyDescent="0.25">
      <c r="A4" s="30" t="s">
        <v>3</v>
      </c>
      <c r="B4" s="40" t="s">
        <v>976</v>
      </c>
      <c r="C4" s="40" t="s">
        <v>1173</v>
      </c>
    </row>
    <row r="5" spans="1:3" x14ac:dyDescent="0.25">
      <c r="A5" s="30" t="s">
        <v>4</v>
      </c>
      <c r="B5" s="40" t="s">
        <v>978</v>
      </c>
      <c r="C5" s="40" t="s">
        <v>1173</v>
      </c>
    </row>
    <row r="6" spans="1:3" x14ac:dyDescent="0.25">
      <c r="A6" s="30" t="s">
        <v>5</v>
      </c>
      <c r="B6" s="48" t="s">
        <v>192</v>
      </c>
      <c r="C6" s="40" t="s">
        <v>1177</v>
      </c>
    </row>
    <row r="7" spans="1:3" x14ac:dyDescent="0.25">
      <c r="A7" s="30" t="s">
        <v>6</v>
      </c>
      <c r="B7" s="48" t="s">
        <v>1036</v>
      </c>
      <c r="C7" s="40" t="s">
        <v>1177</v>
      </c>
    </row>
    <row r="8" spans="1:3" x14ac:dyDescent="0.25">
      <c r="A8" s="30" t="s">
        <v>7</v>
      </c>
      <c r="B8" s="48" t="s">
        <v>976</v>
      </c>
      <c r="C8" s="40" t="s">
        <v>1177</v>
      </c>
    </row>
    <row r="9" spans="1:3" x14ac:dyDescent="0.25">
      <c r="A9" s="30" t="s">
        <v>8</v>
      </c>
      <c r="B9" s="48" t="s">
        <v>978</v>
      </c>
      <c r="C9" s="40" t="s">
        <v>1177</v>
      </c>
    </row>
    <row r="10" spans="1:3" x14ac:dyDescent="0.25">
      <c r="A10" s="30" t="s">
        <v>9</v>
      </c>
      <c r="B10" s="48" t="s">
        <v>192</v>
      </c>
      <c r="C10" s="48" t="s">
        <v>86</v>
      </c>
    </row>
    <row r="11" spans="1:3" x14ac:dyDescent="0.25">
      <c r="A11" s="30" t="s">
        <v>10</v>
      </c>
      <c r="B11" s="48" t="s">
        <v>1036</v>
      </c>
      <c r="C11" s="48" t="s">
        <v>86</v>
      </c>
    </row>
    <row r="12" spans="1:3" x14ac:dyDescent="0.25">
      <c r="A12" s="31" t="s">
        <v>11</v>
      </c>
      <c r="B12" s="48" t="s">
        <v>976</v>
      </c>
      <c r="C12" s="48" t="s">
        <v>86</v>
      </c>
    </row>
    <row r="13" spans="1:3" x14ac:dyDescent="0.25">
      <c r="A13" s="31" t="s">
        <v>12</v>
      </c>
      <c r="B13" s="48" t="s">
        <v>978</v>
      </c>
      <c r="C13" s="48" t="s">
        <v>86</v>
      </c>
    </row>
    <row r="14" spans="1:3" x14ac:dyDescent="0.25">
      <c r="A14" s="31" t="s">
        <v>13</v>
      </c>
      <c r="B14" s="48" t="s">
        <v>192</v>
      </c>
      <c r="C14" s="41" t="s">
        <v>1173</v>
      </c>
    </row>
    <row r="15" spans="1:3" x14ac:dyDescent="0.25">
      <c r="A15" s="31" t="s">
        <v>14</v>
      </c>
      <c r="B15" s="48" t="s">
        <v>1036</v>
      </c>
      <c r="C15" s="41" t="s">
        <v>1173</v>
      </c>
    </row>
    <row r="16" spans="1:3" x14ac:dyDescent="0.25">
      <c r="A16" s="31" t="s">
        <v>15</v>
      </c>
      <c r="B16" s="48" t="s">
        <v>976</v>
      </c>
      <c r="C16" s="41" t="s">
        <v>1173</v>
      </c>
    </row>
    <row r="17" spans="1:3" x14ac:dyDescent="0.25">
      <c r="A17" s="31" t="s">
        <v>16</v>
      </c>
      <c r="B17" s="48" t="s">
        <v>978</v>
      </c>
      <c r="C17" s="41" t="s">
        <v>1173</v>
      </c>
    </row>
    <row r="18" spans="1:3" x14ac:dyDescent="0.25">
      <c r="A18" s="31" t="s">
        <v>17</v>
      </c>
      <c r="B18" s="48" t="s">
        <v>192</v>
      </c>
      <c r="C18" s="41" t="s">
        <v>1177</v>
      </c>
    </row>
    <row r="19" spans="1:3" x14ac:dyDescent="0.25">
      <c r="A19" s="31" t="s">
        <v>18</v>
      </c>
      <c r="B19" s="48" t="s">
        <v>1036</v>
      </c>
      <c r="C19" s="41" t="s">
        <v>1177</v>
      </c>
    </row>
    <row r="20" spans="1:3" x14ac:dyDescent="0.25">
      <c r="A20" s="31" t="s">
        <v>19</v>
      </c>
      <c r="B20" s="48" t="s">
        <v>976</v>
      </c>
      <c r="C20" s="41" t="s">
        <v>1177</v>
      </c>
    </row>
    <row r="21" spans="1:3" x14ac:dyDescent="0.25">
      <c r="A21" s="31" t="s">
        <v>20</v>
      </c>
      <c r="B21" s="48" t="s">
        <v>978</v>
      </c>
      <c r="C21" s="41" t="s">
        <v>1177</v>
      </c>
    </row>
    <row r="22" spans="1:3" x14ac:dyDescent="0.25">
      <c r="A22" s="31" t="s">
        <v>21</v>
      </c>
      <c r="B22" s="48" t="s">
        <v>192</v>
      </c>
      <c r="C22" s="41" t="s">
        <v>87</v>
      </c>
    </row>
    <row r="23" spans="1:3" x14ac:dyDescent="0.25">
      <c r="A23" s="31" t="s">
        <v>22</v>
      </c>
      <c r="B23" s="48" t="s">
        <v>1036</v>
      </c>
      <c r="C23" s="48" t="s">
        <v>87</v>
      </c>
    </row>
    <row r="24" spans="1:3" x14ac:dyDescent="0.25">
      <c r="A24" s="31" t="s">
        <v>23</v>
      </c>
      <c r="B24" s="48" t="s">
        <v>976</v>
      </c>
      <c r="C24" s="48" t="s">
        <v>87</v>
      </c>
    </row>
    <row r="25" spans="1:3" x14ac:dyDescent="0.25">
      <c r="A25" s="31" t="s">
        <v>24</v>
      </c>
      <c r="B25" s="48" t="s">
        <v>978</v>
      </c>
      <c r="C25" s="48" t="s">
        <v>87</v>
      </c>
    </row>
    <row r="26" spans="1:3" x14ac:dyDescent="0.25">
      <c r="A26" s="31" t="s">
        <v>25</v>
      </c>
      <c r="B26" s="48" t="s">
        <v>192</v>
      </c>
      <c r="C26" s="42" t="s">
        <v>1173</v>
      </c>
    </row>
    <row r="27" spans="1:3" x14ac:dyDescent="0.25">
      <c r="A27" s="31" t="s">
        <v>26</v>
      </c>
      <c r="B27" s="48" t="s">
        <v>1036</v>
      </c>
      <c r="C27" s="42" t="s">
        <v>1173</v>
      </c>
    </row>
    <row r="28" spans="1:3" x14ac:dyDescent="0.25">
      <c r="A28" s="31" t="s">
        <v>27</v>
      </c>
      <c r="B28" s="48" t="s">
        <v>976</v>
      </c>
      <c r="C28" s="42" t="s">
        <v>1173</v>
      </c>
    </row>
    <row r="29" spans="1:3" x14ac:dyDescent="0.25">
      <c r="A29" s="31" t="s">
        <v>28</v>
      </c>
      <c r="B29" s="48" t="s">
        <v>978</v>
      </c>
      <c r="C29" s="42" t="s">
        <v>1173</v>
      </c>
    </row>
    <row r="30" spans="1:3" x14ac:dyDescent="0.25">
      <c r="A30" s="31" t="s">
        <v>29</v>
      </c>
      <c r="B30" s="48" t="s">
        <v>192</v>
      </c>
      <c r="C30" s="42" t="s">
        <v>1177</v>
      </c>
    </row>
    <row r="31" spans="1:3" x14ac:dyDescent="0.25">
      <c r="A31" s="31" t="s">
        <v>30</v>
      </c>
      <c r="B31" s="48" t="s">
        <v>1036</v>
      </c>
      <c r="C31" s="42" t="s">
        <v>1177</v>
      </c>
    </row>
    <row r="32" spans="1:3" x14ac:dyDescent="0.25">
      <c r="A32" s="31" t="s">
        <v>31</v>
      </c>
      <c r="B32" s="48" t="s">
        <v>976</v>
      </c>
      <c r="C32" s="42" t="s">
        <v>1177</v>
      </c>
    </row>
    <row r="33" spans="1:3" x14ac:dyDescent="0.25">
      <c r="A33" s="31" t="s">
        <v>32</v>
      </c>
      <c r="B33" s="48" t="s">
        <v>978</v>
      </c>
      <c r="C33" s="42" t="s">
        <v>1177</v>
      </c>
    </row>
    <row r="34" spans="1:3" x14ac:dyDescent="0.25">
      <c r="A34" s="31" t="s">
        <v>33</v>
      </c>
      <c r="B34" s="48" t="s">
        <v>192</v>
      </c>
      <c r="C34" s="42" t="s">
        <v>88</v>
      </c>
    </row>
    <row r="35" spans="1:3" x14ac:dyDescent="0.25">
      <c r="A35" s="31" t="s">
        <v>34</v>
      </c>
      <c r="B35" s="48" t="s">
        <v>1036</v>
      </c>
      <c r="C35" s="48" t="s">
        <v>88</v>
      </c>
    </row>
    <row r="36" spans="1:3" x14ac:dyDescent="0.25">
      <c r="A36" s="31" t="s">
        <v>35</v>
      </c>
      <c r="B36" s="48" t="s">
        <v>976</v>
      </c>
      <c r="C36" s="48" t="s">
        <v>88</v>
      </c>
    </row>
    <row r="37" spans="1:3" x14ac:dyDescent="0.25">
      <c r="A37" s="31" t="s">
        <v>36</v>
      </c>
      <c r="B37" s="48" t="s">
        <v>978</v>
      </c>
      <c r="C37" s="48" t="s">
        <v>88</v>
      </c>
    </row>
    <row r="38" spans="1:3" x14ac:dyDescent="0.25">
      <c r="A38" s="30" t="s">
        <v>97</v>
      </c>
      <c r="B38" s="48" t="s">
        <v>192</v>
      </c>
      <c r="C38" s="43" t="s">
        <v>1173</v>
      </c>
    </row>
    <row r="39" spans="1:3" x14ac:dyDescent="0.25">
      <c r="A39" s="30" t="s">
        <v>37</v>
      </c>
      <c r="B39" s="48" t="s">
        <v>1036</v>
      </c>
      <c r="C39" s="43" t="s">
        <v>1173</v>
      </c>
    </row>
    <row r="40" spans="1:3" x14ac:dyDescent="0.25">
      <c r="A40" s="30" t="s">
        <v>38</v>
      </c>
      <c r="B40" s="48" t="s">
        <v>976</v>
      </c>
      <c r="C40" s="43" t="s">
        <v>1173</v>
      </c>
    </row>
    <row r="41" spans="1:3" x14ac:dyDescent="0.25">
      <c r="A41" s="30" t="s">
        <v>39</v>
      </c>
      <c r="B41" s="48" t="s">
        <v>978</v>
      </c>
      <c r="C41" s="43" t="s">
        <v>1173</v>
      </c>
    </row>
    <row r="42" spans="1:3" x14ac:dyDescent="0.25">
      <c r="A42" s="30" t="s">
        <v>40</v>
      </c>
      <c r="B42" s="48" t="s">
        <v>192</v>
      </c>
      <c r="C42" s="43" t="s">
        <v>1177</v>
      </c>
    </row>
    <row r="43" spans="1:3" x14ac:dyDescent="0.25">
      <c r="A43" s="30" t="s">
        <v>41</v>
      </c>
      <c r="B43" s="48" t="s">
        <v>1036</v>
      </c>
      <c r="C43" s="43" t="s">
        <v>1177</v>
      </c>
    </row>
    <row r="44" spans="1:3" x14ac:dyDescent="0.25">
      <c r="A44" s="30" t="s">
        <v>42</v>
      </c>
      <c r="B44" s="48" t="s">
        <v>976</v>
      </c>
      <c r="C44" s="43" t="s">
        <v>1177</v>
      </c>
    </row>
    <row r="45" spans="1:3" x14ac:dyDescent="0.25">
      <c r="A45" s="30" t="s">
        <v>43</v>
      </c>
      <c r="B45" s="48" t="s">
        <v>978</v>
      </c>
      <c r="C45" s="43" t="s">
        <v>1177</v>
      </c>
    </row>
    <row r="46" spans="1:3" x14ac:dyDescent="0.25">
      <c r="A46" s="30" t="s">
        <v>44</v>
      </c>
      <c r="B46" s="48" t="s">
        <v>192</v>
      </c>
      <c r="C46" s="43" t="s">
        <v>89</v>
      </c>
    </row>
    <row r="47" spans="1:3" x14ac:dyDescent="0.25">
      <c r="A47" s="30" t="s">
        <v>45</v>
      </c>
      <c r="B47" s="48" t="s">
        <v>1036</v>
      </c>
      <c r="C47" s="48" t="s">
        <v>89</v>
      </c>
    </row>
    <row r="48" spans="1:3" x14ac:dyDescent="0.25">
      <c r="A48" s="30" t="s">
        <v>46</v>
      </c>
      <c r="B48" s="48" t="s">
        <v>976</v>
      </c>
      <c r="C48" s="48" t="s">
        <v>89</v>
      </c>
    </row>
    <row r="49" spans="1:3" x14ac:dyDescent="0.25">
      <c r="A49" s="30" t="s">
        <v>47</v>
      </c>
      <c r="B49" s="48" t="s">
        <v>978</v>
      </c>
      <c r="C49" s="48" t="s">
        <v>89</v>
      </c>
    </row>
    <row r="50" spans="1:3" x14ac:dyDescent="0.25">
      <c r="A50" s="30" t="s">
        <v>48</v>
      </c>
      <c r="B50" s="48" t="s">
        <v>192</v>
      </c>
      <c r="C50" s="44" t="s">
        <v>1173</v>
      </c>
    </row>
    <row r="51" spans="1:3" x14ac:dyDescent="0.25">
      <c r="A51" s="30" t="s">
        <v>49</v>
      </c>
      <c r="B51" s="48" t="s">
        <v>1036</v>
      </c>
      <c r="C51" s="44" t="s">
        <v>1173</v>
      </c>
    </row>
    <row r="52" spans="1:3" x14ac:dyDescent="0.25">
      <c r="A52" s="30" t="s">
        <v>50</v>
      </c>
      <c r="B52" s="48" t="s">
        <v>976</v>
      </c>
      <c r="C52" s="44" t="s">
        <v>1173</v>
      </c>
    </row>
    <row r="53" spans="1:3" x14ac:dyDescent="0.25">
      <c r="A53" s="30" t="s">
        <v>51</v>
      </c>
      <c r="B53" s="48" t="s">
        <v>978</v>
      </c>
      <c r="C53" s="44" t="s">
        <v>1173</v>
      </c>
    </row>
    <row r="54" spans="1:3" x14ac:dyDescent="0.25">
      <c r="A54" s="30" t="s">
        <v>52</v>
      </c>
      <c r="B54" s="48" t="s">
        <v>192</v>
      </c>
      <c r="C54" s="44" t="s">
        <v>1177</v>
      </c>
    </row>
    <row r="55" spans="1:3" x14ac:dyDescent="0.25">
      <c r="A55" s="30" t="s">
        <v>53</v>
      </c>
      <c r="B55" s="48" t="s">
        <v>1036</v>
      </c>
      <c r="C55" s="44" t="s">
        <v>1177</v>
      </c>
    </row>
    <row r="56" spans="1:3" x14ac:dyDescent="0.25">
      <c r="A56" s="30" t="s">
        <v>54</v>
      </c>
      <c r="B56" s="48" t="s">
        <v>976</v>
      </c>
      <c r="C56" s="44" t="s">
        <v>1177</v>
      </c>
    </row>
    <row r="57" spans="1:3" x14ac:dyDescent="0.25">
      <c r="A57" s="30" t="s">
        <v>55</v>
      </c>
      <c r="B57" s="48" t="s">
        <v>978</v>
      </c>
      <c r="C57" s="44" t="s">
        <v>1177</v>
      </c>
    </row>
    <row r="58" spans="1:3" x14ac:dyDescent="0.25">
      <c r="A58" s="30" t="s">
        <v>56</v>
      </c>
      <c r="B58" s="48" t="s">
        <v>192</v>
      </c>
      <c r="C58" s="44" t="s">
        <v>90</v>
      </c>
    </row>
    <row r="59" spans="1:3" x14ac:dyDescent="0.25">
      <c r="A59" s="30" t="s">
        <v>57</v>
      </c>
      <c r="B59" s="48" t="s">
        <v>1036</v>
      </c>
      <c r="C59" s="48" t="s">
        <v>90</v>
      </c>
    </row>
    <row r="60" spans="1:3" x14ac:dyDescent="0.25">
      <c r="A60" s="30" t="s">
        <v>58</v>
      </c>
      <c r="B60" s="48" t="s">
        <v>976</v>
      </c>
      <c r="C60" s="48" t="s">
        <v>90</v>
      </c>
    </row>
    <row r="61" spans="1:3" x14ac:dyDescent="0.25">
      <c r="A61" s="30" t="s">
        <v>59</v>
      </c>
      <c r="B61" s="48" t="s">
        <v>978</v>
      </c>
      <c r="C61" s="48" t="s">
        <v>90</v>
      </c>
    </row>
    <row r="62" spans="1:3" x14ac:dyDescent="0.25">
      <c r="A62" s="30" t="s">
        <v>60</v>
      </c>
      <c r="B62" s="45" t="s">
        <v>192</v>
      </c>
      <c r="C62" s="45" t="s">
        <v>1173</v>
      </c>
    </row>
    <row r="63" spans="1:3" x14ac:dyDescent="0.25">
      <c r="A63" s="30" t="s">
        <v>61</v>
      </c>
      <c r="B63" s="45" t="s">
        <v>1036</v>
      </c>
      <c r="C63" s="45" t="s">
        <v>1173</v>
      </c>
    </row>
    <row r="64" spans="1:3" x14ac:dyDescent="0.25">
      <c r="A64" s="30" t="s">
        <v>62</v>
      </c>
      <c r="B64" s="45" t="s">
        <v>976</v>
      </c>
      <c r="C64" s="45" t="s">
        <v>1173</v>
      </c>
    </row>
    <row r="65" spans="1:3" x14ac:dyDescent="0.25">
      <c r="A65" s="30" t="s">
        <v>63</v>
      </c>
      <c r="B65" s="45" t="s">
        <v>978</v>
      </c>
      <c r="C65" s="45" t="s">
        <v>1173</v>
      </c>
    </row>
    <row r="66" spans="1:3" x14ac:dyDescent="0.25">
      <c r="A66" s="30" t="s">
        <v>64</v>
      </c>
      <c r="B66" s="45" t="s">
        <v>192</v>
      </c>
      <c r="C66" s="45" t="s">
        <v>1177</v>
      </c>
    </row>
    <row r="67" spans="1:3" x14ac:dyDescent="0.25">
      <c r="A67" s="30" t="s">
        <v>65</v>
      </c>
      <c r="B67" s="45" t="s">
        <v>1036</v>
      </c>
      <c r="C67" s="45" t="s">
        <v>1177</v>
      </c>
    </row>
    <row r="68" spans="1:3" x14ac:dyDescent="0.25">
      <c r="A68" s="30" t="s">
        <v>66</v>
      </c>
      <c r="B68" s="45" t="s">
        <v>976</v>
      </c>
      <c r="C68" s="45" t="s">
        <v>1177</v>
      </c>
    </row>
    <row r="69" spans="1:3" x14ac:dyDescent="0.25">
      <c r="A69" s="30" t="s">
        <v>67</v>
      </c>
      <c r="B69" s="45" t="s">
        <v>978</v>
      </c>
      <c r="C69" s="45" t="s">
        <v>1177</v>
      </c>
    </row>
    <row r="70" spans="1:3" x14ac:dyDescent="0.25">
      <c r="A70" s="30" t="s">
        <v>68</v>
      </c>
      <c r="B70" s="45" t="s">
        <v>192</v>
      </c>
      <c r="C70" s="45" t="s">
        <v>91</v>
      </c>
    </row>
    <row r="71" spans="1:3" x14ac:dyDescent="0.25">
      <c r="A71" s="30" t="s">
        <v>69</v>
      </c>
      <c r="B71" s="45" t="s">
        <v>1036</v>
      </c>
      <c r="C71" s="48" t="s">
        <v>91</v>
      </c>
    </row>
    <row r="72" spans="1:3" x14ac:dyDescent="0.25">
      <c r="A72" s="30" t="s">
        <v>70</v>
      </c>
      <c r="B72" s="45" t="s">
        <v>976</v>
      </c>
      <c r="C72" s="48" t="s">
        <v>91</v>
      </c>
    </row>
    <row r="73" spans="1:3" x14ac:dyDescent="0.25">
      <c r="A73" s="30" t="s">
        <v>71</v>
      </c>
      <c r="B73" s="45" t="s">
        <v>978</v>
      </c>
      <c r="C73" s="48" t="s">
        <v>91</v>
      </c>
    </row>
    <row r="74" spans="1:3" x14ac:dyDescent="0.25">
      <c r="A74" s="30" t="s">
        <v>72</v>
      </c>
      <c r="B74" s="46" t="s">
        <v>192</v>
      </c>
      <c r="C74" s="46" t="s">
        <v>1173</v>
      </c>
    </row>
    <row r="75" spans="1:3" x14ac:dyDescent="0.25">
      <c r="A75" s="30" t="s">
        <v>73</v>
      </c>
      <c r="B75" s="46" t="s">
        <v>1036</v>
      </c>
      <c r="C75" s="46" t="s">
        <v>1173</v>
      </c>
    </row>
    <row r="76" spans="1:3" x14ac:dyDescent="0.25">
      <c r="A76" s="30" t="s">
        <v>74</v>
      </c>
      <c r="B76" s="46" t="s">
        <v>976</v>
      </c>
      <c r="C76" s="46" t="s">
        <v>1173</v>
      </c>
    </row>
    <row r="77" spans="1:3" x14ac:dyDescent="0.25">
      <c r="A77" s="30" t="s">
        <v>75</v>
      </c>
      <c r="B77" s="46" t="s">
        <v>978</v>
      </c>
      <c r="C77" s="46" t="s">
        <v>1173</v>
      </c>
    </row>
    <row r="78" spans="1:3" x14ac:dyDescent="0.25">
      <c r="A78" s="30" t="s">
        <v>76</v>
      </c>
      <c r="B78" s="46" t="s">
        <v>192</v>
      </c>
      <c r="C78" s="46" t="s">
        <v>1177</v>
      </c>
    </row>
    <row r="79" spans="1:3" x14ac:dyDescent="0.25">
      <c r="A79" s="30" t="s">
        <v>77</v>
      </c>
      <c r="B79" s="46" t="s">
        <v>1036</v>
      </c>
      <c r="C79" s="46" t="s">
        <v>1177</v>
      </c>
    </row>
    <row r="80" spans="1:3" x14ac:dyDescent="0.25">
      <c r="A80" s="30" t="s">
        <v>78</v>
      </c>
      <c r="B80" s="46" t="s">
        <v>976</v>
      </c>
      <c r="C80" s="46" t="s">
        <v>1177</v>
      </c>
    </row>
    <row r="81" spans="1:3" x14ac:dyDescent="0.25">
      <c r="A81" s="30" t="s">
        <v>79</v>
      </c>
      <c r="B81" s="46" t="s">
        <v>978</v>
      </c>
      <c r="C81" s="46" t="s">
        <v>1177</v>
      </c>
    </row>
    <row r="82" spans="1:3" x14ac:dyDescent="0.25">
      <c r="A82" s="30" t="s">
        <v>80</v>
      </c>
      <c r="B82" s="46" t="s">
        <v>192</v>
      </c>
      <c r="C82" s="46" t="s">
        <v>92</v>
      </c>
    </row>
    <row r="83" spans="1:3" x14ac:dyDescent="0.25">
      <c r="A83" s="30" t="s">
        <v>81</v>
      </c>
      <c r="B83" s="46" t="s">
        <v>1036</v>
      </c>
      <c r="C83" s="48" t="s">
        <v>92</v>
      </c>
    </row>
    <row r="84" spans="1:3" x14ac:dyDescent="0.25">
      <c r="A84" s="30" t="s">
        <v>82</v>
      </c>
      <c r="B84" s="46" t="s">
        <v>976</v>
      </c>
      <c r="C84" s="48" t="s">
        <v>92</v>
      </c>
    </row>
    <row r="85" spans="1:3" x14ac:dyDescent="0.25">
      <c r="A85" s="30" t="s">
        <v>83</v>
      </c>
      <c r="B85" s="46" t="s">
        <v>978</v>
      </c>
      <c r="C85" s="48" t="s">
        <v>92</v>
      </c>
    </row>
    <row r="86" spans="1:3" x14ac:dyDescent="0.25">
      <c r="A86" s="35" t="s">
        <v>84</v>
      </c>
      <c r="B86" s="51" t="s">
        <v>108</v>
      </c>
      <c r="C86" s="48" t="s">
        <v>86</v>
      </c>
    </row>
    <row r="87" spans="1:3" x14ac:dyDescent="0.25">
      <c r="A87" s="35" t="s">
        <v>85</v>
      </c>
      <c r="B87" s="51" t="s">
        <v>108</v>
      </c>
      <c r="C87" s="48" t="s">
        <v>87</v>
      </c>
    </row>
    <row r="88" spans="1:3" x14ac:dyDescent="0.25">
      <c r="A88" s="35" t="s">
        <v>98</v>
      </c>
      <c r="B88" s="51" t="s">
        <v>108</v>
      </c>
      <c r="C88" s="48" t="s">
        <v>88</v>
      </c>
    </row>
    <row r="89" spans="1:3" x14ac:dyDescent="0.25">
      <c r="A89" s="35" t="s">
        <v>99</v>
      </c>
      <c r="B89" s="51" t="s">
        <v>108</v>
      </c>
      <c r="C89" s="48" t="s">
        <v>89</v>
      </c>
    </row>
    <row r="90" spans="1:3" x14ac:dyDescent="0.25">
      <c r="A90" s="35" t="s">
        <v>100</v>
      </c>
      <c r="B90" s="51" t="s">
        <v>108</v>
      </c>
      <c r="C90" s="48" t="s">
        <v>90</v>
      </c>
    </row>
    <row r="91" spans="1:3" x14ac:dyDescent="0.25">
      <c r="A91" s="35" t="s">
        <v>101</v>
      </c>
      <c r="B91" s="51" t="s">
        <v>108</v>
      </c>
      <c r="C91" s="48" t="s">
        <v>91</v>
      </c>
    </row>
    <row r="92" spans="1:3" x14ac:dyDescent="0.25">
      <c r="A92" s="35" t="s">
        <v>102</v>
      </c>
      <c r="B92" s="51" t="s">
        <v>108</v>
      </c>
      <c r="C92" s="48" t="s">
        <v>92</v>
      </c>
    </row>
    <row r="93" spans="1:3" x14ac:dyDescent="0.25">
      <c r="A93" s="38" t="s">
        <v>103</v>
      </c>
      <c r="B93" s="39" t="s">
        <v>1176</v>
      </c>
      <c r="C93" s="39" t="s">
        <v>1176</v>
      </c>
    </row>
    <row r="94" spans="1:3" x14ac:dyDescent="0.25">
      <c r="A94" s="38" t="s">
        <v>104</v>
      </c>
      <c r="B94" s="39" t="s">
        <v>1176</v>
      </c>
      <c r="C94" s="39" t="s">
        <v>1176</v>
      </c>
    </row>
    <row r="95" spans="1:3" x14ac:dyDescent="0.25">
      <c r="A95" s="38" t="s">
        <v>105</v>
      </c>
      <c r="B95" s="39" t="s">
        <v>1176</v>
      </c>
      <c r="C95" s="39" t="s">
        <v>1176</v>
      </c>
    </row>
    <row r="96" spans="1:3" x14ac:dyDescent="0.25">
      <c r="A96" s="38" t="s">
        <v>106</v>
      </c>
      <c r="B96" s="39" t="s">
        <v>1176</v>
      </c>
      <c r="C96" s="39" t="s">
        <v>1176</v>
      </c>
    </row>
    <row r="97" spans="1:3" x14ac:dyDescent="0.25">
      <c r="A97" s="38" t="s">
        <v>107</v>
      </c>
      <c r="B97" s="39" t="s">
        <v>1176</v>
      </c>
      <c r="C97" s="39" t="s">
        <v>1176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7"/>
  <sheetViews>
    <sheetView workbookViewId="0">
      <selection activeCell="B1" sqref="B1"/>
    </sheetView>
  </sheetViews>
  <sheetFormatPr defaultRowHeight="15" x14ac:dyDescent="0.25"/>
  <cols>
    <col min="2" max="2" width="29" customWidth="1"/>
    <col min="3" max="3" width="29" style="47" customWidth="1"/>
    <col min="4" max="4" width="11.140625" customWidth="1"/>
  </cols>
  <sheetData>
    <row r="1" spans="1:4" x14ac:dyDescent="0.25">
      <c r="A1" s="15" t="s">
        <v>0</v>
      </c>
      <c r="B1" s="33" t="s">
        <v>1170</v>
      </c>
      <c r="C1" s="49" t="s">
        <v>1172</v>
      </c>
      <c r="D1" s="16" t="s">
        <v>1174</v>
      </c>
    </row>
    <row r="2" spans="1:4" x14ac:dyDescent="0.25">
      <c r="A2" s="4" t="s">
        <v>1</v>
      </c>
      <c r="B2" s="13" t="str">
        <f>'Array Table'!B2</f>
        <v>Staphylococcus aureus</v>
      </c>
      <c r="C2" s="48" t="str">
        <f>'Array Table'!C2</f>
        <v>NTC</v>
      </c>
      <c r="D2" s="27">
        <v>40</v>
      </c>
    </row>
    <row r="3" spans="1:4" x14ac:dyDescent="0.25">
      <c r="A3" s="4" t="s">
        <v>2</v>
      </c>
      <c r="B3" s="48" t="str">
        <f>'Array Table'!B3</f>
        <v>mecA</v>
      </c>
      <c r="C3" s="48" t="str">
        <f>'Array Table'!C3</f>
        <v>NTC</v>
      </c>
      <c r="D3" s="27">
        <v>40</v>
      </c>
    </row>
    <row r="4" spans="1:4" x14ac:dyDescent="0.25">
      <c r="A4" s="4" t="s">
        <v>3</v>
      </c>
      <c r="B4" s="48" t="str">
        <f>'Array Table'!B4</f>
        <v>lukF</v>
      </c>
      <c r="C4" s="48" t="str">
        <f>'Array Table'!C4</f>
        <v>NTC</v>
      </c>
      <c r="D4" s="27">
        <v>40</v>
      </c>
    </row>
    <row r="5" spans="1:4" x14ac:dyDescent="0.25">
      <c r="A5" s="4" t="s">
        <v>4</v>
      </c>
      <c r="B5" s="48" t="str">
        <f>'Array Table'!B5</f>
        <v>spa</v>
      </c>
      <c r="C5" s="48" t="str">
        <f>'Array Table'!C5</f>
        <v>NTC</v>
      </c>
      <c r="D5" s="27">
        <v>40</v>
      </c>
    </row>
    <row r="6" spans="1:4" x14ac:dyDescent="0.25">
      <c r="A6" s="4" t="s">
        <v>5</v>
      </c>
      <c r="B6" s="48" t="str">
        <f>'Array Table'!B6</f>
        <v>Staphylococcus aureus</v>
      </c>
      <c r="C6" s="48" t="str">
        <f>'Array Table'!C6</f>
        <v>Microbial DNA Positive Control</v>
      </c>
      <c r="D6" s="27">
        <v>30</v>
      </c>
    </row>
    <row r="7" spans="1:4" x14ac:dyDescent="0.25">
      <c r="A7" s="4" t="s">
        <v>6</v>
      </c>
      <c r="B7" s="48" t="str">
        <f>'Array Table'!B7</f>
        <v>mecA</v>
      </c>
      <c r="C7" s="48" t="str">
        <f>'Array Table'!C7</f>
        <v>Microbial DNA Positive Control</v>
      </c>
      <c r="D7" s="27">
        <v>30</v>
      </c>
    </row>
    <row r="8" spans="1:4" x14ac:dyDescent="0.25">
      <c r="A8" s="4" t="s">
        <v>7</v>
      </c>
      <c r="B8" s="48" t="str">
        <f>'Array Table'!B8</f>
        <v>lukF</v>
      </c>
      <c r="C8" s="48" t="str">
        <f>'Array Table'!C8</f>
        <v>Microbial DNA Positive Control</v>
      </c>
      <c r="D8" s="27">
        <v>30</v>
      </c>
    </row>
    <row r="9" spans="1:4" x14ac:dyDescent="0.25">
      <c r="A9" s="4" t="s">
        <v>8</v>
      </c>
      <c r="B9" s="48" t="str">
        <f>'Array Table'!B9</f>
        <v>spa</v>
      </c>
      <c r="C9" s="48" t="str">
        <f>'Array Table'!C9</f>
        <v>Microbial DNA Positive Control</v>
      </c>
      <c r="D9" s="27">
        <v>30</v>
      </c>
    </row>
    <row r="10" spans="1:4" x14ac:dyDescent="0.25">
      <c r="A10" s="4" t="s">
        <v>9</v>
      </c>
      <c r="B10" s="48" t="str">
        <f>'Array Table'!B10</f>
        <v>Staphylococcus aureus</v>
      </c>
      <c r="C10" s="48" t="str">
        <f>'Array Table'!C10</f>
        <v>Sample 1</v>
      </c>
      <c r="D10" s="27">
        <v>30</v>
      </c>
    </row>
    <row r="11" spans="1:4" x14ac:dyDescent="0.25">
      <c r="A11" s="4" t="s">
        <v>10</v>
      </c>
      <c r="B11" s="48" t="str">
        <f>'Array Table'!B11</f>
        <v>mecA</v>
      </c>
      <c r="C11" s="48" t="str">
        <f>'Array Table'!C11</f>
        <v>Sample 1</v>
      </c>
      <c r="D11" s="27">
        <v>30</v>
      </c>
    </row>
    <row r="12" spans="1:4" x14ac:dyDescent="0.25">
      <c r="A12" s="3" t="s">
        <v>11</v>
      </c>
      <c r="B12" s="48" t="str">
        <f>'Array Table'!B12</f>
        <v>lukF</v>
      </c>
      <c r="C12" s="48" t="str">
        <f>'Array Table'!C12</f>
        <v>Sample 1</v>
      </c>
      <c r="D12" s="27">
        <v>40</v>
      </c>
    </row>
    <row r="13" spans="1:4" x14ac:dyDescent="0.25">
      <c r="A13" s="3" t="s">
        <v>12</v>
      </c>
      <c r="B13" s="48" t="str">
        <f>'Array Table'!B13</f>
        <v>spa</v>
      </c>
      <c r="C13" s="48" t="str">
        <f>'Array Table'!C13</f>
        <v>Sample 1</v>
      </c>
      <c r="D13" s="27">
        <v>40</v>
      </c>
    </row>
    <row r="14" spans="1:4" x14ac:dyDescent="0.25">
      <c r="A14" s="3" t="s">
        <v>13</v>
      </c>
      <c r="B14" s="48" t="str">
        <f>'Array Table'!B14</f>
        <v>Staphylococcus aureus</v>
      </c>
      <c r="C14" s="48" t="str">
        <f>'Array Table'!C14</f>
        <v>NTC</v>
      </c>
      <c r="D14" s="27">
        <v>35</v>
      </c>
    </row>
    <row r="15" spans="1:4" x14ac:dyDescent="0.25">
      <c r="A15" s="3" t="s">
        <v>14</v>
      </c>
      <c r="B15" s="48" t="str">
        <f>'Array Table'!B15</f>
        <v>mecA</v>
      </c>
      <c r="C15" s="48" t="str">
        <f>'Array Table'!C15</f>
        <v>NTC</v>
      </c>
      <c r="D15" s="27">
        <v>36</v>
      </c>
    </row>
    <row r="16" spans="1:4" x14ac:dyDescent="0.25">
      <c r="A16" s="3" t="s">
        <v>15</v>
      </c>
      <c r="B16" s="48" t="str">
        <f>'Array Table'!B16</f>
        <v>lukF</v>
      </c>
      <c r="C16" s="48" t="str">
        <f>'Array Table'!C16</f>
        <v>NTC</v>
      </c>
      <c r="D16" s="27">
        <v>37</v>
      </c>
    </row>
    <row r="17" spans="1:4" x14ac:dyDescent="0.25">
      <c r="A17" s="3" t="s">
        <v>16</v>
      </c>
      <c r="B17" s="48" t="str">
        <f>'Array Table'!B17</f>
        <v>spa</v>
      </c>
      <c r="C17" s="48" t="str">
        <f>'Array Table'!C17</f>
        <v>NTC</v>
      </c>
      <c r="D17" s="27">
        <v>38</v>
      </c>
    </row>
    <row r="18" spans="1:4" x14ac:dyDescent="0.25">
      <c r="A18" s="3" t="s">
        <v>17</v>
      </c>
      <c r="B18" s="48" t="str">
        <f>'Array Table'!B18</f>
        <v>Staphylococcus aureus</v>
      </c>
      <c r="C18" s="48" t="str">
        <f>'Array Table'!C18</f>
        <v>Microbial DNA Positive Control</v>
      </c>
      <c r="D18" s="27">
        <v>33</v>
      </c>
    </row>
    <row r="19" spans="1:4" x14ac:dyDescent="0.25">
      <c r="A19" s="3" t="s">
        <v>18</v>
      </c>
      <c r="B19" s="48" t="str">
        <f>'Array Table'!B19</f>
        <v>mecA</v>
      </c>
      <c r="C19" s="48" t="str">
        <f>'Array Table'!C19</f>
        <v>Microbial DNA Positive Control</v>
      </c>
      <c r="D19" s="27">
        <v>33</v>
      </c>
    </row>
    <row r="20" spans="1:4" x14ac:dyDescent="0.25">
      <c r="A20" s="3" t="s">
        <v>19</v>
      </c>
      <c r="B20" s="48" t="str">
        <f>'Array Table'!B20</f>
        <v>lukF</v>
      </c>
      <c r="C20" s="48" t="str">
        <f>'Array Table'!C20</f>
        <v>Microbial DNA Positive Control</v>
      </c>
      <c r="D20" s="27">
        <v>33</v>
      </c>
    </row>
    <row r="21" spans="1:4" x14ac:dyDescent="0.25">
      <c r="A21" s="3" t="s">
        <v>20</v>
      </c>
      <c r="B21" s="48" t="str">
        <f>'Array Table'!B21</f>
        <v>spa</v>
      </c>
      <c r="C21" s="48" t="str">
        <f>'Array Table'!C21</f>
        <v>Microbial DNA Positive Control</v>
      </c>
      <c r="D21" s="27">
        <v>33</v>
      </c>
    </row>
    <row r="22" spans="1:4" x14ac:dyDescent="0.25">
      <c r="A22" s="3" t="s">
        <v>21</v>
      </c>
      <c r="B22" s="48" t="str">
        <f>'Array Table'!B22</f>
        <v>Staphylococcus aureus</v>
      </c>
      <c r="C22" s="48" t="str">
        <f>'Array Table'!C22</f>
        <v>Sample 2</v>
      </c>
      <c r="D22" s="27">
        <v>30</v>
      </c>
    </row>
    <row r="23" spans="1:4" x14ac:dyDescent="0.25">
      <c r="A23" s="3" t="s">
        <v>22</v>
      </c>
      <c r="B23" s="48" t="str">
        <f>'Array Table'!B23</f>
        <v>mecA</v>
      </c>
      <c r="C23" s="48" t="str">
        <f>'Array Table'!C23</f>
        <v>Sample 2</v>
      </c>
      <c r="D23" s="27">
        <v>34</v>
      </c>
    </row>
    <row r="24" spans="1:4" x14ac:dyDescent="0.25">
      <c r="A24" s="3" t="s">
        <v>23</v>
      </c>
      <c r="B24" s="48" t="str">
        <f>'Array Table'!B24</f>
        <v>lukF</v>
      </c>
      <c r="C24" s="48" t="str">
        <f>'Array Table'!C24</f>
        <v>Sample 2</v>
      </c>
      <c r="D24" s="27">
        <v>40</v>
      </c>
    </row>
    <row r="25" spans="1:4" x14ac:dyDescent="0.25">
      <c r="A25" s="3" t="s">
        <v>24</v>
      </c>
      <c r="B25" s="48" t="str">
        <f>'Array Table'!B25</f>
        <v>spa</v>
      </c>
      <c r="C25" s="48" t="str">
        <f>'Array Table'!C25</f>
        <v>Sample 2</v>
      </c>
      <c r="D25" s="27">
        <v>30</v>
      </c>
    </row>
    <row r="26" spans="1:4" x14ac:dyDescent="0.25">
      <c r="A26" s="3" t="s">
        <v>25</v>
      </c>
      <c r="B26" s="48" t="str">
        <f>'Array Table'!B26</f>
        <v>Staphylococcus aureus</v>
      </c>
      <c r="C26" s="48" t="str">
        <f>'Array Table'!C26</f>
        <v>NTC</v>
      </c>
      <c r="D26" s="27"/>
    </row>
    <row r="27" spans="1:4" x14ac:dyDescent="0.25">
      <c r="A27" s="3" t="s">
        <v>26</v>
      </c>
      <c r="B27" s="48" t="str">
        <f>'Array Table'!B27</f>
        <v>mecA</v>
      </c>
      <c r="C27" s="48" t="str">
        <f>'Array Table'!C27</f>
        <v>NTC</v>
      </c>
      <c r="D27" s="27"/>
    </row>
    <row r="28" spans="1:4" x14ac:dyDescent="0.25">
      <c r="A28" s="3" t="s">
        <v>27</v>
      </c>
      <c r="B28" s="48" t="str">
        <f>'Array Table'!B28</f>
        <v>lukF</v>
      </c>
      <c r="C28" s="48" t="str">
        <f>'Array Table'!C28</f>
        <v>NTC</v>
      </c>
      <c r="D28" s="27"/>
    </row>
    <row r="29" spans="1:4" x14ac:dyDescent="0.25">
      <c r="A29" s="3" t="s">
        <v>28</v>
      </c>
      <c r="B29" s="48" t="str">
        <f>'Array Table'!B29</f>
        <v>spa</v>
      </c>
      <c r="C29" s="48" t="str">
        <f>'Array Table'!C29</f>
        <v>NTC</v>
      </c>
      <c r="D29" s="27"/>
    </row>
    <row r="30" spans="1:4" x14ac:dyDescent="0.25">
      <c r="A30" s="3" t="s">
        <v>29</v>
      </c>
      <c r="B30" s="48" t="str">
        <f>'Array Table'!B30</f>
        <v>Staphylococcus aureus</v>
      </c>
      <c r="C30" s="48" t="str">
        <f>'Array Table'!C30</f>
        <v>Microbial DNA Positive Control</v>
      </c>
      <c r="D30" s="27"/>
    </row>
    <row r="31" spans="1:4" x14ac:dyDescent="0.25">
      <c r="A31" s="3" t="s">
        <v>30</v>
      </c>
      <c r="B31" s="48" t="str">
        <f>'Array Table'!B31</f>
        <v>mecA</v>
      </c>
      <c r="C31" s="48" t="str">
        <f>'Array Table'!C31</f>
        <v>Microbial DNA Positive Control</v>
      </c>
      <c r="D31" s="27"/>
    </row>
    <row r="32" spans="1:4" x14ac:dyDescent="0.25">
      <c r="A32" s="3" t="s">
        <v>31</v>
      </c>
      <c r="B32" s="48" t="str">
        <f>'Array Table'!B32</f>
        <v>lukF</v>
      </c>
      <c r="C32" s="48" t="str">
        <f>'Array Table'!C32</f>
        <v>Microbial DNA Positive Control</v>
      </c>
      <c r="D32" s="27"/>
    </row>
    <row r="33" spans="1:4" x14ac:dyDescent="0.25">
      <c r="A33" s="3" t="s">
        <v>32</v>
      </c>
      <c r="B33" s="48" t="str">
        <f>'Array Table'!B33</f>
        <v>spa</v>
      </c>
      <c r="C33" s="48" t="str">
        <f>'Array Table'!C33</f>
        <v>Microbial DNA Positive Control</v>
      </c>
      <c r="D33" s="27"/>
    </row>
    <row r="34" spans="1:4" x14ac:dyDescent="0.25">
      <c r="A34" s="3" t="s">
        <v>33</v>
      </c>
      <c r="B34" s="48" t="str">
        <f>'Array Table'!B34</f>
        <v>Staphylococcus aureus</v>
      </c>
      <c r="C34" s="48" t="str">
        <f>'Array Table'!C34</f>
        <v>Sample 3</v>
      </c>
      <c r="D34" s="27"/>
    </row>
    <row r="35" spans="1:4" x14ac:dyDescent="0.25">
      <c r="A35" s="3" t="s">
        <v>34</v>
      </c>
      <c r="B35" s="48" t="str">
        <f>'Array Table'!B35</f>
        <v>mecA</v>
      </c>
      <c r="C35" s="48" t="str">
        <f>'Array Table'!C35</f>
        <v>Sample 3</v>
      </c>
      <c r="D35" s="27"/>
    </row>
    <row r="36" spans="1:4" x14ac:dyDescent="0.25">
      <c r="A36" s="3" t="s">
        <v>35</v>
      </c>
      <c r="B36" s="48" t="str">
        <f>'Array Table'!B36</f>
        <v>lukF</v>
      </c>
      <c r="C36" s="48" t="str">
        <f>'Array Table'!C36</f>
        <v>Sample 3</v>
      </c>
      <c r="D36" s="27"/>
    </row>
    <row r="37" spans="1:4" x14ac:dyDescent="0.25">
      <c r="A37" s="3" t="s">
        <v>36</v>
      </c>
      <c r="B37" s="48" t="str">
        <f>'Array Table'!B37</f>
        <v>spa</v>
      </c>
      <c r="C37" s="48" t="str">
        <f>'Array Table'!C37</f>
        <v>Sample 3</v>
      </c>
      <c r="D37" s="27"/>
    </row>
    <row r="38" spans="1:4" x14ac:dyDescent="0.25">
      <c r="A38" s="4" t="s">
        <v>97</v>
      </c>
      <c r="B38" s="48" t="str">
        <f>'Array Table'!B38</f>
        <v>Staphylococcus aureus</v>
      </c>
      <c r="C38" s="48" t="str">
        <f>'Array Table'!C38</f>
        <v>NTC</v>
      </c>
      <c r="D38" s="27"/>
    </row>
    <row r="39" spans="1:4" x14ac:dyDescent="0.25">
      <c r="A39" s="4" t="s">
        <v>37</v>
      </c>
      <c r="B39" s="48" t="str">
        <f>'Array Table'!B39</f>
        <v>mecA</v>
      </c>
      <c r="C39" s="48" t="str">
        <f>'Array Table'!C39</f>
        <v>NTC</v>
      </c>
      <c r="D39" s="27"/>
    </row>
    <row r="40" spans="1:4" x14ac:dyDescent="0.25">
      <c r="A40" s="4" t="s">
        <v>38</v>
      </c>
      <c r="B40" s="48" t="str">
        <f>'Array Table'!B40</f>
        <v>lukF</v>
      </c>
      <c r="C40" s="48" t="str">
        <f>'Array Table'!C40</f>
        <v>NTC</v>
      </c>
      <c r="D40" s="27"/>
    </row>
    <row r="41" spans="1:4" x14ac:dyDescent="0.25">
      <c r="A41" s="4" t="s">
        <v>39</v>
      </c>
      <c r="B41" s="48" t="str">
        <f>'Array Table'!B41</f>
        <v>spa</v>
      </c>
      <c r="C41" s="48" t="str">
        <f>'Array Table'!C41</f>
        <v>NTC</v>
      </c>
      <c r="D41" s="27"/>
    </row>
    <row r="42" spans="1:4" x14ac:dyDescent="0.25">
      <c r="A42" s="4" t="s">
        <v>40</v>
      </c>
      <c r="B42" s="48" t="str">
        <f>'Array Table'!B42</f>
        <v>Staphylococcus aureus</v>
      </c>
      <c r="C42" s="48" t="str">
        <f>'Array Table'!C42</f>
        <v>Microbial DNA Positive Control</v>
      </c>
      <c r="D42" s="27"/>
    </row>
    <row r="43" spans="1:4" x14ac:dyDescent="0.25">
      <c r="A43" s="4" t="s">
        <v>41</v>
      </c>
      <c r="B43" s="48" t="str">
        <f>'Array Table'!B43</f>
        <v>mecA</v>
      </c>
      <c r="C43" s="48" t="str">
        <f>'Array Table'!C43</f>
        <v>Microbial DNA Positive Control</v>
      </c>
      <c r="D43" s="27"/>
    </row>
    <row r="44" spans="1:4" x14ac:dyDescent="0.25">
      <c r="A44" s="4" t="s">
        <v>42</v>
      </c>
      <c r="B44" s="48" t="str">
        <f>'Array Table'!B44</f>
        <v>lukF</v>
      </c>
      <c r="C44" s="48" t="str">
        <f>'Array Table'!C44</f>
        <v>Microbial DNA Positive Control</v>
      </c>
      <c r="D44" s="27"/>
    </row>
    <row r="45" spans="1:4" x14ac:dyDescent="0.25">
      <c r="A45" s="4" t="s">
        <v>43</v>
      </c>
      <c r="B45" s="48" t="str">
        <f>'Array Table'!B45</f>
        <v>spa</v>
      </c>
      <c r="C45" s="48" t="str">
        <f>'Array Table'!C45</f>
        <v>Microbial DNA Positive Control</v>
      </c>
      <c r="D45" s="27"/>
    </row>
    <row r="46" spans="1:4" x14ac:dyDescent="0.25">
      <c r="A46" s="4" t="s">
        <v>44</v>
      </c>
      <c r="B46" s="48" t="str">
        <f>'Array Table'!B46</f>
        <v>Staphylococcus aureus</v>
      </c>
      <c r="C46" s="48" t="str">
        <f>'Array Table'!C46</f>
        <v>Sample 4</v>
      </c>
      <c r="D46" s="27"/>
    </row>
    <row r="47" spans="1:4" x14ac:dyDescent="0.25">
      <c r="A47" s="4" t="s">
        <v>45</v>
      </c>
      <c r="B47" s="48" t="str">
        <f>'Array Table'!B47</f>
        <v>mecA</v>
      </c>
      <c r="C47" s="48" t="str">
        <f>'Array Table'!C47</f>
        <v>Sample 4</v>
      </c>
      <c r="D47" s="27"/>
    </row>
    <row r="48" spans="1:4" x14ac:dyDescent="0.25">
      <c r="A48" s="4" t="s">
        <v>46</v>
      </c>
      <c r="B48" s="48" t="str">
        <f>'Array Table'!B48</f>
        <v>lukF</v>
      </c>
      <c r="C48" s="48" t="str">
        <f>'Array Table'!C48</f>
        <v>Sample 4</v>
      </c>
      <c r="D48" s="27"/>
    </row>
    <row r="49" spans="1:4" x14ac:dyDescent="0.25">
      <c r="A49" s="4" t="s">
        <v>47</v>
      </c>
      <c r="B49" s="48" t="str">
        <f>'Array Table'!B49</f>
        <v>spa</v>
      </c>
      <c r="C49" s="48" t="str">
        <f>'Array Table'!C49</f>
        <v>Sample 4</v>
      </c>
      <c r="D49" s="27"/>
    </row>
    <row r="50" spans="1:4" x14ac:dyDescent="0.25">
      <c r="A50" s="4" t="s">
        <v>48</v>
      </c>
      <c r="B50" s="48" t="str">
        <f>'Array Table'!B50</f>
        <v>Staphylococcus aureus</v>
      </c>
      <c r="C50" s="48" t="str">
        <f>'Array Table'!C50</f>
        <v>NTC</v>
      </c>
      <c r="D50" s="27"/>
    </row>
    <row r="51" spans="1:4" x14ac:dyDescent="0.25">
      <c r="A51" s="4" t="s">
        <v>49</v>
      </c>
      <c r="B51" s="48" t="str">
        <f>'Array Table'!B51</f>
        <v>mecA</v>
      </c>
      <c r="C51" s="48" t="str">
        <f>'Array Table'!C51</f>
        <v>NTC</v>
      </c>
      <c r="D51" s="27"/>
    </row>
    <row r="52" spans="1:4" x14ac:dyDescent="0.25">
      <c r="A52" s="4" t="s">
        <v>50</v>
      </c>
      <c r="B52" s="48" t="str">
        <f>'Array Table'!B52</f>
        <v>lukF</v>
      </c>
      <c r="C52" s="48" t="str">
        <f>'Array Table'!C52</f>
        <v>NTC</v>
      </c>
      <c r="D52" s="27"/>
    </row>
    <row r="53" spans="1:4" x14ac:dyDescent="0.25">
      <c r="A53" s="4" t="s">
        <v>51</v>
      </c>
      <c r="B53" s="48" t="str">
        <f>'Array Table'!B53</f>
        <v>spa</v>
      </c>
      <c r="C53" s="48" t="str">
        <f>'Array Table'!C53</f>
        <v>NTC</v>
      </c>
      <c r="D53" s="27"/>
    </row>
    <row r="54" spans="1:4" x14ac:dyDescent="0.25">
      <c r="A54" s="4" t="s">
        <v>52</v>
      </c>
      <c r="B54" s="48" t="str">
        <f>'Array Table'!B54</f>
        <v>Staphylococcus aureus</v>
      </c>
      <c r="C54" s="48" t="str">
        <f>'Array Table'!C54</f>
        <v>Microbial DNA Positive Control</v>
      </c>
      <c r="D54" s="27"/>
    </row>
    <row r="55" spans="1:4" x14ac:dyDescent="0.25">
      <c r="A55" s="4" t="s">
        <v>53</v>
      </c>
      <c r="B55" s="48" t="str">
        <f>'Array Table'!B55</f>
        <v>mecA</v>
      </c>
      <c r="C55" s="48" t="str">
        <f>'Array Table'!C55</f>
        <v>Microbial DNA Positive Control</v>
      </c>
      <c r="D55" s="27"/>
    </row>
    <row r="56" spans="1:4" x14ac:dyDescent="0.25">
      <c r="A56" s="4" t="s">
        <v>54</v>
      </c>
      <c r="B56" s="48" t="str">
        <f>'Array Table'!B56</f>
        <v>lukF</v>
      </c>
      <c r="C56" s="48" t="str">
        <f>'Array Table'!C56</f>
        <v>Microbial DNA Positive Control</v>
      </c>
      <c r="D56" s="27"/>
    </row>
    <row r="57" spans="1:4" x14ac:dyDescent="0.25">
      <c r="A57" s="4" t="s">
        <v>55</v>
      </c>
      <c r="B57" s="48" t="str">
        <f>'Array Table'!B57</f>
        <v>spa</v>
      </c>
      <c r="C57" s="48" t="str">
        <f>'Array Table'!C57</f>
        <v>Microbial DNA Positive Control</v>
      </c>
      <c r="D57" s="27"/>
    </row>
    <row r="58" spans="1:4" x14ac:dyDescent="0.25">
      <c r="A58" s="4" t="s">
        <v>56</v>
      </c>
      <c r="B58" s="48" t="str">
        <f>'Array Table'!B58</f>
        <v>Staphylococcus aureus</v>
      </c>
      <c r="C58" s="48" t="str">
        <f>'Array Table'!C58</f>
        <v>Sample 5</v>
      </c>
      <c r="D58" s="27"/>
    </row>
    <row r="59" spans="1:4" x14ac:dyDescent="0.25">
      <c r="A59" s="4" t="s">
        <v>57</v>
      </c>
      <c r="B59" s="48" t="str">
        <f>'Array Table'!B59</f>
        <v>mecA</v>
      </c>
      <c r="C59" s="48" t="str">
        <f>'Array Table'!C59</f>
        <v>Sample 5</v>
      </c>
      <c r="D59" s="27"/>
    </row>
    <row r="60" spans="1:4" x14ac:dyDescent="0.25">
      <c r="A60" s="4" t="s">
        <v>58</v>
      </c>
      <c r="B60" s="48" t="str">
        <f>'Array Table'!B60</f>
        <v>lukF</v>
      </c>
      <c r="C60" s="48" t="str">
        <f>'Array Table'!C60</f>
        <v>Sample 5</v>
      </c>
      <c r="D60" s="27"/>
    </row>
    <row r="61" spans="1:4" x14ac:dyDescent="0.25">
      <c r="A61" s="4" t="s">
        <v>59</v>
      </c>
      <c r="B61" s="48" t="str">
        <f>'Array Table'!B61</f>
        <v>spa</v>
      </c>
      <c r="C61" s="48" t="str">
        <f>'Array Table'!C61</f>
        <v>Sample 5</v>
      </c>
      <c r="D61" s="27"/>
    </row>
    <row r="62" spans="1:4" x14ac:dyDescent="0.25">
      <c r="A62" s="4" t="s">
        <v>60</v>
      </c>
      <c r="B62" s="48" t="str">
        <f>'Array Table'!B62</f>
        <v>Staphylococcus aureus</v>
      </c>
      <c r="C62" s="48" t="str">
        <f>'Array Table'!C62</f>
        <v>NTC</v>
      </c>
      <c r="D62" s="27"/>
    </row>
    <row r="63" spans="1:4" x14ac:dyDescent="0.25">
      <c r="A63" s="4" t="s">
        <v>61</v>
      </c>
      <c r="B63" s="48" t="str">
        <f>'Array Table'!B63</f>
        <v>mecA</v>
      </c>
      <c r="C63" s="48" t="str">
        <f>'Array Table'!C63</f>
        <v>NTC</v>
      </c>
      <c r="D63" s="27"/>
    </row>
    <row r="64" spans="1:4" x14ac:dyDescent="0.25">
      <c r="A64" s="4" t="s">
        <v>62</v>
      </c>
      <c r="B64" s="48" t="str">
        <f>'Array Table'!B64</f>
        <v>lukF</v>
      </c>
      <c r="C64" s="48" t="str">
        <f>'Array Table'!C64</f>
        <v>NTC</v>
      </c>
      <c r="D64" s="27"/>
    </row>
    <row r="65" spans="1:4" x14ac:dyDescent="0.25">
      <c r="A65" s="4" t="s">
        <v>63</v>
      </c>
      <c r="B65" s="48" t="str">
        <f>'Array Table'!B65</f>
        <v>spa</v>
      </c>
      <c r="C65" s="48" t="str">
        <f>'Array Table'!C65</f>
        <v>NTC</v>
      </c>
      <c r="D65" s="27"/>
    </row>
    <row r="66" spans="1:4" x14ac:dyDescent="0.25">
      <c r="A66" s="4" t="s">
        <v>64</v>
      </c>
      <c r="B66" s="48" t="str">
        <f>'Array Table'!B66</f>
        <v>Staphylococcus aureus</v>
      </c>
      <c r="C66" s="48" t="str">
        <f>'Array Table'!C66</f>
        <v>Microbial DNA Positive Control</v>
      </c>
      <c r="D66" s="27"/>
    </row>
    <row r="67" spans="1:4" x14ac:dyDescent="0.25">
      <c r="A67" s="4" t="s">
        <v>65</v>
      </c>
      <c r="B67" s="48" t="str">
        <f>'Array Table'!B67</f>
        <v>mecA</v>
      </c>
      <c r="C67" s="48" t="str">
        <f>'Array Table'!C67</f>
        <v>Microbial DNA Positive Control</v>
      </c>
      <c r="D67" s="27"/>
    </row>
    <row r="68" spans="1:4" x14ac:dyDescent="0.25">
      <c r="A68" s="4" t="s">
        <v>66</v>
      </c>
      <c r="B68" s="48" t="str">
        <f>'Array Table'!B68</f>
        <v>lukF</v>
      </c>
      <c r="C68" s="48" t="str">
        <f>'Array Table'!C68</f>
        <v>Microbial DNA Positive Control</v>
      </c>
      <c r="D68" s="27"/>
    </row>
    <row r="69" spans="1:4" x14ac:dyDescent="0.25">
      <c r="A69" s="4" t="s">
        <v>67</v>
      </c>
      <c r="B69" s="48" t="str">
        <f>'Array Table'!B69</f>
        <v>spa</v>
      </c>
      <c r="C69" s="48" t="str">
        <f>'Array Table'!C69</f>
        <v>Microbial DNA Positive Control</v>
      </c>
      <c r="D69" s="27"/>
    </row>
    <row r="70" spans="1:4" x14ac:dyDescent="0.25">
      <c r="A70" s="4" t="s">
        <v>68</v>
      </c>
      <c r="B70" s="48" t="str">
        <f>'Array Table'!B70</f>
        <v>Staphylococcus aureus</v>
      </c>
      <c r="C70" s="48" t="str">
        <f>'Array Table'!C70</f>
        <v>Sample 6</v>
      </c>
      <c r="D70" s="27"/>
    </row>
    <row r="71" spans="1:4" x14ac:dyDescent="0.25">
      <c r="A71" s="4" t="s">
        <v>69</v>
      </c>
      <c r="B71" s="48" t="str">
        <f>'Array Table'!B71</f>
        <v>mecA</v>
      </c>
      <c r="C71" s="48" t="str">
        <f>'Array Table'!C71</f>
        <v>Sample 6</v>
      </c>
      <c r="D71" s="27"/>
    </row>
    <row r="72" spans="1:4" x14ac:dyDescent="0.25">
      <c r="A72" s="4" t="s">
        <v>70</v>
      </c>
      <c r="B72" s="48" t="str">
        <f>'Array Table'!B72</f>
        <v>lukF</v>
      </c>
      <c r="C72" s="48" t="str">
        <f>'Array Table'!C72</f>
        <v>Sample 6</v>
      </c>
      <c r="D72" s="27"/>
    </row>
    <row r="73" spans="1:4" x14ac:dyDescent="0.25">
      <c r="A73" s="4" t="s">
        <v>71</v>
      </c>
      <c r="B73" s="48" t="str">
        <f>'Array Table'!B73</f>
        <v>spa</v>
      </c>
      <c r="C73" s="48" t="str">
        <f>'Array Table'!C73</f>
        <v>Sample 6</v>
      </c>
      <c r="D73" s="27"/>
    </row>
    <row r="74" spans="1:4" x14ac:dyDescent="0.25">
      <c r="A74" s="4" t="s">
        <v>72</v>
      </c>
      <c r="B74" s="48" t="str">
        <f>'Array Table'!B74</f>
        <v>Staphylococcus aureus</v>
      </c>
      <c r="C74" s="48" t="str">
        <f>'Array Table'!C74</f>
        <v>NTC</v>
      </c>
      <c r="D74" s="27"/>
    </row>
    <row r="75" spans="1:4" x14ac:dyDescent="0.25">
      <c r="A75" s="4" t="s">
        <v>73</v>
      </c>
      <c r="B75" s="48" t="str">
        <f>'Array Table'!B75</f>
        <v>mecA</v>
      </c>
      <c r="C75" s="48" t="str">
        <f>'Array Table'!C75</f>
        <v>NTC</v>
      </c>
      <c r="D75" s="27"/>
    </row>
    <row r="76" spans="1:4" x14ac:dyDescent="0.25">
      <c r="A76" s="4" t="s">
        <v>74</v>
      </c>
      <c r="B76" s="48" t="str">
        <f>'Array Table'!B76</f>
        <v>lukF</v>
      </c>
      <c r="C76" s="48" t="str">
        <f>'Array Table'!C76</f>
        <v>NTC</v>
      </c>
      <c r="D76" s="27"/>
    </row>
    <row r="77" spans="1:4" x14ac:dyDescent="0.25">
      <c r="A77" s="4" t="s">
        <v>75</v>
      </c>
      <c r="B77" s="48" t="str">
        <f>'Array Table'!B77</f>
        <v>spa</v>
      </c>
      <c r="C77" s="48" t="str">
        <f>'Array Table'!C77</f>
        <v>NTC</v>
      </c>
      <c r="D77" s="27"/>
    </row>
    <row r="78" spans="1:4" x14ac:dyDescent="0.25">
      <c r="A78" s="4" t="s">
        <v>76</v>
      </c>
      <c r="B78" s="48" t="str">
        <f>'Array Table'!B78</f>
        <v>Staphylococcus aureus</v>
      </c>
      <c r="C78" s="48" t="str">
        <f>'Array Table'!C78</f>
        <v>Microbial DNA Positive Control</v>
      </c>
      <c r="D78" s="27"/>
    </row>
    <row r="79" spans="1:4" x14ac:dyDescent="0.25">
      <c r="A79" s="4" t="s">
        <v>77</v>
      </c>
      <c r="B79" s="48" t="str">
        <f>'Array Table'!B79</f>
        <v>mecA</v>
      </c>
      <c r="C79" s="48" t="str">
        <f>'Array Table'!C79</f>
        <v>Microbial DNA Positive Control</v>
      </c>
      <c r="D79" s="27"/>
    </row>
    <row r="80" spans="1:4" x14ac:dyDescent="0.25">
      <c r="A80" s="4" t="s">
        <v>78</v>
      </c>
      <c r="B80" s="48" t="str">
        <f>'Array Table'!B80</f>
        <v>lukF</v>
      </c>
      <c r="C80" s="48" t="str">
        <f>'Array Table'!C80</f>
        <v>Microbial DNA Positive Control</v>
      </c>
      <c r="D80" s="27"/>
    </row>
    <row r="81" spans="1:4" x14ac:dyDescent="0.25">
      <c r="A81" s="4" t="s">
        <v>79</v>
      </c>
      <c r="B81" s="48" t="str">
        <f>'Array Table'!B81</f>
        <v>spa</v>
      </c>
      <c r="C81" s="48" t="str">
        <f>'Array Table'!C81</f>
        <v>Microbial DNA Positive Control</v>
      </c>
      <c r="D81" s="27"/>
    </row>
    <row r="82" spans="1:4" x14ac:dyDescent="0.25">
      <c r="A82" s="4" t="s">
        <v>80</v>
      </c>
      <c r="B82" s="48" t="str">
        <f>'Array Table'!B82</f>
        <v>Staphylococcus aureus</v>
      </c>
      <c r="C82" s="48" t="str">
        <f>'Array Table'!C82</f>
        <v>Sample 7</v>
      </c>
      <c r="D82" s="27"/>
    </row>
    <row r="83" spans="1:4" x14ac:dyDescent="0.25">
      <c r="A83" s="4" t="s">
        <v>81</v>
      </c>
      <c r="B83" s="48" t="str">
        <f>'Array Table'!B83</f>
        <v>mecA</v>
      </c>
      <c r="C83" s="48" t="str">
        <f>'Array Table'!C83</f>
        <v>Sample 7</v>
      </c>
      <c r="D83" s="27"/>
    </row>
    <row r="84" spans="1:4" x14ac:dyDescent="0.25">
      <c r="A84" s="4" t="s">
        <v>82</v>
      </c>
      <c r="B84" s="48" t="str">
        <f>'Array Table'!B84</f>
        <v>lukF</v>
      </c>
      <c r="C84" s="48" t="str">
        <f>'Array Table'!C84</f>
        <v>Sample 7</v>
      </c>
      <c r="D84" s="27"/>
    </row>
    <row r="85" spans="1:4" x14ac:dyDescent="0.25">
      <c r="A85" s="4" t="s">
        <v>83</v>
      </c>
      <c r="B85" s="48" t="str">
        <f>'Array Table'!B85</f>
        <v>spa</v>
      </c>
      <c r="C85" s="48" t="str">
        <f>'Array Table'!C85</f>
        <v>Sample 7</v>
      </c>
      <c r="D85" s="27"/>
    </row>
    <row r="86" spans="1:4" x14ac:dyDescent="0.25">
      <c r="A86" s="17" t="s">
        <v>84</v>
      </c>
      <c r="B86" s="48" t="str">
        <f>'Array Table'!B86</f>
        <v>PPC</v>
      </c>
      <c r="C86" s="48" t="str">
        <f>'Array Table'!C86</f>
        <v>Sample 1</v>
      </c>
      <c r="D86" s="27">
        <v>22</v>
      </c>
    </row>
    <row r="87" spans="1:4" x14ac:dyDescent="0.25">
      <c r="A87" s="17" t="s">
        <v>85</v>
      </c>
      <c r="B87" s="48" t="str">
        <f>'Array Table'!B87</f>
        <v>PPC</v>
      </c>
      <c r="C87" s="48" t="str">
        <f>'Array Table'!C87</f>
        <v>Sample 2</v>
      </c>
      <c r="D87" s="27">
        <v>22</v>
      </c>
    </row>
    <row r="88" spans="1:4" x14ac:dyDescent="0.25">
      <c r="A88" s="17" t="s">
        <v>98</v>
      </c>
      <c r="B88" s="48" t="str">
        <f>'Array Table'!B88</f>
        <v>PPC</v>
      </c>
      <c r="C88" s="48" t="str">
        <f>'Array Table'!C88</f>
        <v>Sample 3</v>
      </c>
      <c r="D88" s="28"/>
    </row>
    <row r="89" spans="1:4" x14ac:dyDescent="0.25">
      <c r="A89" s="17" t="s">
        <v>99</v>
      </c>
      <c r="B89" s="48" t="str">
        <f>'Array Table'!B89</f>
        <v>PPC</v>
      </c>
      <c r="C89" s="48" t="str">
        <f>'Array Table'!C89</f>
        <v>Sample 4</v>
      </c>
      <c r="D89" s="27"/>
    </row>
    <row r="90" spans="1:4" x14ac:dyDescent="0.25">
      <c r="A90" s="17" t="s">
        <v>100</v>
      </c>
      <c r="B90" s="48" t="str">
        <f>'Array Table'!B90</f>
        <v>PPC</v>
      </c>
      <c r="C90" s="48" t="str">
        <f>'Array Table'!C90</f>
        <v>Sample 5</v>
      </c>
      <c r="D90" s="27"/>
    </row>
    <row r="91" spans="1:4" x14ac:dyDescent="0.25">
      <c r="A91" s="17" t="s">
        <v>101</v>
      </c>
      <c r="B91" s="48" t="str">
        <f>'Array Table'!B91</f>
        <v>PPC</v>
      </c>
      <c r="C91" s="48" t="str">
        <f>'Array Table'!C91</f>
        <v>Sample 6</v>
      </c>
      <c r="D91" s="27"/>
    </row>
    <row r="92" spans="1:4" x14ac:dyDescent="0.25">
      <c r="A92" s="17" t="s">
        <v>102</v>
      </c>
      <c r="B92" s="48" t="str">
        <f>'Array Table'!B92</f>
        <v>PPC</v>
      </c>
      <c r="C92" s="48" t="str">
        <f>'Array Table'!C92</f>
        <v>Sample 7</v>
      </c>
      <c r="D92" s="27"/>
    </row>
    <row r="93" spans="1:4" x14ac:dyDescent="0.25">
      <c r="A93" s="56" t="s">
        <v>103</v>
      </c>
      <c r="B93" s="53" t="str">
        <f>'Array Table'!B93</f>
        <v>Empty</v>
      </c>
      <c r="C93" s="53" t="str">
        <f>'Array Table'!C93</f>
        <v>Empty</v>
      </c>
      <c r="D93" s="57">
        <v>30</v>
      </c>
    </row>
    <row r="94" spans="1:4" x14ac:dyDescent="0.25">
      <c r="A94" s="56" t="s">
        <v>104</v>
      </c>
      <c r="B94" s="53" t="str">
        <f>'Array Table'!B94</f>
        <v>Empty</v>
      </c>
      <c r="C94" s="53" t="str">
        <f>'Array Table'!C94</f>
        <v>Empty</v>
      </c>
      <c r="D94" s="57"/>
    </row>
    <row r="95" spans="1:4" x14ac:dyDescent="0.25">
      <c r="A95" s="56" t="s">
        <v>105</v>
      </c>
      <c r="B95" s="53" t="str">
        <f>'Array Table'!B95</f>
        <v>Empty</v>
      </c>
      <c r="C95" s="53" t="str">
        <f>'Array Table'!C95</f>
        <v>Empty</v>
      </c>
      <c r="D95" s="57"/>
    </row>
    <row r="96" spans="1:4" x14ac:dyDescent="0.25">
      <c r="A96" s="56" t="s">
        <v>106</v>
      </c>
      <c r="B96" s="53" t="str">
        <f>'Array Table'!B96</f>
        <v>Empty</v>
      </c>
      <c r="C96" s="53" t="str">
        <f>'Array Table'!C96</f>
        <v>Empty</v>
      </c>
      <c r="D96" s="57"/>
    </row>
    <row r="97" spans="1:4" x14ac:dyDescent="0.25">
      <c r="A97" s="56" t="s">
        <v>107</v>
      </c>
      <c r="B97" s="53" t="str">
        <f>'Array Table'!B97</f>
        <v>Empty</v>
      </c>
      <c r="C97" s="53" t="str">
        <f>'Array Table'!C97</f>
        <v>Empty</v>
      </c>
      <c r="D97" s="5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B28" sqref="B28"/>
    </sheetView>
  </sheetViews>
  <sheetFormatPr defaultRowHeight="15" x14ac:dyDescent="0.25"/>
  <cols>
    <col min="1" max="2" width="25.42578125" style="37" customWidth="1"/>
    <col min="3" max="3" width="10.5703125" style="37" customWidth="1"/>
    <col min="4" max="16384" width="9.140625" style="37"/>
  </cols>
  <sheetData>
    <row r="1" spans="1:9" x14ac:dyDescent="0.25">
      <c r="A1" s="84" t="s">
        <v>126</v>
      </c>
      <c r="B1" s="85"/>
      <c r="C1" s="85"/>
      <c r="D1" s="85"/>
      <c r="E1" s="85"/>
      <c r="F1" s="85"/>
      <c r="G1" s="85"/>
      <c r="H1" s="85"/>
      <c r="I1" s="86"/>
    </row>
    <row r="2" spans="1:9" x14ac:dyDescent="0.25">
      <c r="A2" s="36" t="s">
        <v>1170</v>
      </c>
      <c r="B2" s="24" t="s">
        <v>1172</v>
      </c>
      <c r="C2" s="50" t="s">
        <v>86</v>
      </c>
      <c r="D2" s="50" t="s">
        <v>87</v>
      </c>
      <c r="E2" s="50" t="s">
        <v>88</v>
      </c>
      <c r="F2" s="50" t="s">
        <v>89</v>
      </c>
      <c r="G2" s="50" t="s">
        <v>90</v>
      </c>
      <c r="H2" s="50" t="s">
        <v>91</v>
      </c>
      <c r="I2" s="50" t="s">
        <v>92</v>
      </c>
    </row>
    <row r="3" spans="1:9" x14ac:dyDescent="0.25">
      <c r="A3" s="36" t="s">
        <v>108</v>
      </c>
      <c r="B3" s="24" t="s">
        <v>1174</v>
      </c>
      <c r="C3" s="50" t="str">
        <f>Calculations!L94</f>
        <v>OK</v>
      </c>
      <c r="D3" s="50" t="str">
        <f>Calculations!L95</f>
        <v>OK</v>
      </c>
      <c r="E3" s="50" t="str">
        <f>Calculations!L96</f>
        <v/>
      </c>
      <c r="F3" s="50" t="str">
        <f>Calculations!L97</f>
        <v/>
      </c>
      <c r="G3" s="50" t="str">
        <f>Calculations!L98</f>
        <v/>
      </c>
      <c r="H3" s="50" t="str">
        <f>Calculations!L99</f>
        <v/>
      </c>
      <c r="I3" s="50" t="str">
        <f>Calculations!L100</f>
        <v/>
      </c>
    </row>
    <row r="4" spans="1:9" x14ac:dyDescent="0.25">
      <c r="A4" s="36" t="str">
        <f>'Array Table'!B2</f>
        <v>Staphylococcus aureus</v>
      </c>
      <c r="B4" s="36" t="str">
        <f>'Array Table'!C2</f>
        <v>NTC</v>
      </c>
      <c r="C4" s="50" t="str">
        <f>Calculations!L3</f>
        <v>OK</v>
      </c>
      <c r="D4" s="50" t="str">
        <f>Calculations!L16</f>
        <v>Warning</v>
      </c>
      <c r="E4" s="50" t="str">
        <f>Calculations!L29</f>
        <v/>
      </c>
      <c r="F4" s="50" t="str">
        <f>Calculations!L42</f>
        <v/>
      </c>
      <c r="G4" s="50" t="str">
        <f>Calculations!L55</f>
        <v/>
      </c>
      <c r="H4" s="50" t="str">
        <f>Calculations!L68</f>
        <v/>
      </c>
      <c r="I4" s="50" t="str">
        <f>Calculations!L81</f>
        <v/>
      </c>
    </row>
    <row r="5" spans="1:9" x14ac:dyDescent="0.25">
      <c r="A5" s="36" t="str">
        <f>'Array Table'!B3</f>
        <v>mecA</v>
      </c>
      <c r="B5" s="36" t="str">
        <f>'Array Table'!C3</f>
        <v>NTC</v>
      </c>
      <c r="C5" s="50" t="str">
        <f>Calculations!L4</f>
        <v>OK</v>
      </c>
      <c r="D5" s="50" t="str">
        <f>Calculations!L17</f>
        <v>OK</v>
      </c>
      <c r="E5" s="50" t="str">
        <f>Calculations!L30</f>
        <v/>
      </c>
      <c r="F5" s="50" t="str">
        <f>Calculations!L43</f>
        <v/>
      </c>
      <c r="G5" s="50" t="str">
        <f>Calculations!L56</f>
        <v/>
      </c>
      <c r="H5" s="50" t="str">
        <f>Calculations!L69</f>
        <v/>
      </c>
      <c r="I5" s="50" t="str">
        <f>Calculations!L82</f>
        <v/>
      </c>
    </row>
    <row r="6" spans="1:9" x14ac:dyDescent="0.25">
      <c r="A6" s="36" t="str">
        <f>'Array Table'!B4</f>
        <v>lukF</v>
      </c>
      <c r="B6" s="36" t="str">
        <f>'Array Table'!C4</f>
        <v>NTC</v>
      </c>
      <c r="C6" s="50" t="str">
        <f>Calculations!L5</f>
        <v>OK</v>
      </c>
      <c r="D6" s="50" t="str">
        <f>Calculations!L18</f>
        <v>OK</v>
      </c>
      <c r="E6" s="50" t="str">
        <f>Calculations!L31</f>
        <v/>
      </c>
      <c r="F6" s="50" t="str">
        <f>Calculations!L44</f>
        <v/>
      </c>
      <c r="G6" s="50" t="str">
        <f>Calculations!L57</f>
        <v/>
      </c>
      <c r="H6" s="50" t="str">
        <f>Calculations!L70</f>
        <v/>
      </c>
      <c r="I6" s="50" t="str">
        <f>Calculations!L83</f>
        <v/>
      </c>
    </row>
    <row r="7" spans="1:9" x14ac:dyDescent="0.25">
      <c r="A7" s="36" t="str">
        <f>'Array Table'!B5</f>
        <v>spa</v>
      </c>
      <c r="B7" s="36" t="str">
        <f>'Array Table'!C5</f>
        <v>NTC</v>
      </c>
      <c r="C7" s="50" t="str">
        <f>Calculations!L6</f>
        <v>OK</v>
      </c>
      <c r="D7" s="50" t="str">
        <f>Calculations!L19</f>
        <v>OK</v>
      </c>
      <c r="E7" s="50" t="str">
        <f>Calculations!L32</f>
        <v/>
      </c>
      <c r="F7" s="50" t="str">
        <f>Calculations!L45</f>
        <v/>
      </c>
      <c r="G7" s="50" t="str">
        <f>Calculations!L58</f>
        <v/>
      </c>
      <c r="H7" s="50" t="str">
        <f>Calculations!L71</f>
        <v/>
      </c>
      <c r="I7" s="50" t="str">
        <f>Calculations!L84</f>
        <v/>
      </c>
    </row>
    <row r="8" spans="1:9" x14ac:dyDescent="0.25">
      <c r="A8" s="36" t="str">
        <f>'Array Table'!B6</f>
        <v>Staphylococcus aureus</v>
      </c>
      <c r="B8" s="36" t="str">
        <f>'Array Table'!C6</f>
        <v>Microbial DNA Positive Control</v>
      </c>
      <c r="C8" s="50" t="str">
        <f>Calculations!L7</f>
        <v>OK</v>
      </c>
      <c r="D8" s="50" t="str">
        <f>Calculations!L20</f>
        <v>OK</v>
      </c>
      <c r="E8" s="50" t="str">
        <f>Calculations!L33</f>
        <v/>
      </c>
      <c r="F8" s="50" t="str">
        <f>Calculations!L46</f>
        <v/>
      </c>
      <c r="G8" s="50" t="str">
        <f>Calculations!L59</f>
        <v/>
      </c>
      <c r="H8" s="50" t="str">
        <f>Calculations!L72</f>
        <v/>
      </c>
      <c r="I8" s="50" t="str">
        <f>Calculations!L85</f>
        <v/>
      </c>
    </row>
    <row r="9" spans="1:9" x14ac:dyDescent="0.25">
      <c r="A9" s="36" t="str">
        <f>'Array Table'!B7</f>
        <v>mecA</v>
      </c>
      <c r="B9" s="36" t="str">
        <f>'Array Table'!C7</f>
        <v>Microbial DNA Positive Control</v>
      </c>
      <c r="C9" s="50" t="str">
        <f>Calculations!L8</f>
        <v>OK</v>
      </c>
      <c r="D9" s="50" t="str">
        <f>Calculations!L21</f>
        <v>OK</v>
      </c>
      <c r="E9" s="50" t="str">
        <f>Calculations!L34</f>
        <v/>
      </c>
      <c r="F9" s="50" t="str">
        <f>Calculations!L47</f>
        <v/>
      </c>
      <c r="G9" s="50" t="str">
        <f>Calculations!L60</f>
        <v/>
      </c>
      <c r="H9" s="50" t="str">
        <f>Calculations!L73</f>
        <v/>
      </c>
      <c r="I9" s="50" t="str">
        <f>Calculations!L86</f>
        <v/>
      </c>
    </row>
    <row r="10" spans="1:9" x14ac:dyDescent="0.25">
      <c r="A10" s="36" t="str">
        <f>'Array Table'!B8</f>
        <v>lukF</v>
      </c>
      <c r="B10" s="36" t="str">
        <f>'Array Table'!C8</f>
        <v>Microbial DNA Positive Control</v>
      </c>
      <c r="C10" s="50" t="str">
        <f>Calculations!L9</f>
        <v>OK</v>
      </c>
      <c r="D10" s="50" t="str">
        <f>Calculations!L22</f>
        <v>OK</v>
      </c>
      <c r="E10" s="50" t="str">
        <f>Calculations!L35</f>
        <v/>
      </c>
      <c r="F10" s="50" t="str">
        <f>Calculations!L48</f>
        <v/>
      </c>
      <c r="G10" s="50" t="str">
        <f>Calculations!L61</f>
        <v/>
      </c>
      <c r="H10" s="50" t="str">
        <f>Calculations!L74</f>
        <v/>
      </c>
      <c r="I10" s="50" t="str">
        <f>Calculations!L87</f>
        <v/>
      </c>
    </row>
    <row r="11" spans="1:9" x14ac:dyDescent="0.25">
      <c r="A11" s="36" t="str">
        <f>'Array Table'!B9</f>
        <v>spa</v>
      </c>
      <c r="B11" s="36" t="str">
        <f>'Array Table'!C9</f>
        <v>Microbial DNA Positive Control</v>
      </c>
      <c r="C11" s="50" t="str">
        <f>Calculations!L10</f>
        <v>OK</v>
      </c>
      <c r="D11" s="50" t="str">
        <f>Calculations!L23</f>
        <v>OK</v>
      </c>
      <c r="E11" s="50" t="str">
        <f>Calculations!L36</f>
        <v/>
      </c>
      <c r="F11" s="50" t="str">
        <f>Calculations!L49</f>
        <v/>
      </c>
      <c r="G11" s="50" t="str">
        <f>Calculations!L62</f>
        <v/>
      </c>
      <c r="H11" s="50" t="str">
        <f>Calculations!L75</f>
        <v/>
      </c>
      <c r="I11" s="50" t="str">
        <f>Calculations!L88</f>
        <v/>
      </c>
    </row>
    <row r="12" spans="1:9" x14ac:dyDescent="0.25">
      <c r="A12" s="87" t="s">
        <v>1174</v>
      </c>
      <c r="B12" s="88"/>
      <c r="C12" s="88"/>
      <c r="D12" s="88"/>
      <c r="E12" s="88"/>
      <c r="F12" s="88"/>
      <c r="G12" s="88"/>
      <c r="H12" s="88"/>
      <c r="I12" s="89"/>
    </row>
    <row r="13" spans="1:9" x14ac:dyDescent="0.25">
      <c r="A13" s="36" t="str">
        <f>'Array Table'!B10</f>
        <v>Staphylococcus aureus</v>
      </c>
      <c r="B13" s="36" t="s">
        <v>1174</v>
      </c>
      <c r="C13" s="50" t="str">
        <f>Calculations!L11</f>
        <v>+</v>
      </c>
      <c r="D13" s="50" t="str">
        <f>Calculations!L24</f>
        <v>+</v>
      </c>
      <c r="E13" s="50" t="str">
        <f>Calculations!L37</f>
        <v/>
      </c>
      <c r="F13" s="50" t="str">
        <f>Calculations!L50</f>
        <v/>
      </c>
      <c r="G13" s="50" t="str">
        <f>Calculations!L63</f>
        <v/>
      </c>
      <c r="H13" s="50" t="str">
        <f>Calculations!L76</f>
        <v/>
      </c>
      <c r="I13" s="50" t="str">
        <f>Calculations!L89</f>
        <v/>
      </c>
    </row>
    <row r="14" spans="1:9" x14ac:dyDescent="0.25">
      <c r="A14" s="29" t="str">
        <f>'Array Table'!B3</f>
        <v>mecA</v>
      </c>
      <c r="B14" s="36" t="s">
        <v>1174</v>
      </c>
      <c r="C14" s="50" t="str">
        <f>Calculations!L12</f>
        <v>+</v>
      </c>
      <c r="D14" s="50" t="str">
        <f>Calculations!L25</f>
        <v>+/-</v>
      </c>
      <c r="E14" s="50" t="str">
        <f>Calculations!L38</f>
        <v/>
      </c>
      <c r="F14" s="50" t="str">
        <f>Calculations!L51</f>
        <v/>
      </c>
      <c r="G14" s="50" t="str">
        <f>Calculations!L64</f>
        <v/>
      </c>
      <c r="H14" s="50" t="str">
        <f>Calculations!L77</f>
        <v/>
      </c>
      <c r="I14" s="50" t="str">
        <f>Calculations!L90</f>
        <v/>
      </c>
    </row>
    <row r="15" spans="1:9" x14ac:dyDescent="0.25">
      <c r="A15" s="29" t="str">
        <f>'Array Table'!B4</f>
        <v>lukF</v>
      </c>
      <c r="B15" s="36" t="s">
        <v>1174</v>
      </c>
      <c r="C15" s="50" t="str">
        <f>Calculations!L13</f>
        <v/>
      </c>
      <c r="D15" s="50" t="str">
        <f>Calculations!L26</f>
        <v/>
      </c>
      <c r="E15" s="50" t="str">
        <f>Calculations!L39</f>
        <v/>
      </c>
      <c r="F15" s="50" t="str">
        <f>Calculations!L52</f>
        <v/>
      </c>
      <c r="G15" s="50" t="str">
        <f>Calculations!L65</f>
        <v/>
      </c>
      <c r="H15" s="50" t="str">
        <f>Calculations!L78</f>
        <v/>
      </c>
      <c r="I15" s="50" t="str">
        <f>Calculations!L91</f>
        <v/>
      </c>
    </row>
    <row r="16" spans="1:9" x14ac:dyDescent="0.25">
      <c r="A16" s="29" t="str">
        <f>'Array Table'!B5</f>
        <v>spa</v>
      </c>
      <c r="B16" s="36" t="s">
        <v>1174</v>
      </c>
      <c r="C16" s="50" t="str">
        <f>Calculations!L14</f>
        <v/>
      </c>
      <c r="D16" s="50" t="str">
        <f>Calculations!L27</f>
        <v>+</v>
      </c>
      <c r="E16" s="50" t="str">
        <f>Calculations!L40</f>
        <v/>
      </c>
      <c r="F16" s="50" t="str">
        <f>Calculations!L53</f>
        <v/>
      </c>
      <c r="G16" s="50" t="str">
        <f>Calculations!L66</f>
        <v/>
      </c>
      <c r="H16" s="50" t="str">
        <f>Calculations!L79</f>
        <v/>
      </c>
      <c r="I16" s="50" t="str">
        <f>Calculations!L92</f>
        <v/>
      </c>
    </row>
    <row r="17" spans="1:9" ht="15" customHeight="1" x14ac:dyDescent="0.25">
      <c r="A17" s="90" t="s">
        <v>1178</v>
      </c>
      <c r="B17" s="90"/>
      <c r="C17" s="83" t="str">
        <f>Calculations!L15</f>
        <v>Methicillin Resistant SA</v>
      </c>
      <c r="D17" s="83" t="str">
        <f>Calculations!L28</f>
        <v/>
      </c>
      <c r="E17" s="83" t="str">
        <f>Calculations!L41</f>
        <v/>
      </c>
      <c r="F17" s="83" t="str">
        <f>Calculations!L54</f>
        <v/>
      </c>
      <c r="G17" s="83" t="str">
        <f>Calculations!L67</f>
        <v/>
      </c>
      <c r="H17" s="83" t="str">
        <f>Calculations!L80</f>
        <v/>
      </c>
      <c r="I17" s="83" t="str">
        <f>Calculations!L93</f>
        <v/>
      </c>
    </row>
    <row r="18" spans="1:9" x14ac:dyDescent="0.25">
      <c r="A18" s="90"/>
      <c r="B18" s="90"/>
      <c r="C18" s="83"/>
      <c r="D18" s="83"/>
      <c r="E18" s="83"/>
      <c r="F18" s="83"/>
      <c r="G18" s="83"/>
      <c r="H18" s="83"/>
      <c r="I18" s="83"/>
    </row>
    <row r="19" spans="1:9" x14ac:dyDescent="0.25">
      <c r="A19" s="90"/>
      <c r="B19" s="90"/>
      <c r="C19" s="83"/>
      <c r="D19" s="83"/>
      <c r="E19" s="83"/>
      <c r="F19" s="83"/>
      <c r="G19" s="83"/>
      <c r="H19" s="83"/>
      <c r="I19" s="83"/>
    </row>
  </sheetData>
  <mergeCells count="10">
    <mergeCell ref="G17:G19"/>
    <mergeCell ref="H17:H19"/>
    <mergeCell ref="I17:I19"/>
    <mergeCell ref="A1:I1"/>
    <mergeCell ref="A12:I12"/>
    <mergeCell ref="A17:B19"/>
    <mergeCell ref="C17:C19"/>
    <mergeCell ref="D17:D19"/>
    <mergeCell ref="E17:E19"/>
    <mergeCell ref="F17:F19"/>
  </mergeCells>
  <conditionalFormatting sqref="C3:I11">
    <cfRule type="containsText" dxfId="3" priority="2" operator="containsText" text="ok">
      <formula>NOT(ISERROR(SEARCH("ok",C3)))</formula>
    </cfRule>
    <cfRule type="containsText" dxfId="2" priority="1" operator="containsText" text="Warning">
      <formula>NOT(ISERROR(SEARCH("Warning",C3)))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CB03566E-A389-4AE7-A183-942F460A0BFA}">
            <xm:f>NOT(ISERROR(SEARCH("+",C13)))</xm:f>
            <xm:f>"+"</xm:f>
            <x14:dxf>
              <fill>
                <patternFill>
                  <bgColor rgb="FF92D050"/>
                </patternFill>
              </fill>
            </x14:dxf>
          </x14:cfRule>
          <x14:cfRule type="containsText" priority="3" operator="containsText" id="{B77D7754-6886-4AF9-9F5E-551AD8B0EACF}">
            <xm:f>NOT(ISERROR(SEARCH("-",C13)))</xm:f>
            <xm:f>"-"</xm:f>
            <x14:dxf>
              <fill>
                <patternFill>
                  <bgColor rgb="FFFFC000"/>
                </patternFill>
              </fill>
            </x14:dxf>
          </x14:cfRule>
          <xm:sqref>C13:I16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topLeftCell="B1" zoomScaleNormal="100" workbookViewId="0">
      <selection activeCell="J2" sqref="J2"/>
    </sheetView>
  </sheetViews>
  <sheetFormatPr defaultRowHeight="15" x14ac:dyDescent="0.25"/>
  <cols>
    <col min="1" max="1" width="6.28515625" style="18" customWidth="1"/>
    <col min="2" max="3" width="26.5703125" style="18" customWidth="1"/>
    <col min="4" max="4" width="9.140625" style="18"/>
    <col min="5" max="5" width="6.28515625" style="18" customWidth="1"/>
    <col min="6" max="7" width="26.5703125" style="18" customWidth="1"/>
    <col min="8" max="8" width="9.140625" style="18"/>
    <col min="9" max="9" width="6.28515625" style="18" customWidth="1"/>
    <col min="10" max="11" width="26.5703125" style="18" customWidth="1"/>
    <col min="12" max="12" width="9.140625" style="18" customWidth="1"/>
    <col min="13" max="16384" width="9.140625" style="18"/>
  </cols>
  <sheetData>
    <row r="1" spans="1:12" x14ac:dyDescent="0.25">
      <c r="A1" s="93" t="s">
        <v>96</v>
      </c>
      <c r="B1" s="93"/>
      <c r="C1" s="93"/>
      <c r="D1" s="93"/>
      <c r="E1" s="93" t="s">
        <v>129</v>
      </c>
      <c r="F1" s="93"/>
      <c r="G1" s="93"/>
      <c r="H1" s="93"/>
      <c r="I1" s="93" t="s">
        <v>128</v>
      </c>
      <c r="J1" s="93"/>
      <c r="K1" s="93"/>
      <c r="L1" s="93"/>
    </row>
    <row r="2" spans="1:12" x14ac:dyDescent="0.25">
      <c r="A2" s="58" t="s">
        <v>0</v>
      </c>
      <c r="B2" s="59" t="s">
        <v>1170</v>
      </c>
      <c r="C2" s="59" t="s">
        <v>1172</v>
      </c>
      <c r="D2" s="60" t="s">
        <v>86</v>
      </c>
      <c r="E2" s="58" t="s">
        <v>0</v>
      </c>
      <c r="F2" s="59" t="s">
        <v>1170</v>
      </c>
      <c r="G2" s="59" t="s">
        <v>1172</v>
      </c>
      <c r="H2" s="60" t="s">
        <v>86</v>
      </c>
      <c r="I2" s="58" t="s">
        <v>0</v>
      </c>
      <c r="J2" s="59" t="s">
        <v>1170</v>
      </c>
      <c r="K2" s="59" t="s">
        <v>1172</v>
      </c>
      <c r="L2" s="60" t="s">
        <v>1175</v>
      </c>
    </row>
    <row r="3" spans="1:12" x14ac:dyDescent="0.25">
      <c r="A3" s="61" t="s">
        <v>1</v>
      </c>
      <c r="B3" s="62" t="str">
        <f>'Array Table'!B2</f>
        <v>Staphylococcus aureus</v>
      </c>
      <c r="C3" s="62" t="str">
        <f>'Array Table'!C2</f>
        <v>NTC</v>
      </c>
      <c r="D3" s="63">
        <f>IF(SUM('Test Sample Data'!D$2:D$13)&gt;10,IF(AND(ISNUMBER('Test Sample Data'!D2),'Test Sample Data'!D2&lt;40,'Test Sample Data'!D2&gt;0),'Test Sample Data'!D2,40),"")</f>
        <v>40</v>
      </c>
      <c r="E3" s="61" t="s">
        <v>1</v>
      </c>
      <c r="F3" s="62" t="str">
        <f>'Array Table'!B2</f>
        <v>Staphylococcus aureus</v>
      </c>
      <c r="G3" s="62" t="str">
        <f>'Array Table'!C2</f>
        <v>NTC</v>
      </c>
      <c r="H3" s="64"/>
      <c r="I3" s="61" t="s">
        <v>1</v>
      </c>
      <c r="J3" s="62" t="str">
        <f>'Array Table'!B2</f>
        <v>Staphylococcus aureus</v>
      </c>
      <c r="K3" s="62" t="str">
        <f>'Array Table'!C2</f>
        <v>NTC</v>
      </c>
      <c r="L3" s="62" t="str">
        <f>IF(D3="","",IF(D3&gt;35,"OK","Warning"))</f>
        <v>OK</v>
      </c>
    </row>
    <row r="4" spans="1:12" x14ac:dyDescent="0.25">
      <c r="A4" s="61" t="s">
        <v>2</v>
      </c>
      <c r="B4" s="62" t="str">
        <f>'Array Table'!B3</f>
        <v>mecA</v>
      </c>
      <c r="C4" s="62" t="str">
        <f>'Array Table'!C3</f>
        <v>NTC</v>
      </c>
      <c r="D4" s="63">
        <f>IF(SUM('Test Sample Data'!D$2:D$13)&gt;10,IF(AND(ISNUMBER('Test Sample Data'!D3),'Test Sample Data'!D3&lt;40,'Test Sample Data'!D3&gt;0),'Test Sample Data'!D3,40),"")</f>
        <v>40</v>
      </c>
      <c r="E4" s="61" t="s">
        <v>2</v>
      </c>
      <c r="F4" s="62" t="str">
        <f>'Array Table'!B3</f>
        <v>mecA</v>
      </c>
      <c r="G4" s="62" t="str">
        <f>'Array Table'!C3</f>
        <v>NTC</v>
      </c>
      <c r="H4" s="64"/>
      <c r="I4" s="61" t="s">
        <v>2</v>
      </c>
      <c r="J4" s="62" t="str">
        <f>'Array Table'!B3</f>
        <v>mecA</v>
      </c>
      <c r="K4" s="62" t="str">
        <f>'Array Table'!C3</f>
        <v>NTC</v>
      </c>
      <c r="L4" s="62" t="str">
        <f t="shared" ref="L4:L6" si="0">IF(D4="","",IF(D4&gt;35,"OK","Warning"))</f>
        <v>OK</v>
      </c>
    </row>
    <row r="5" spans="1:12" x14ac:dyDescent="0.25">
      <c r="A5" s="61" t="s">
        <v>3</v>
      </c>
      <c r="B5" s="62" t="str">
        <f>'Array Table'!B4</f>
        <v>lukF</v>
      </c>
      <c r="C5" s="62" t="str">
        <f>'Array Table'!C4</f>
        <v>NTC</v>
      </c>
      <c r="D5" s="63">
        <f>IF(SUM('Test Sample Data'!D$2:D$13)&gt;10,IF(AND(ISNUMBER('Test Sample Data'!D4),'Test Sample Data'!D4&lt;40,'Test Sample Data'!D4&gt;0),'Test Sample Data'!D4,40),"")</f>
        <v>40</v>
      </c>
      <c r="E5" s="61" t="s">
        <v>3</v>
      </c>
      <c r="F5" s="62" t="str">
        <f>'Array Table'!B4</f>
        <v>lukF</v>
      </c>
      <c r="G5" s="62" t="str">
        <f>'Array Table'!C4</f>
        <v>NTC</v>
      </c>
      <c r="H5" s="64"/>
      <c r="I5" s="61" t="s">
        <v>3</v>
      </c>
      <c r="J5" s="62" t="str">
        <f>'Array Table'!B4</f>
        <v>lukF</v>
      </c>
      <c r="K5" s="62" t="str">
        <f>'Array Table'!C4</f>
        <v>NTC</v>
      </c>
      <c r="L5" s="62" t="str">
        <f t="shared" si="0"/>
        <v>OK</v>
      </c>
    </row>
    <row r="6" spans="1:12" x14ac:dyDescent="0.25">
      <c r="A6" s="61" t="s">
        <v>4</v>
      </c>
      <c r="B6" s="62" t="str">
        <f>'Array Table'!B5</f>
        <v>spa</v>
      </c>
      <c r="C6" s="62" t="str">
        <f>'Array Table'!C5</f>
        <v>NTC</v>
      </c>
      <c r="D6" s="63">
        <f>IF(SUM('Test Sample Data'!D$2:D$13)&gt;10,IF(AND(ISNUMBER('Test Sample Data'!D5),'Test Sample Data'!D5&lt;40,'Test Sample Data'!D5&gt;0),'Test Sample Data'!D5,40),"")</f>
        <v>40</v>
      </c>
      <c r="E6" s="61" t="s">
        <v>4</v>
      </c>
      <c r="F6" s="62" t="str">
        <f>'Array Table'!B5</f>
        <v>spa</v>
      </c>
      <c r="G6" s="62" t="str">
        <f>'Array Table'!C5</f>
        <v>NTC</v>
      </c>
      <c r="H6" s="64"/>
      <c r="I6" s="61" t="s">
        <v>4</v>
      </c>
      <c r="J6" s="62" t="str">
        <f>'Array Table'!B5</f>
        <v>spa</v>
      </c>
      <c r="K6" s="62" t="str">
        <f>'Array Table'!C5</f>
        <v>NTC</v>
      </c>
      <c r="L6" s="62" t="str">
        <f t="shared" si="0"/>
        <v>OK</v>
      </c>
    </row>
    <row r="7" spans="1:12" x14ac:dyDescent="0.25">
      <c r="A7" s="61" t="s">
        <v>5</v>
      </c>
      <c r="B7" s="62" t="str">
        <f>'Array Table'!B6</f>
        <v>Staphylococcus aureus</v>
      </c>
      <c r="C7" s="62" t="str">
        <f>'Array Table'!C6</f>
        <v>Microbial DNA Positive Control</v>
      </c>
      <c r="D7" s="63">
        <f>IF(SUM('Test Sample Data'!D$2:D$13)&gt;10,IF(AND(ISNUMBER('Test Sample Data'!D6),'Test Sample Data'!D6&lt;40,'Test Sample Data'!D6&gt;0),'Test Sample Data'!D6,40),"")</f>
        <v>30</v>
      </c>
      <c r="E7" s="61" t="s">
        <v>5</v>
      </c>
      <c r="F7" s="62" t="str">
        <f>'Array Table'!B6</f>
        <v>Staphylococcus aureus</v>
      </c>
      <c r="G7" s="62" t="str">
        <f>'Array Table'!C6</f>
        <v>Microbial DNA Positive Control</v>
      </c>
      <c r="H7" s="64">
        <f>IFERROR(D3-D7,"")</f>
        <v>10</v>
      </c>
      <c r="I7" s="61" t="s">
        <v>5</v>
      </c>
      <c r="J7" s="62" t="str">
        <f>'Array Table'!B6</f>
        <v>Staphylococcus aureus</v>
      </c>
      <c r="K7" s="62" t="str">
        <f>'Array Table'!C6</f>
        <v>Microbial DNA Positive Control</v>
      </c>
      <c r="L7" s="63" t="str">
        <f>IF(H7="","",IF(D7&lt;=34,"OK","Warning"))</f>
        <v>OK</v>
      </c>
    </row>
    <row r="8" spans="1:12" x14ac:dyDescent="0.25">
      <c r="A8" s="61" t="s">
        <v>6</v>
      </c>
      <c r="B8" s="62" t="str">
        <f>'Array Table'!B7</f>
        <v>mecA</v>
      </c>
      <c r="C8" s="62" t="str">
        <f>'Array Table'!C7</f>
        <v>Microbial DNA Positive Control</v>
      </c>
      <c r="D8" s="63">
        <f>IF(SUM('Test Sample Data'!D$2:D$13)&gt;10,IF(AND(ISNUMBER('Test Sample Data'!D7),'Test Sample Data'!D7&lt;40,'Test Sample Data'!D7&gt;0),'Test Sample Data'!D7,40),"")</f>
        <v>30</v>
      </c>
      <c r="E8" s="61" t="s">
        <v>6</v>
      </c>
      <c r="F8" s="62" t="str">
        <f>'Array Table'!B7</f>
        <v>mecA</v>
      </c>
      <c r="G8" s="62" t="str">
        <f>'Array Table'!C7</f>
        <v>Microbial DNA Positive Control</v>
      </c>
      <c r="H8" s="64">
        <f t="shared" ref="H8:H10" si="1">IFERROR(D4-D8,"")</f>
        <v>10</v>
      </c>
      <c r="I8" s="61" t="s">
        <v>6</v>
      </c>
      <c r="J8" s="62" t="str">
        <f>'Array Table'!B7</f>
        <v>mecA</v>
      </c>
      <c r="K8" s="62" t="str">
        <f>'Array Table'!C7</f>
        <v>Microbial DNA Positive Control</v>
      </c>
      <c r="L8" s="63" t="str">
        <f t="shared" ref="L8:L10" si="2">IF(H8="","",IF(D8&lt;=34,"OK","Warning"))</f>
        <v>OK</v>
      </c>
    </row>
    <row r="9" spans="1:12" x14ac:dyDescent="0.25">
      <c r="A9" s="61" t="s">
        <v>7</v>
      </c>
      <c r="B9" s="62" t="str">
        <f>'Array Table'!B8</f>
        <v>lukF</v>
      </c>
      <c r="C9" s="62" t="str">
        <f>'Array Table'!C8</f>
        <v>Microbial DNA Positive Control</v>
      </c>
      <c r="D9" s="63">
        <f>IF(SUM('Test Sample Data'!D$2:D$13)&gt;10,IF(AND(ISNUMBER('Test Sample Data'!D8),'Test Sample Data'!D8&lt;40,'Test Sample Data'!D8&gt;0),'Test Sample Data'!D8,40),"")</f>
        <v>30</v>
      </c>
      <c r="E9" s="61" t="s">
        <v>7</v>
      </c>
      <c r="F9" s="62" t="str">
        <f>'Array Table'!B8</f>
        <v>lukF</v>
      </c>
      <c r="G9" s="62" t="str">
        <f>'Array Table'!C8</f>
        <v>Microbial DNA Positive Control</v>
      </c>
      <c r="H9" s="64">
        <f t="shared" si="1"/>
        <v>10</v>
      </c>
      <c r="I9" s="61" t="s">
        <v>7</v>
      </c>
      <c r="J9" s="62" t="str">
        <f>'Array Table'!B8</f>
        <v>lukF</v>
      </c>
      <c r="K9" s="62" t="str">
        <f>'Array Table'!C8</f>
        <v>Microbial DNA Positive Control</v>
      </c>
      <c r="L9" s="63" t="str">
        <f t="shared" si="2"/>
        <v>OK</v>
      </c>
    </row>
    <row r="10" spans="1:12" x14ac:dyDescent="0.25">
      <c r="A10" s="61" t="s">
        <v>8</v>
      </c>
      <c r="B10" s="62" t="str">
        <f>'Array Table'!B9</f>
        <v>spa</v>
      </c>
      <c r="C10" s="62" t="str">
        <f>'Array Table'!C9</f>
        <v>Microbial DNA Positive Control</v>
      </c>
      <c r="D10" s="63">
        <f>IF(SUM('Test Sample Data'!D$2:D$13)&gt;10,IF(AND(ISNUMBER('Test Sample Data'!D9),'Test Sample Data'!D9&lt;40,'Test Sample Data'!D9&gt;0),'Test Sample Data'!D9,40),"")</f>
        <v>30</v>
      </c>
      <c r="E10" s="61" t="s">
        <v>8</v>
      </c>
      <c r="F10" s="62" t="str">
        <f>'Array Table'!B9</f>
        <v>spa</v>
      </c>
      <c r="G10" s="62" t="str">
        <f>'Array Table'!C9</f>
        <v>Microbial DNA Positive Control</v>
      </c>
      <c r="H10" s="64">
        <f t="shared" si="1"/>
        <v>10</v>
      </c>
      <c r="I10" s="61" t="s">
        <v>8</v>
      </c>
      <c r="J10" s="62" t="str">
        <f>'Array Table'!B9</f>
        <v>spa</v>
      </c>
      <c r="K10" s="62" t="str">
        <f>'Array Table'!C9</f>
        <v>Microbial DNA Positive Control</v>
      </c>
      <c r="L10" s="63" t="str">
        <f t="shared" si="2"/>
        <v>OK</v>
      </c>
    </row>
    <row r="11" spans="1:12" x14ac:dyDescent="0.25">
      <c r="A11" s="61" t="s">
        <v>9</v>
      </c>
      <c r="B11" s="62" t="str">
        <f>'Array Table'!B10</f>
        <v>Staphylococcus aureus</v>
      </c>
      <c r="C11" s="62" t="str">
        <f>'Array Table'!C10</f>
        <v>Sample 1</v>
      </c>
      <c r="D11" s="63">
        <f>IF(SUM('Test Sample Data'!D$2:D$13)&gt;10,IF(AND(ISNUMBER('Test Sample Data'!D10),'Test Sample Data'!D10&lt;40,'Test Sample Data'!D10&gt;0),'Test Sample Data'!D10,40),"")</f>
        <v>30</v>
      </c>
      <c r="E11" s="61" t="s">
        <v>9</v>
      </c>
      <c r="F11" s="62" t="str">
        <f>'Array Table'!B10</f>
        <v>Staphylococcus aureus</v>
      </c>
      <c r="G11" s="62" t="str">
        <f>'Array Table'!C10</f>
        <v>Sample 1</v>
      </c>
      <c r="H11" s="64">
        <f>IFERROR(D3-D11,"")</f>
        <v>10</v>
      </c>
      <c r="I11" s="61" t="s">
        <v>9</v>
      </c>
      <c r="J11" s="62" t="str">
        <f>'Array Table'!B10</f>
        <v>Staphylococcus aureus</v>
      </c>
      <c r="K11" s="62" t="str">
        <f>'Array Table'!C10</f>
        <v>Sample 1</v>
      </c>
      <c r="L11" s="63" t="str">
        <f>IF(H11="","",IF(D3&lt;=35,IF(H11&lt;=1,"",IF(H11&gt;=2,"+","+/-")),IF(D3&lt;=37,IF(H11&lt;=1.5,"",IF(H11&gt;=3,"+","+/-")),IF(H11&lt;=3,"",IF(H11&gt;=6,"+",IF(H11&gt;=3,"+/-",""))))))</f>
        <v>+</v>
      </c>
    </row>
    <row r="12" spans="1:12" x14ac:dyDescent="0.25">
      <c r="A12" s="61" t="s">
        <v>10</v>
      </c>
      <c r="B12" s="62" t="str">
        <f>'Array Table'!B11</f>
        <v>mecA</v>
      </c>
      <c r="C12" s="62" t="str">
        <f>'Array Table'!C11</f>
        <v>Sample 1</v>
      </c>
      <c r="D12" s="63">
        <f>IF(SUM('Test Sample Data'!D$2:D$13)&gt;10,IF(AND(ISNUMBER('Test Sample Data'!D11),'Test Sample Data'!D11&lt;40,'Test Sample Data'!D11&gt;0),'Test Sample Data'!D11,40),"")</f>
        <v>30</v>
      </c>
      <c r="E12" s="61" t="s">
        <v>10</v>
      </c>
      <c r="F12" s="62" t="str">
        <f>'Array Table'!B11</f>
        <v>mecA</v>
      </c>
      <c r="G12" s="62" t="str">
        <f>'Array Table'!C11</f>
        <v>Sample 1</v>
      </c>
      <c r="H12" s="64">
        <f t="shared" ref="H12:H14" si="3">IFERROR(D4-D12,"")</f>
        <v>10</v>
      </c>
      <c r="I12" s="61" t="s">
        <v>10</v>
      </c>
      <c r="J12" s="62" t="str">
        <f>'Array Table'!B11</f>
        <v>mecA</v>
      </c>
      <c r="K12" s="62" t="str">
        <f>'Array Table'!C11</f>
        <v>Sample 1</v>
      </c>
      <c r="L12" s="63" t="str">
        <f t="shared" ref="L12:L14" si="4">IF(H12="","",IF(D4&lt;=35,IF(H12&lt;=1,"",IF(H12&gt;=2,"+","+/-")),IF(D4&lt;=37,IF(H12&lt;=1.5,"",IF(H12&gt;=3,"+","+/-")),IF(H12&lt;=3,"",IF(H12&gt;=6,"+",IF(H12&gt;=3,"+/-",""))))))</f>
        <v>+</v>
      </c>
    </row>
    <row r="13" spans="1:12" x14ac:dyDescent="0.25">
      <c r="A13" s="61" t="s">
        <v>11</v>
      </c>
      <c r="B13" s="62" t="str">
        <f>'Array Table'!B12</f>
        <v>lukF</v>
      </c>
      <c r="C13" s="62" t="str">
        <f>'Array Table'!C12</f>
        <v>Sample 1</v>
      </c>
      <c r="D13" s="63">
        <f>IF(SUM('Test Sample Data'!D$2:D$13)&gt;10,IF(AND(ISNUMBER('Test Sample Data'!D12),'Test Sample Data'!D12&lt;40,'Test Sample Data'!D12&gt;0),'Test Sample Data'!D12,40),"")</f>
        <v>40</v>
      </c>
      <c r="E13" s="61" t="s">
        <v>11</v>
      </c>
      <c r="F13" s="62" t="str">
        <f>'Array Table'!B12</f>
        <v>lukF</v>
      </c>
      <c r="G13" s="62" t="str">
        <f>'Array Table'!C12</f>
        <v>Sample 1</v>
      </c>
      <c r="H13" s="64">
        <f t="shared" si="3"/>
        <v>0</v>
      </c>
      <c r="I13" s="61" t="s">
        <v>11</v>
      </c>
      <c r="J13" s="62" t="str">
        <f>'Array Table'!B12</f>
        <v>lukF</v>
      </c>
      <c r="K13" s="62" t="str">
        <f>'Array Table'!C12</f>
        <v>Sample 1</v>
      </c>
      <c r="L13" s="63" t="str">
        <f t="shared" si="4"/>
        <v/>
      </c>
    </row>
    <row r="14" spans="1:12" x14ac:dyDescent="0.25">
      <c r="A14" s="61" t="s">
        <v>12</v>
      </c>
      <c r="B14" s="62" t="str">
        <f>'Array Table'!B13</f>
        <v>spa</v>
      </c>
      <c r="C14" s="62" t="str">
        <f>'Array Table'!C13</f>
        <v>Sample 1</v>
      </c>
      <c r="D14" s="63">
        <f>IF(SUM('Test Sample Data'!D$2:D$13)&gt;10,IF(AND(ISNUMBER('Test Sample Data'!D13),'Test Sample Data'!D13&lt;40,'Test Sample Data'!D13&gt;0),'Test Sample Data'!D13,40),"")</f>
        <v>40</v>
      </c>
      <c r="E14" s="61" t="s">
        <v>12</v>
      </c>
      <c r="F14" s="62" t="str">
        <f>'Array Table'!B13</f>
        <v>spa</v>
      </c>
      <c r="G14" s="62" t="str">
        <f>'Array Table'!C13</f>
        <v>Sample 1</v>
      </c>
      <c r="H14" s="64">
        <f t="shared" si="3"/>
        <v>0</v>
      </c>
      <c r="I14" s="61" t="s">
        <v>12</v>
      </c>
      <c r="J14" s="62" t="str">
        <f>'Array Table'!B13</f>
        <v>spa</v>
      </c>
      <c r="K14" s="62" t="str">
        <f>'Array Table'!C13</f>
        <v>Sample 1</v>
      </c>
      <c r="L14" s="63" t="str">
        <f t="shared" si="4"/>
        <v/>
      </c>
    </row>
    <row r="15" spans="1:12" x14ac:dyDescent="0.25">
      <c r="A15" s="61"/>
      <c r="B15" s="62"/>
      <c r="C15" s="62"/>
      <c r="D15" s="63"/>
      <c r="E15" s="61"/>
      <c r="F15" s="62"/>
      <c r="G15" s="62"/>
      <c r="H15" s="64"/>
      <c r="I15" s="61"/>
      <c r="J15" s="91" t="s">
        <v>1171</v>
      </c>
      <c r="K15" s="92"/>
      <c r="L15" s="65" t="str">
        <f>IF(OR(L11="+/-",L13="+/-",L14="+/-"),"+/-",(IF(AND(L11="",L12="+",L13="",L14=""),"Methicillin Resistant Non-SA",IF(AND(L11="+",L12="",L14="+"),"Methicillin Sensitive SA",IF(AND(L11="+",L12="+",L13="",L14=""),"Methicillin Resistant SA",IF(AND(L11="+",L12="+",L13="",L14="+"),"HA-Methicillin Resistant SA",IF(AND(L11="+",L12="+",L13="+",L14="+"),"CA-Methicillin Resistant SA","")))))))</f>
        <v>Methicillin Resistant SA</v>
      </c>
    </row>
    <row r="16" spans="1:12" x14ac:dyDescent="0.25">
      <c r="A16" s="61" t="s">
        <v>13</v>
      </c>
      <c r="B16" s="62" t="str">
        <f>'Array Table'!B14</f>
        <v>Staphylococcus aureus</v>
      </c>
      <c r="C16" s="62" t="str">
        <f>'Array Table'!C14</f>
        <v>NTC</v>
      </c>
      <c r="D16" s="63">
        <f>IF(SUM('Test Sample Data'!D$14:D$25)&gt;10,IF(AND(ISNUMBER('Test Sample Data'!D14),'Test Sample Data'!D14&lt;40,'Test Sample Data'!D14&gt;0),'Test Sample Data'!D14,40),"")</f>
        <v>35</v>
      </c>
      <c r="E16" s="61" t="s">
        <v>13</v>
      </c>
      <c r="F16" s="62" t="str">
        <f>'Array Table'!B14</f>
        <v>Staphylococcus aureus</v>
      </c>
      <c r="G16" s="62" t="str">
        <f>'Array Table'!C14</f>
        <v>NTC</v>
      </c>
      <c r="H16" s="64"/>
      <c r="I16" s="61" t="s">
        <v>13</v>
      </c>
      <c r="J16" s="62" t="str">
        <f>'Array Table'!B14</f>
        <v>Staphylococcus aureus</v>
      </c>
      <c r="K16" s="62" t="str">
        <f>'Array Table'!C14</f>
        <v>NTC</v>
      </c>
      <c r="L16" s="62" t="str">
        <f>IF(D16="","",IF(D16&gt;35,"OK","Warning"))</f>
        <v>Warning</v>
      </c>
    </row>
    <row r="17" spans="1:12" x14ac:dyDescent="0.25">
      <c r="A17" s="61" t="s">
        <v>14</v>
      </c>
      <c r="B17" s="62" t="str">
        <f>'Array Table'!B15</f>
        <v>mecA</v>
      </c>
      <c r="C17" s="62" t="str">
        <f>'Array Table'!C15</f>
        <v>NTC</v>
      </c>
      <c r="D17" s="63">
        <f>IF(SUM('Test Sample Data'!D$14:D$25)&gt;10,IF(AND(ISNUMBER('Test Sample Data'!D15),'Test Sample Data'!D15&lt;40,'Test Sample Data'!D15&gt;0),'Test Sample Data'!D15,40),"")</f>
        <v>36</v>
      </c>
      <c r="E17" s="61" t="s">
        <v>14</v>
      </c>
      <c r="F17" s="62" t="str">
        <f>'Array Table'!B15</f>
        <v>mecA</v>
      </c>
      <c r="G17" s="62" t="str">
        <f>'Array Table'!C15</f>
        <v>NTC</v>
      </c>
      <c r="H17" s="64"/>
      <c r="I17" s="61" t="s">
        <v>14</v>
      </c>
      <c r="J17" s="62" t="str">
        <f>'Array Table'!B15</f>
        <v>mecA</v>
      </c>
      <c r="K17" s="62" t="str">
        <f>'Array Table'!C15</f>
        <v>NTC</v>
      </c>
      <c r="L17" s="62" t="str">
        <f t="shared" ref="L17:L19" si="5">IF(D17="","",IF(D17&gt;35,"OK","Warning"))</f>
        <v>OK</v>
      </c>
    </row>
    <row r="18" spans="1:12" x14ac:dyDescent="0.25">
      <c r="A18" s="61" t="s">
        <v>15</v>
      </c>
      <c r="B18" s="62" t="str">
        <f>'Array Table'!B16</f>
        <v>lukF</v>
      </c>
      <c r="C18" s="62" t="str">
        <f>'Array Table'!C16</f>
        <v>NTC</v>
      </c>
      <c r="D18" s="63">
        <f>IF(SUM('Test Sample Data'!D$14:D$25)&gt;10,IF(AND(ISNUMBER('Test Sample Data'!D16),'Test Sample Data'!D16&lt;40,'Test Sample Data'!D16&gt;0),'Test Sample Data'!D16,40),"")</f>
        <v>37</v>
      </c>
      <c r="E18" s="61" t="s">
        <v>15</v>
      </c>
      <c r="F18" s="62" t="str">
        <f>'Array Table'!B16</f>
        <v>lukF</v>
      </c>
      <c r="G18" s="62" t="str">
        <f>'Array Table'!C16</f>
        <v>NTC</v>
      </c>
      <c r="H18" s="64"/>
      <c r="I18" s="61" t="s">
        <v>15</v>
      </c>
      <c r="J18" s="62" t="str">
        <f>'Array Table'!B16</f>
        <v>lukF</v>
      </c>
      <c r="K18" s="62" t="str">
        <f>'Array Table'!C16</f>
        <v>NTC</v>
      </c>
      <c r="L18" s="62" t="str">
        <f t="shared" si="5"/>
        <v>OK</v>
      </c>
    </row>
    <row r="19" spans="1:12" x14ac:dyDescent="0.25">
      <c r="A19" s="61" t="s">
        <v>16</v>
      </c>
      <c r="B19" s="62" t="str">
        <f>'Array Table'!B17</f>
        <v>spa</v>
      </c>
      <c r="C19" s="62" t="str">
        <f>'Array Table'!C17</f>
        <v>NTC</v>
      </c>
      <c r="D19" s="63">
        <f>IF(SUM('Test Sample Data'!D$14:D$25)&gt;10,IF(AND(ISNUMBER('Test Sample Data'!D17),'Test Sample Data'!D17&lt;40,'Test Sample Data'!D17&gt;0),'Test Sample Data'!D17,40),"")</f>
        <v>38</v>
      </c>
      <c r="E19" s="61" t="s">
        <v>16</v>
      </c>
      <c r="F19" s="62" t="str">
        <f>'Array Table'!B17</f>
        <v>spa</v>
      </c>
      <c r="G19" s="62" t="str">
        <f>'Array Table'!C17</f>
        <v>NTC</v>
      </c>
      <c r="H19" s="64"/>
      <c r="I19" s="61" t="s">
        <v>16</v>
      </c>
      <c r="J19" s="62" t="str">
        <f>'Array Table'!B17</f>
        <v>spa</v>
      </c>
      <c r="K19" s="62" t="str">
        <f>'Array Table'!C17</f>
        <v>NTC</v>
      </c>
      <c r="L19" s="62" t="str">
        <f t="shared" si="5"/>
        <v>OK</v>
      </c>
    </row>
    <row r="20" spans="1:12" x14ac:dyDescent="0.25">
      <c r="A20" s="61" t="s">
        <v>17</v>
      </c>
      <c r="B20" s="62" t="str">
        <f>'Array Table'!B18</f>
        <v>Staphylococcus aureus</v>
      </c>
      <c r="C20" s="62" t="str">
        <f>'Array Table'!C18</f>
        <v>Microbial DNA Positive Control</v>
      </c>
      <c r="D20" s="63">
        <f>IF(SUM('Test Sample Data'!D$14:D$25)&gt;10,IF(AND(ISNUMBER('Test Sample Data'!D18),'Test Sample Data'!D18&lt;40,'Test Sample Data'!D18&gt;0),'Test Sample Data'!D18,40),"")</f>
        <v>33</v>
      </c>
      <c r="E20" s="61" t="s">
        <v>17</v>
      </c>
      <c r="F20" s="62" t="str">
        <f>'Array Table'!B18</f>
        <v>Staphylococcus aureus</v>
      </c>
      <c r="G20" s="62" t="str">
        <f>'Array Table'!C18</f>
        <v>Microbial DNA Positive Control</v>
      </c>
      <c r="H20" s="64">
        <f>IFERROR(D16-D20,"")</f>
        <v>2</v>
      </c>
      <c r="I20" s="61" t="s">
        <v>17</v>
      </c>
      <c r="J20" s="62" t="str">
        <f>'Array Table'!B18</f>
        <v>Staphylococcus aureus</v>
      </c>
      <c r="K20" s="62" t="str">
        <f>'Array Table'!C18</f>
        <v>Microbial DNA Positive Control</v>
      </c>
      <c r="L20" s="63" t="str">
        <f>IF(H20="","",IF(D20&lt;=34,"OK","Warning"))</f>
        <v>OK</v>
      </c>
    </row>
    <row r="21" spans="1:12" x14ac:dyDescent="0.25">
      <c r="A21" s="61" t="s">
        <v>18</v>
      </c>
      <c r="B21" s="62" t="str">
        <f>'Array Table'!B19</f>
        <v>mecA</v>
      </c>
      <c r="C21" s="62" t="str">
        <f>'Array Table'!C19</f>
        <v>Microbial DNA Positive Control</v>
      </c>
      <c r="D21" s="63">
        <f>IF(SUM('Test Sample Data'!D$14:D$25)&gt;10,IF(AND(ISNUMBER('Test Sample Data'!D19),'Test Sample Data'!D19&lt;40,'Test Sample Data'!D19&gt;0),'Test Sample Data'!D19,40),"")</f>
        <v>33</v>
      </c>
      <c r="E21" s="61" t="s">
        <v>18</v>
      </c>
      <c r="F21" s="62" t="str">
        <f>'Array Table'!B19</f>
        <v>mecA</v>
      </c>
      <c r="G21" s="62" t="str">
        <f>'Array Table'!C19</f>
        <v>Microbial DNA Positive Control</v>
      </c>
      <c r="H21" s="64">
        <f t="shared" ref="H21:H23" si="6">IFERROR(D17-D21,"")</f>
        <v>3</v>
      </c>
      <c r="I21" s="61" t="s">
        <v>18</v>
      </c>
      <c r="J21" s="62" t="str">
        <f>'Array Table'!B19</f>
        <v>mecA</v>
      </c>
      <c r="K21" s="62" t="str">
        <f>'Array Table'!C19</f>
        <v>Microbial DNA Positive Control</v>
      </c>
      <c r="L21" s="63" t="str">
        <f t="shared" ref="L21:L23" si="7">IF(H21="","",IF(D21&lt;=34,"OK","Warning"))</f>
        <v>OK</v>
      </c>
    </row>
    <row r="22" spans="1:12" x14ac:dyDescent="0.25">
      <c r="A22" s="61" t="s">
        <v>19</v>
      </c>
      <c r="B22" s="62" t="str">
        <f>'Array Table'!B20</f>
        <v>lukF</v>
      </c>
      <c r="C22" s="62" t="str">
        <f>'Array Table'!C20</f>
        <v>Microbial DNA Positive Control</v>
      </c>
      <c r="D22" s="63">
        <f>IF(SUM('Test Sample Data'!D$14:D$25)&gt;10,IF(AND(ISNUMBER('Test Sample Data'!D20),'Test Sample Data'!D20&lt;40,'Test Sample Data'!D20&gt;0),'Test Sample Data'!D20,40),"")</f>
        <v>33</v>
      </c>
      <c r="E22" s="61" t="s">
        <v>19</v>
      </c>
      <c r="F22" s="62" t="str">
        <f>'Array Table'!B20</f>
        <v>lukF</v>
      </c>
      <c r="G22" s="62" t="str">
        <f>'Array Table'!C20</f>
        <v>Microbial DNA Positive Control</v>
      </c>
      <c r="H22" s="64">
        <f t="shared" si="6"/>
        <v>4</v>
      </c>
      <c r="I22" s="61" t="s">
        <v>19</v>
      </c>
      <c r="J22" s="62" t="str">
        <f>'Array Table'!B20</f>
        <v>lukF</v>
      </c>
      <c r="K22" s="62" t="str">
        <f>'Array Table'!C20</f>
        <v>Microbial DNA Positive Control</v>
      </c>
      <c r="L22" s="63" t="str">
        <f t="shared" si="7"/>
        <v>OK</v>
      </c>
    </row>
    <row r="23" spans="1:12" x14ac:dyDescent="0.25">
      <c r="A23" s="61" t="s">
        <v>20</v>
      </c>
      <c r="B23" s="62" t="str">
        <f>'Array Table'!B21</f>
        <v>spa</v>
      </c>
      <c r="C23" s="62" t="str">
        <f>'Array Table'!C21</f>
        <v>Microbial DNA Positive Control</v>
      </c>
      <c r="D23" s="63">
        <f>IF(SUM('Test Sample Data'!D$14:D$25)&gt;10,IF(AND(ISNUMBER('Test Sample Data'!D21),'Test Sample Data'!D21&lt;40,'Test Sample Data'!D21&gt;0),'Test Sample Data'!D21,40),"")</f>
        <v>33</v>
      </c>
      <c r="E23" s="61" t="s">
        <v>20</v>
      </c>
      <c r="F23" s="62" t="str">
        <f>'Array Table'!B21</f>
        <v>spa</v>
      </c>
      <c r="G23" s="62" t="str">
        <f>'Array Table'!C21</f>
        <v>Microbial DNA Positive Control</v>
      </c>
      <c r="H23" s="64">
        <f t="shared" si="6"/>
        <v>5</v>
      </c>
      <c r="I23" s="61" t="s">
        <v>20</v>
      </c>
      <c r="J23" s="62" t="str">
        <f>'Array Table'!B21</f>
        <v>spa</v>
      </c>
      <c r="K23" s="62" t="str">
        <f>'Array Table'!C21</f>
        <v>Microbial DNA Positive Control</v>
      </c>
      <c r="L23" s="63" t="str">
        <f t="shared" si="7"/>
        <v>OK</v>
      </c>
    </row>
    <row r="24" spans="1:12" x14ac:dyDescent="0.25">
      <c r="A24" s="61" t="s">
        <v>21</v>
      </c>
      <c r="B24" s="62" t="str">
        <f>'Array Table'!B22</f>
        <v>Staphylococcus aureus</v>
      </c>
      <c r="C24" s="62" t="str">
        <f>'Array Table'!C22</f>
        <v>Sample 2</v>
      </c>
      <c r="D24" s="63">
        <f>IF(SUM('Test Sample Data'!D$14:D$25)&gt;10,IF(AND(ISNUMBER('Test Sample Data'!D22),'Test Sample Data'!D22&lt;40,'Test Sample Data'!D22&gt;0),'Test Sample Data'!D22,40),"")</f>
        <v>30</v>
      </c>
      <c r="E24" s="61" t="s">
        <v>21</v>
      </c>
      <c r="F24" s="62" t="str">
        <f>'Array Table'!B22</f>
        <v>Staphylococcus aureus</v>
      </c>
      <c r="G24" s="62" t="str">
        <f>'Array Table'!C22</f>
        <v>Sample 2</v>
      </c>
      <c r="H24" s="64">
        <f>IFERROR(D16-D24,"")</f>
        <v>5</v>
      </c>
      <c r="I24" s="61" t="s">
        <v>21</v>
      </c>
      <c r="J24" s="62" t="str">
        <f>'Array Table'!B22</f>
        <v>Staphylococcus aureus</v>
      </c>
      <c r="K24" s="62" t="str">
        <f>'Array Table'!C22</f>
        <v>Sample 2</v>
      </c>
      <c r="L24" s="63" t="str">
        <f>IF(H24="","",IF(D16&lt;=35,IF(H24&lt;=1,"",IF(H24&gt;=2,"+","+/-")),IF(D16&lt;=37,IF(H24&lt;=1.5,"",IF(H24&gt;=3,"+","+/-")),IF(H24&lt;=3,"",IF(H24&gt;=6,"+",IF(H24&gt;=3,"+/-",""))))))</f>
        <v>+</v>
      </c>
    </row>
    <row r="25" spans="1:12" x14ac:dyDescent="0.25">
      <c r="A25" s="61" t="s">
        <v>22</v>
      </c>
      <c r="B25" s="62" t="str">
        <f>'Array Table'!B23</f>
        <v>mecA</v>
      </c>
      <c r="C25" s="62" t="str">
        <f>'Array Table'!C23</f>
        <v>Sample 2</v>
      </c>
      <c r="D25" s="63">
        <f>IF(SUM('Test Sample Data'!D$14:D$25)&gt;10,IF(AND(ISNUMBER('Test Sample Data'!D23),'Test Sample Data'!D23&lt;40,'Test Sample Data'!D23&gt;0),'Test Sample Data'!D23,40),"")</f>
        <v>34</v>
      </c>
      <c r="E25" s="61" t="s">
        <v>22</v>
      </c>
      <c r="F25" s="62" t="str">
        <f>'Array Table'!B23</f>
        <v>mecA</v>
      </c>
      <c r="G25" s="62" t="str">
        <f>'Array Table'!C23</f>
        <v>Sample 2</v>
      </c>
      <c r="H25" s="64">
        <f t="shared" ref="H25:H27" si="8">IFERROR(D17-D25,"")</f>
        <v>2</v>
      </c>
      <c r="I25" s="61" t="s">
        <v>22</v>
      </c>
      <c r="J25" s="62" t="str">
        <f>'Array Table'!B23</f>
        <v>mecA</v>
      </c>
      <c r="K25" s="62" t="str">
        <f>'Array Table'!C23</f>
        <v>Sample 2</v>
      </c>
      <c r="L25" s="63" t="str">
        <f t="shared" ref="L25:L27" si="9">IF(H25="","",IF(D17&lt;=35,IF(H25&lt;=1,"",IF(H25&gt;=2,"+","+/-")),IF(D17&lt;=37,IF(H25&lt;=1.5,"",IF(H25&gt;=3,"+","+/-")),IF(H25&lt;=3,"",IF(H25&gt;=6,"+",IF(H25&gt;=3,"+/-",""))))))</f>
        <v>+/-</v>
      </c>
    </row>
    <row r="26" spans="1:12" x14ac:dyDescent="0.25">
      <c r="A26" s="61" t="s">
        <v>23</v>
      </c>
      <c r="B26" s="62" t="str">
        <f>'Array Table'!B24</f>
        <v>lukF</v>
      </c>
      <c r="C26" s="62" t="str">
        <f>'Array Table'!C24</f>
        <v>Sample 2</v>
      </c>
      <c r="D26" s="63">
        <f>IF(SUM('Test Sample Data'!D$14:D$25)&gt;10,IF(AND(ISNUMBER('Test Sample Data'!D24),'Test Sample Data'!D24&lt;40,'Test Sample Data'!D24&gt;0),'Test Sample Data'!D24,40),"")</f>
        <v>40</v>
      </c>
      <c r="E26" s="61" t="s">
        <v>23</v>
      </c>
      <c r="F26" s="62" t="str">
        <f>'Array Table'!B24</f>
        <v>lukF</v>
      </c>
      <c r="G26" s="62" t="str">
        <f>'Array Table'!C24</f>
        <v>Sample 2</v>
      </c>
      <c r="H26" s="64">
        <f t="shared" si="8"/>
        <v>-3</v>
      </c>
      <c r="I26" s="61" t="s">
        <v>23</v>
      </c>
      <c r="J26" s="62" t="str">
        <f>'Array Table'!B24</f>
        <v>lukF</v>
      </c>
      <c r="K26" s="62" t="str">
        <f>'Array Table'!C24</f>
        <v>Sample 2</v>
      </c>
      <c r="L26" s="63" t="str">
        <f t="shared" si="9"/>
        <v/>
      </c>
    </row>
    <row r="27" spans="1:12" x14ac:dyDescent="0.25">
      <c r="A27" s="61" t="s">
        <v>24</v>
      </c>
      <c r="B27" s="62" t="str">
        <f>'Array Table'!B25</f>
        <v>spa</v>
      </c>
      <c r="C27" s="62" t="str">
        <f>'Array Table'!C25</f>
        <v>Sample 2</v>
      </c>
      <c r="D27" s="63">
        <f>IF(SUM('Test Sample Data'!D$14:D$25)&gt;10,IF(AND(ISNUMBER('Test Sample Data'!D25),'Test Sample Data'!D25&lt;40,'Test Sample Data'!D25&gt;0),'Test Sample Data'!D25,40),"")</f>
        <v>30</v>
      </c>
      <c r="E27" s="61" t="s">
        <v>24</v>
      </c>
      <c r="F27" s="62" t="str">
        <f>'Array Table'!B25</f>
        <v>spa</v>
      </c>
      <c r="G27" s="62" t="str">
        <f>'Array Table'!C25</f>
        <v>Sample 2</v>
      </c>
      <c r="H27" s="64">
        <f t="shared" si="8"/>
        <v>8</v>
      </c>
      <c r="I27" s="61" t="s">
        <v>24</v>
      </c>
      <c r="J27" s="62" t="str">
        <f>'Array Table'!B25</f>
        <v>spa</v>
      </c>
      <c r="K27" s="62" t="str">
        <f>'Array Table'!C25</f>
        <v>Sample 2</v>
      </c>
      <c r="L27" s="63" t="str">
        <f t="shared" si="9"/>
        <v>+</v>
      </c>
    </row>
    <row r="28" spans="1:12" x14ac:dyDescent="0.25">
      <c r="A28" s="61"/>
      <c r="B28" s="62"/>
      <c r="C28" s="62"/>
      <c r="D28" s="63"/>
      <c r="E28" s="61"/>
      <c r="F28" s="62"/>
      <c r="G28" s="62"/>
      <c r="H28" s="64"/>
      <c r="I28" s="61"/>
      <c r="J28" s="91" t="s">
        <v>1171</v>
      </c>
      <c r="K28" s="92"/>
      <c r="L28" s="65" t="str">
        <f>IF(OR(L24="+/-",L26="+/-",L27="+/-"),"+/-",(IF(AND(L24="",L25="+",L26="",L27=""),"Methicillin Resistant Non-SA",IF(AND(L24="+",L25="",L27="+"),"Methicillin Sensitive SA",IF(AND(L24="+",L25="+",L26="",L27=""),"Methicillin Resistant SA",IF(AND(L24="+",L25="+",L26="",L27="+"),"HA-Methicillin Resistant SA",IF(AND(L24="+",L25="+",L26="+",L27="+"),"CA-Methicillin Resistant SA","")))))))</f>
        <v/>
      </c>
    </row>
    <row r="29" spans="1:12" x14ac:dyDescent="0.25">
      <c r="A29" s="61" t="s">
        <v>25</v>
      </c>
      <c r="B29" s="62" t="str">
        <f>'Array Table'!B26</f>
        <v>Staphylococcus aureus</v>
      </c>
      <c r="C29" s="62" t="str">
        <f>'Array Table'!C26</f>
        <v>NTC</v>
      </c>
      <c r="D29" s="63" t="str">
        <f>IF(SUM('Test Sample Data'!D$26:D$37)&gt;10,IF(AND(ISNUMBER('Test Sample Data'!D26),'Test Sample Data'!D26&lt;40,'Test Sample Data'!D26&gt;0),'Test Sample Data'!D26,40),"")</f>
        <v/>
      </c>
      <c r="E29" s="61" t="s">
        <v>25</v>
      </c>
      <c r="F29" s="62" t="str">
        <f>'Array Table'!B26</f>
        <v>Staphylococcus aureus</v>
      </c>
      <c r="G29" s="62" t="str">
        <f>'Array Table'!C26</f>
        <v>NTC</v>
      </c>
      <c r="H29" s="64"/>
      <c r="I29" s="61" t="s">
        <v>25</v>
      </c>
      <c r="J29" s="62" t="str">
        <f>'Array Table'!B26</f>
        <v>Staphylococcus aureus</v>
      </c>
      <c r="K29" s="62" t="str">
        <f>'Array Table'!C26</f>
        <v>NTC</v>
      </c>
      <c r="L29" s="62" t="str">
        <f>IF(D29="","",IF(D29&gt;35,"OK","Warning"))</f>
        <v/>
      </c>
    </row>
    <row r="30" spans="1:12" x14ac:dyDescent="0.25">
      <c r="A30" s="61" t="s">
        <v>26</v>
      </c>
      <c r="B30" s="62" t="str">
        <f>'Array Table'!B27</f>
        <v>mecA</v>
      </c>
      <c r="C30" s="62" t="str">
        <f>'Array Table'!C27</f>
        <v>NTC</v>
      </c>
      <c r="D30" s="63" t="str">
        <f>IF(SUM('Test Sample Data'!D$26:D$37)&gt;10,IF(AND(ISNUMBER('Test Sample Data'!D27),'Test Sample Data'!D27&lt;40,'Test Sample Data'!D27&gt;0),'Test Sample Data'!D27,40),"")</f>
        <v/>
      </c>
      <c r="E30" s="61" t="s">
        <v>26</v>
      </c>
      <c r="F30" s="62" t="str">
        <f>'Array Table'!B27</f>
        <v>mecA</v>
      </c>
      <c r="G30" s="62" t="str">
        <f>'Array Table'!C27</f>
        <v>NTC</v>
      </c>
      <c r="H30" s="64"/>
      <c r="I30" s="61" t="s">
        <v>26</v>
      </c>
      <c r="J30" s="62" t="str">
        <f>'Array Table'!B27</f>
        <v>mecA</v>
      </c>
      <c r="K30" s="62" t="str">
        <f>'Array Table'!C27</f>
        <v>NTC</v>
      </c>
      <c r="L30" s="62" t="str">
        <f t="shared" ref="L30:L32" si="10">IF(D30="","",IF(D30&gt;35,"OK","Warning"))</f>
        <v/>
      </c>
    </row>
    <row r="31" spans="1:12" x14ac:dyDescent="0.25">
      <c r="A31" s="61" t="s">
        <v>27</v>
      </c>
      <c r="B31" s="62" t="str">
        <f>'Array Table'!B28</f>
        <v>lukF</v>
      </c>
      <c r="C31" s="62" t="str">
        <f>'Array Table'!C28</f>
        <v>NTC</v>
      </c>
      <c r="D31" s="63" t="str">
        <f>IF(SUM('Test Sample Data'!D$26:D$37)&gt;10,IF(AND(ISNUMBER('Test Sample Data'!D28),'Test Sample Data'!D28&lt;40,'Test Sample Data'!D28&gt;0),'Test Sample Data'!D28,40),"")</f>
        <v/>
      </c>
      <c r="E31" s="61" t="s">
        <v>27</v>
      </c>
      <c r="F31" s="62" t="str">
        <f>'Array Table'!B28</f>
        <v>lukF</v>
      </c>
      <c r="G31" s="62" t="str">
        <f>'Array Table'!C28</f>
        <v>NTC</v>
      </c>
      <c r="H31" s="64"/>
      <c r="I31" s="61" t="s">
        <v>27</v>
      </c>
      <c r="J31" s="62" t="str">
        <f>'Array Table'!B28</f>
        <v>lukF</v>
      </c>
      <c r="K31" s="62" t="str">
        <f>'Array Table'!C28</f>
        <v>NTC</v>
      </c>
      <c r="L31" s="62" t="str">
        <f t="shared" si="10"/>
        <v/>
      </c>
    </row>
    <row r="32" spans="1:12" x14ac:dyDescent="0.25">
      <c r="A32" s="61" t="s">
        <v>28</v>
      </c>
      <c r="B32" s="62" t="str">
        <f>'Array Table'!B29</f>
        <v>spa</v>
      </c>
      <c r="C32" s="62" t="str">
        <f>'Array Table'!C29</f>
        <v>NTC</v>
      </c>
      <c r="D32" s="63" t="str">
        <f>IF(SUM('Test Sample Data'!D$26:D$37)&gt;10,IF(AND(ISNUMBER('Test Sample Data'!D29),'Test Sample Data'!D29&lt;40,'Test Sample Data'!D29&gt;0),'Test Sample Data'!D29,40),"")</f>
        <v/>
      </c>
      <c r="E32" s="61" t="s">
        <v>28</v>
      </c>
      <c r="F32" s="62" t="str">
        <f>'Array Table'!B29</f>
        <v>spa</v>
      </c>
      <c r="G32" s="62" t="str">
        <f>'Array Table'!C29</f>
        <v>NTC</v>
      </c>
      <c r="H32" s="64"/>
      <c r="I32" s="61" t="s">
        <v>28</v>
      </c>
      <c r="J32" s="62" t="str">
        <f>'Array Table'!B29</f>
        <v>spa</v>
      </c>
      <c r="K32" s="62" t="str">
        <f>'Array Table'!C29</f>
        <v>NTC</v>
      </c>
      <c r="L32" s="62" t="str">
        <f t="shared" si="10"/>
        <v/>
      </c>
    </row>
    <row r="33" spans="1:12" x14ac:dyDescent="0.25">
      <c r="A33" s="61" t="s">
        <v>29</v>
      </c>
      <c r="B33" s="62" t="str">
        <f>'Array Table'!B30</f>
        <v>Staphylococcus aureus</v>
      </c>
      <c r="C33" s="62" t="str">
        <f>'Array Table'!C30</f>
        <v>Microbial DNA Positive Control</v>
      </c>
      <c r="D33" s="63" t="str">
        <f>IF(SUM('Test Sample Data'!D$26:D$37)&gt;10,IF(AND(ISNUMBER('Test Sample Data'!D30),'Test Sample Data'!D30&lt;40,'Test Sample Data'!D30&gt;0),'Test Sample Data'!D30,40),"")</f>
        <v/>
      </c>
      <c r="E33" s="61" t="s">
        <v>29</v>
      </c>
      <c r="F33" s="62" t="str">
        <f>'Array Table'!B30</f>
        <v>Staphylococcus aureus</v>
      </c>
      <c r="G33" s="62" t="str">
        <f>'Array Table'!C30</f>
        <v>Microbial DNA Positive Control</v>
      </c>
      <c r="H33" s="64" t="str">
        <f>IFERROR(D29-D33,"")</f>
        <v/>
      </c>
      <c r="I33" s="61" t="s">
        <v>29</v>
      </c>
      <c r="J33" s="62" t="str">
        <f>'Array Table'!B30</f>
        <v>Staphylococcus aureus</v>
      </c>
      <c r="K33" s="62" t="str">
        <f>'Array Table'!C30</f>
        <v>Microbial DNA Positive Control</v>
      </c>
      <c r="L33" s="63" t="str">
        <f>IF(H33="","",IF(D33&lt;=34,"OK","Warning"))</f>
        <v/>
      </c>
    </row>
    <row r="34" spans="1:12" x14ac:dyDescent="0.25">
      <c r="A34" s="61" t="s">
        <v>30</v>
      </c>
      <c r="B34" s="62" t="str">
        <f>'Array Table'!B31</f>
        <v>mecA</v>
      </c>
      <c r="C34" s="62" t="str">
        <f>'Array Table'!C31</f>
        <v>Microbial DNA Positive Control</v>
      </c>
      <c r="D34" s="63" t="str">
        <f>IF(SUM('Test Sample Data'!D$26:D$37)&gt;10,IF(AND(ISNUMBER('Test Sample Data'!D31),'Test Sample Data'!D31&lt;40,'Test Sample Data'!D31&gt;0),'Test Sample Data'!D31,40),"")</f>
        <v/>
      </c>
      <c r="E34" s="61" t="s">
        <v>30</v>
      </c>
      <c r="F34" s="62" t="str">
        <f>'Array Table'!B31</f>
        <v>mecA</v>
      </c>
      <c r="G34" s="62" t="str">
        <f>'Array Table'!C31</f>
        <v>Microbial DNA Positive Control</v>
      </c>
      <c r="H34" s="64" t="str">
        <f t="shared" ref="H34:H36" si="11">IFERROR(D30-D34,"")</f>
        <v/>
      </c>
      <c r="I34" s="61" t="s">
        <v>30</v>
      </c>
      <c r="J34" s="62" t="str">
        <f>'Array Table'!B31</f>
        <v>mecA</v>
      </c>
      <c r="K34" s="62" t="str">
        <f>'Array Table'!C31</f>
        <v>Microbial DNA Positive Control</v>
      </c>
      <c r="L34" s="63" t="str">
        <f t="shared" ref="L34:L36" si="12">IF(H34="","",IF(D34&lt;=34,"OK","Warning"))</f>
        <v/>
      </c>
    </row>
    <row r="35" spans="1:12" x14ac:dyDescent="0.25">
      <c r="A35" s="61" t="s">
        <v>31</v>
      </c>
      <c r="B35" s="62" t="str">
        <f>'Array Table'!B32</f>
        <v>lukF</v>
      </c>
      <c r="C35" s="62" t="str">
        <f>'Array Table'!C32</f>
        <v>Microbial DNA Positive Control</v>
      </c>
      <c r="D35" s="63" t="str">
        <f>IF(SUM('Test Sample Data'!D$26:D$37)&gt;10,IF(AND(ISNUMBER('Test Sample Data'!D32),'Test Sample Data'!D32&lt;40,'Test Sample Data'!D32&gt;0),'Test Sample Data'!D32,40),"")</f>
        <v/>
      </c>
      <c r="E35" s="61" t="s">
        <v>31</v>
      </c>
      <c r="F35" s="62" t="str">
        <f>'Array Table'!B32</f>
        <v>lukF</v>
      </c>
      <c r="G35" s="62" t="str">
        <f>'Array Table'!C32</f>
        <v>Microbial DNA Positive Control</v>
      </c>
      <c r="H35" s="64" t="str">
        <f t="shared" si="11"/>
        <v/>
      </c>
      <c r="I35" s="61" t="s">
        <v>31</v>
      </c>
      <c r="J35" s="62" t="str">
        <f>'Array Table'!B32</f>
        <v>lukF</v>
      </c>
      <c r="K35" s="62" t="str">
        <f>'Array Table'!C32</f>
        <v>Microbial DNA Positive Control</v>
      </c>
      <c r="L35" s="63" t="str">
        <f t="shared" si="12"/>
        <v/>
      </c>
    </row>
    <row r="36" spans="1:12" x14ac:dyDescent="0.25">
      <c r="A36" s="61" t="s">
        <v>32</v>
      </c>
      <c r="B36" s="62" t="str">
        <f>'Array Table'!B33</f>
        <v>spa</v>
      </c>
      <c r="C36" s="62" t="str">
        <f>'Array Table'!C33</f>
        <v>Microbial DNA Positive Control</v>
      </c>
      <c r="D36" s="63" t="str">
        <f>IF(SUM('Test Sample Data'!D$26:D$37)&gt;10,IF(AND(ISNUMBER('Test Sample Data'!D33),'Test Sample Data'!D33&lt;40,'Test Sample Data'!D33&gt;0),'Test Sample Data'!D33,40),"")</f>
        <v/>
      </c>
      <c r="E36" s="61" t="s">
        <v>32</v>
      </c>
      <c r="F36" s="62" t="str">
        <f>'Array Table'!B33</f>
        <v>spa</v>
      </c>
      <c r="G36" s="62" t="str">
        <f>'Array Table'!C33</f>
        <v>Microbial DNA Positive Control</v>
      </c>
      <c r="H36" s="64" t="str">
        <f t="shared" si="11"/>
        <v/>
      </c>
      <c r="I36" s="61" t="s">
        <v>32</v>
      </c>
      <c r="J36" s="62" t="str">
        <f>'Array Table'!B33</f>
        <v>spa</v>
      </c>
      <c r="K36" s="62" t="str">
        <f>'Array Table'!C33</f>
        <v>Microbial DNA Positive Control</v>
      </c>
      <c r="L36" s="63" t="str">
        <f t="shared" si="12"/>
        <v/>
      </c>
    </row>
    <row r="37" spans="1:12" x14ac:dyDescent="0.25">
      <c r="A37" s="61" t="s">
        <v>33</v>
      </c>
      <c r="B37" s="62" t="str">
        <f>'Array Table'!B34</f>
        <v>Staphylococcus aureus</v>
      </c>
      <c r="C37" s="62" t="str">
        <f>'Array Table'!C34</f>
        <v>Sample 3</v>
      </c>
      <c r="D37" s="63" t="str">
        <f>IF(SUM('Test Sample Data'!D$26:D$37)&gt;10,IF(AND(ISNUMBER('Test Sample Data'!D34),'Test Sample Data'!D34&lt;40,'Test Sample Data'!D34&gt;0),'Test Sample Data'!D34,40),"")</f>
        <v/>
      </c>
      <c r="E37" s="61" t="s">
        <v>33</v>
      </c>
      <c r="F37" s="62" t="str">
        <f>'Array Table'!B34</f>
        <v>Staphylococcus aureus</v>
      </c>
      <c r="G37" s="62" t="str">
        <f>'Array Table'!C34</f>
        <v>Sample 3</v>
      </c>
      <c r="H37" s="64" t="str">
        <f>IFERROR(D29-D37,"")</f>
        <v/>
      </c>
      <c r="I37" s="61" t="s">
        <v>33</v>
      </c>
      <c r="J37" s="62" t="str">
        <f>'Array Table'!B34</f>
        <v>Staphylococcus aureus</v>
      </c>
      <c r="K37" s="62" t="str">
        <f>'Array Table'!C34</f>
        <v>Sample 3</v>
      </c>
      <c r="L37" s="63" t="str">
        <f>IF(H37="","",IF(D29&lt;=35,IF(H37&lt;=1,"",IF(H37&gt;=2,"+","+/-")),IF(D29&lt;=37,IF(H37&lt;=1.5,"",IF(H37&gt;=3,"+","+/-")),IF(H37&lt;=3,"",IF(H37&gt;=6,"+",IF(H37&gt;=3,"+/-",""))))))</f>
        <v/>
      </c>
    </row>
    <row r="38" spans="1:12" x14ac:dyDescent="0.25">
      <c r="A38" s="61" t="s">
        <v>34</v>
      </c>
      <c r="B38" s="62" t="str">
        <f>'Array Table'!B35</f>
        <v>mecA</v>
      </c>
      <c r="C38" s="62" t="str">
        <f>'Array Table'!C35</f>
        <v>Sample 3</v>
      </c>
      <c r="D38" s="63" t="str">
        <f>IF(SUM('Test Sample Data'!D$26:D$37)&gt;10,IF(AND(ISNUMBER('Test Sample Data'!D35),'Test Sample Data'!D35&lt;40,'Test Sample Data'!D35&gt;0),'Test Sample Data'!D35,40),"")</f>
        <v/>
      </c>
      <c r="E38" s="61" t="s">
        <v>34</v>
      </c>
      <c r="F38" s="62" t="str">
        <f>'Array Table'!B35</f>
        <v>mecA</v>
      </c>
      <c r="G38" s="62" t="str">
        <f>'Array Table'!C35</f>
        <v>Sample 3</v>
      </c>
      <c r="H38" s="64" t="str">
        <f t="shared" ref="H38:H40" si="13">IFERROR(D30-D38,"")</f>
        <v/>
      </c>
      <c r="I38" s="61" t="s">
        <v>34</v>
      </c>
      <c r="J38" s="62" t="str">
        <f>'Array Table'!B35</f>
        <v>mecA</v>
      </c>
      <c r="K38" s="62" t="str">
        <f>'Array Table'!C35</f>
        <v>Sample 3</v>
      </c>
      <c r="L38" s="63" t="str">
        <f t="shared" ref="L38:L40" si="14">IF(H38="","",IF(D30&lt;=35,IF(H38&lt;=1,"",IF(H38&gt;=2,"+","+/-")),IF(D30&lt;=37,IF(H38&lt;=1.5,"",IF(H38&gt;=3,"+","+/-")),IF(H38&lt;=3,"",IF(H38&gt;=6,"+",IF(H38&gt;=3,"+/-",""))))))</f>
        <v/>
      </c>
    </row>
    <row r="39" spans="1:12" x14ac:dyDescent="0.25">
      <c r="A39" s="61" t="s">
        <v>35</v>
      </c>
      <c r="B39" s="62" t="str">
        <f>'Array Table'!B36</f>
        <v>lukF</v>
      </c>
      <c r="C39" s="62" t="str">
        <f>'Array Table'!C36</f>
        <v>Sample 3</v>
      </c>
      <c r="D39" s="63" t="str">
        <f>IF(SUM('Test Sample Data'!D$26:D$37)&gt;10,IF(AND(ISNUMBER('Test Sample Data'!D36),'Test Sample Data'!D36&lt;40,'Test Sample Data'!D36&gt;0),'Test Sample Data'!D36,40),"")</f>
        <v/>
      </c>
      <c r="E39" s="61" t="s">
        <v>35</v>
      </c>
      <c r="F39" s="62" t="str">
        <f>'Array Table'!B36</f>
        <v>lukF</v>
      </c>
      <c r="G39" s="62" t="str">
        <f>'Array Table'!C36</f>
        <v>Sample 3</v>
      </c>
      <c r="H39" s="64" t="str">
        <f t="shared" si="13"/>
        <v/>
      </c>
      <c r="I39" s="61" t="s">
        <v>35</v>
      </c>
      <c r="J39" s="62" t="str">
        <f>'Array Table'!B36</f>
        <v>lukF</v>
      </c>
      <c r="K39" s="62" t="str">
        <f>'Array Table'!C36</f>
        <v>Sample 3</v>
      </c>
      <c r="L39" s="63" t="str">
        <f t="shared" si="14"/>
        <v/>
      </c>
    </row>
    <row r="40" spans="1:12" x14ac:dyDescent="0.25">
      <c r="A40" s="61" t="s">
        <v>36</v>
      </c>
      <c r="B40" s="62" t="str">
        <f>'Array Table'!B37</f>
        <v>spa</v>
      </c>
      <c r="C40" s="62" t="str">
        <f>'Array Table'!C37</f>
        <v>Sample 3</v>
      </c>
      <c r="D40" s="63" t="str">
        <f>IF(SUM('Test Sample Data'!D$26:D$37)&gt;10,IF(AND(ISNUMBER('Test Sample Data'!D37),'Test Sample Data'!D37&lt;40,'Test Sample Data'!D37&gt;0),'Test Sample Data'!D37,40),"")</f>
        <v/>
      </c>
      <c r="E40" s="61" t="s">
        <v>36</v>
      </c>
      <c r="F40" s="62" t="str">
        <f>'Array Table'!B37</f>
        <v>spa</v>
      </c>
      <c r="G40" s="62" t="str">
        <f>'Array Table'!C37</f>
        <v>Sample 3</v>
      </c>
      <c r="H40" s="64" t="str">
        <f t="shared" si="13"/>
        <v/>
      </c>
      <c r="I40" s="61" t="s">
        <v>36</v>
      </c>
      <c r="J40" s="62" t="str">
        <f>'Array Table'!B37</f>
        <v>spa</v>
      </c>
      <c r="K40" s="62" t="str">
        <f>'Array Table'!C37</f>
        <v>Sample 3</v>
      </c>
      <c r="L40" s="63" t="str">
        <f t="shared" si="14"/>
        <v/>
      </c>
    </row>
    <row r="41" spans="1:12" x14ac:dyDescent="0.25">
      <c r="A41" s="61"/>
      <c r="B41" s="62"/>
      <c r="C41" s="62"/>
      <c r="D41" s="63"/>
      <c r="E41" s="61"/>
      <c r="F41" s="62"/>
      <c r="G41" s="62"/>
      <c r="H41" s="64"/>
      <c r="I41" s="61"/>
      <c r="J41" s="91" t="s">
        <v>1171</v>
      </c>
      <c r="K41" s="92"/>
      <c r="L41" s="65" t="str">
        <f>IF(OR(L37="+/-",L39="+/-",L40="+/-"),"+/-",(IF(AND(L37="",L38="+",L39="",L40=""),"Methicillin Resistant Non-SA",IF(AND(L37="+",L38="",L40="+"),"Methicillin Sensitive SA",IF(AND(L37="+",L38="+",L39="",L40="+"),"HA-Methicillin Resistant SA",IF(AND(L37="+",L38="+",L39="+",L40="+"),"CA-Methicillin Resistant SA",""))))))</f>
        <v/>
      </c>
    </row>
    <row r="42" spans="1:12" x14ac:dyDescent="0.25">
      <c r="A42" s="61" t="s">
        <v>97</v>
      </c>
      <c r="B42" s="62" t="str">
        <f>'Array Table'!B38</f>
        <v>Staphylococcus aureus</v>
      </c>
      <c r="C42" s="62" t="str">
        <f>'Array Table'!C38</f>
        <v>NTC</v>
      </c>
      <c r="D42" s="63" t="str">
        <f>IF(SUM('Test Sample Data'!D$38:D$49)&gt;10,IF(AND(ISNUMBER('Test Sample Data'!D38),'Test Sample Data'!D38&lt;40,'Test Sample Data'!D38&gt;0),'Test Sample Data'!D38,40),"")</f>
        <v/>
      </c>
      <c r="E42" s="61" t="s">
        <v>97</v>
      </c>
      <c r="F42" s="62" t="str">
        <f>'Array Table'!B38</f>
        <v>Staphylococcus aureus</v>
      </c>
      <c r="G42" s="62" t="str">
        <f>'Array Table'!C38</f>
        <v>NTC</v>
      </c>
      <c r="H42" s="64"/>
      <c r="I42" s="61" t="s">
        <v>97</v>
      </c>
      <c r="J42" s="62" t="str">
        <f>'Array Table'!B38</f>
        <v>Staphylococcus aureus</v>
      </c>
      <c r="K42" s="62" t="str">
        <f>'Array Table'!C38</f>
        <v>NTC</v>
      </c>
      <c r="L42" s="62" t="str">
        <f>IF(D42="","",IF(D42&gt;35,"OK","Warning"))</f>
        <v/>
      </c>
    </row>
    <row r="43" spans="1:12" x14ac:dyDescent="0.25">
      <c r="A43" s="61" t="s">
        <v>37</v>
      </c>
      <c r="B43" s="62" t="str">
        <f>'Array Table'!B39</f>
        <v>mecA</v>
      </c>
      <c r="C43" s="62" t="str">
        <f>'Array Table'!C39</f>
        <v>NTC</v>
      </c>
      <c r="D43" s="63" t="str">
        <f>IF(SUM('Test Sample Data'!D$38:D$49)&gt;10,IF(AND(ISNUMBER('Test Sample Data'!D39),'Test Sample Data'!D39&lt;40,'Test Sample Data'!D39&gt;0),'Test Sample Data'!D39,40),"")</f>
        <v/>
      </c>
      <c r="E43" s="61" t="s">
        <v>37</v>
      </c>
      <c r="F43" s="62" t="str">
        <f>'Array Table'!B39</f>
        <v>mecA</v>
      </c>
      <c r="G43" s="62" t="str">
        <f>'Array Table'!C39</f>
        <v>NTC</v>
      </c>
      <c r="H43" s="64"/>
      <c r="I43" s="61" t="s">
        <v>37</v>
      </c>
      <c r="J43" s="62" t="str">
        <f>'Array Table'!B39</f>
        <v>mecA</v>
      </c>
      <c r="K43" s="62" t="str">
        <f>'Array Table'!C39</f>
        <v>NTC</v>
      </c>
      <c r="L43" s="62" t="str">
        <f t="shared" ref="L43:L45" si="15">IF(D43="","",IF(D43&gt;35,"OK","Warning"))</f>
        <v/>
      </c>
    </row>
    <row r="44" spans="1:12" x14ac:dyDescent="0.25">
      <c r="A44" s="61" t="s">
        <v>38</v>
      </c>
      <c r="B44" s="62" t="str">
        <f>'Array Table'!B40</f>
        <v>lukF</v>
      </c>
      <c r="C44" s="62" t="str">
        <f>'Array Table'!C40</f>
        <v>NTC</v>
      </c>
      <c r="D44" s="63" t="str">
        <f>IF(SUM('Test Sample Data'!D$38:D$49)&gt;10,IF(AND(ISNUMBER('Test Sample Data'!D40),'Test Sample Data'!D40&lt;40,'Test Sample Data'!D40&gt;0),'Test Sample Data'!D40,40),"")</f>
        <v/>
      </c>
      <c r="E44" s="61" t="s">
        <v>38</v>
      </c>
      <c r="F44" s="62" t="str">
        <f>'Array Table'!B40</f>
        <v>lukF</v>
      </c>
      <c r="G44" s="62" t="str">
        <f>'Array Table'!C40</f>
        <v>NTC</v>
      </c>
      <c r="H44" s="64"/>
      <c r="I44" s="61" t="s">
        <v>38</v>
      </c>
      <c r="J44" s="62" t="str">
        <f>'Array Table'!B40</f>
        <v>lukF</v>
      </c>
      <c r="K44" s="62" t="str">
        <f>'Array Table'!C40</f>
        <v>NTC</v>
      </c>
      <c r="L44" s="62" t="str">
        <f t="shared" si="15"/>
        <v/>
      </c>
    </row>
    <row r="45" spans="1:12" x14ac:dyDescent="0.25">
      <c r="A45" s="61" t="s">
        <v>39</v>
      </c>
      <c r="B45" s="62" t="str">
        <f>'Array Table'!B41</f>
        <v>spa</v>
      </c>
      <c r="C45" s="62" t="str">
        <f>'Array Table'!C41</f>
        <v>NTC</v>
      </c>
      <c r="D45" s="63" t="str">
        <f>IF(SUM('Test Sample Data'!D$38:D$49)&gt;10,IF(AND(ISNUMBER('Test Sample Data'!D41),'Test Sample Data'!D41&lt;40,'Test Sample Data'!D41&gt;0),'Test Sample Data'!D41,40),"")</f>
        <v/>
      </c>
      <c r="E45" s="61" t="s">
        <v>39</v>
      </c>
      <c r="F45" s="62" t="str">
        <f>'Array Table'!B41</f>
        <v>spa</v>
      </c>
      <c r="G45" s="62" t="str">
        <f>'Array Table'!C41</f>
        <v>NTC</v>
      </c>
      <c r="H45" s="64"/>
      <c r="I45" s="61" t="s">
        <v>39</v>
      </c>
      <c r="J45" s="62" t="str">
        <f>'Array Table'!B41</f>
        <v>spa</v>
      </c>
      <c r="K45" s="62" t="str">
        <f>'Array Table'!C41</f>
        <v>NTC</v>
      </c>
      <c r="L45" s="62" t="str">
        <f t="shared" si="15"/>
        <v/>
      </c>
    </row>
    <row r="46" spans="1:12" x14ac:dyDescent="0.25">
      <c r="A46" s="61" t="s">
        <v>40</v>
      </c>
      <c r="B46" s="62" t="str">
        <f>'Array Table'!B42</f>
        <v>Staphylococcus aureus</v>
      </c>
      <c r="C46" s="62" t="str">
        <f>'Array Table'!C42</f>
        <v>Microbial DNA Positive Control</v>
      </c>
      <c r="D46" s="63" t="str">
        <f>IF(SUM('Test Sample Data'!D$38:D$49)&gt;10,IF(AND(ISNUMBER('Test Sample Data'!D42),'Test Sample Data'!D42&lt;40,'Test Sample Data'!D42&gt;0),'Test Sample Data'!D42,40),"")</f>
        <v/>
      </c>
      <c r="E46" s="61" t="s">
        <v>40</v>
      </c>
      <c r="F46" s="62" t="str">
        <f>'Array Table'!B42</f>
        <v>Staphylococcus aureus</v>
      </c>
      <c r="G46" s="62" t="str">
        <f>'Array Table'!C42</f>
        <v>Microbial DNA Positive Control</v>
      </c>
      <c r="H46" s="64" t="str">
        <f>IFERROR(D42-D46,"")</f>
        <v/>
      </c>
      <c r="I46" s="61" t="s">
        <v>40</v>
      </c>
      <c r="J46" s="62" t="str">
        <f>'Array Table'!B42</f>
        <v>Staphylococcus aureus</v>
      </c>
      <c r="K46" s="62" t="str">
        <f>'Array Table'!C42</f>
        <v>Microbial DNA Positive Control</v>
      </c>
      <c r="L46" s="63" t="str">
        <f>IF(H46="","",IF(D46&lt;=34,"OK","Warning"))</f>
        <v/>
      </c>
    </row>
    <row r="47" spans="1:12" x14ac:dyDescent="0.25">
      <c r="A47" s="61" t="s">
        <v>41</v>
      </c>
      <c r="B47" s="62" t="str">
        <f>'Array Table'!B43</f>
        <v>mecA</v>
      </c>
      <c r="C47" s="62" t="str">
        <f>'Array Table'!C43</f>
        <v>Microbial DNA Positive Control</v>
      </c>
      <c r="D47" s="63" t="str">
        <f>IF(SUM('Test Sample Data'!D$38:D$49)&gt;10,IF(AND(ISNUMBER('Test Sample Data'!D43),'Test Sample Data'!D43&lt;40,'Test Sample Data'!D43&gt;0),'Test Sample Data'!D43,40),"")</f>
        <v/>
      </c>
      <c r="E47" s="61" t="s">
        <v>41</v>
      </c>
      <c r="F47" s="62" t="str">
        <f>'Array Table'!B43</f>
        <v>mecA</v>
      </c>
      <c r="G47" s="62" t="str">
        <f>'Array Table'!C43</f>
        <v>Microbial DNA Positive Control</v>
      </c>
      <c r="H47" s="64" t="str">
        <f t="shared" ref="H47:H49" si="16">IFERROR(D43-D47,"")</f>
        <v/>
      </c>
      <c r="I47" s="61" t="s">
        <v>41</v>
      </c>
      <c r="J47" s="62" t="str">
        <f>'Array Table'!B43</f>
        <v>mecA</v>
      </c>
      <c r="K47" s="62" t="str">
        <f>'Array Table'!C43</f>
        <v>Microbial DNA Positive Control</v>
      </c>
      <c r="L47" s="63" t="str">
        <f t="shared" ref="L47:L49" si="17">IF(H47="","",IF(D47&lt;=34,"OK","Warning"))</f>
        <v/>
      </c>
    </row>
    <row r="48" spans="1:12" x14ac:dyDescent="0.25">
      <c r="A48" s="61" t="s">
        <v>42</v>
      </c>
      <c r="B48" s="62" t="str">
        <f>'Array Table'!B44</f>
        <v>lukF</v>
      </c>
      <c r="C48" s="62" t="str">
        <f>'Array Table'!C44</f>
        <v>Microbial DNA Positive Control</v>
      </c>
      <c r="D48" s="63" t="str">
        <f>IF(SUM('Test Sample Data'!D$38:D$49)&gt;10,IF(AND(ISNUMBER('Test Sample Data'!D44),'Test Sample Data'!D44&lt;40,'Test Sample Data'!D44&gt;0),'Test Sample Data'!D44,40),"")</f>
        <v/>
      </c>
      <c r="E48" s="61" t="s">
        <v>42</v>
      </c>
      <c r="F48" s="62" t="str">
        <f>'Array Table'!B44</f>
        <v>lukF</v>
      </c>
      <c r="G48" s="62" t="str">
        <f>'Array Table'!C44</f>
        <v>Microbial DNA Positive Control</v>
      </c>
      <c r="H48" s="64" t="str">
        <f t="shared" si="16"/>
        <v/>
      </c>
      <c r="I48" s="61" t="s">
        <v>42</v>
      </c>
      <c r="J48" s="62" t="str">
        <f>'Array Table'!B44</f>
        <v>lukF</v>
      </c>
      <c r="K48" s="62" t="str">
        <f>'Array Table'!C44</f>
        <v>Microbial DNA Positive Control</v>
      </c>
      <c r="L48" s="63" t="str">
        <f t="shared" si="17"/>
        <v/>
      </c>
    </row>
    <row r="49" spans="1:12" x14ac:dyDescent="0.25">
      <c r="A49" s="61" t="s">
        <v>43</v>
      </c>
      <c r="B49" s="62" t="str">
        <f>'Array Table'!B45</f>
        <v>spa</v>
      </c>
      <c r="C49" s="62" t="str">
        <f>'Array Table'!C45</f>
        <v>Microbial DNA Positive Control</v>
      </c>
      <c r="D49" s="63" t="str">
        <f>IF(SUM('Test Sample Data'!D$38:D$49)&gt;10,IF(AND(ISNUMBER('Test Sample Data'!D45),'Test Sample Data'!D45&lt;40,'Test Sample Data'!D45&gt;0),'Test Sample Data'!D45,40),"")</f>
        <v/>
      </c>
      <c r="E49" s="61" t="s">
        <v>43</v>
      </c>
      <c r="F49" s="62" t="str">
        <f>'Array Table'!B45</f>
        <v>spa</v>
      </c>
      <c r="G49" s="62" t="str">
        <f>'Array Table'!C45</f>
        <v>Microbial DNA Positive Control</v>
      </c>
      <c r="H49" s="64" t="str">
        <f t="shared" si="16"/>
        <v/>
      </c>
      <c r="I49" s="61" t="s">
        <v>43</v>
      </c>
      <c r="J49" s="62" t="str">
        <f>'Array Table'!B45</f>
        <v>spa</v>
      </c>
      <c r="K49" s="62" t="str">
        <f>'Array Table'!C45</f>
        <v>Microbial DNA Positive Control</v>
      </c>
      <c r="L49" s="63" t="str">
        <f t="shared" si="17"/>
        <v/>
      </c>
    </row>
    <row r="50" spans="1:12" x14ac:dyDescent="0.25">
      <c r="A50" s="61" t="s">
        <v>44</v>
      </c>
      <c r="B50" s="62" t="str">
        <f>'Array Table'!B46</f>
        <v>Staphylococcus aureus</v>
      </c>
      <c r="C50" s="62" t="str">
        <f>'Array Table'!C46</f>
        <v>Sample 4</v>
      </c>
      <c r="D50" s="63" t="str">
        <f>IF(SUM('Test Sample Data'!D$38:D$49)&gt;10,IF(AND(ISNUMBER('Test Sample Data'!D46),'Test Sample Data'!D46&lt;40,'Test Sample Data'!D46&gt;0),'Test Sample Data'!D46,40),"")</f>
        <v/>
      </c>
      <c r="E50" s="61" t="s">
        <v>44</v>
      </c>
      <c r="F50" s="62" t="str">
        <f>'Array Table'!B46</f>
        <v>Staphylococcus aureus</v>
      </c>
      <c r="G50" s="62" t="str">
        <f>'Array Table'!C46</f>
        <v>Sample 4</v>
      </c>
      <c r="H50" s="64" t="str">
        <f>IFERROR(D42-D50,"")</f>
        <v/>
      </c>
      <c r="I50" s="61" t="s">
        <v>44</v>
      </c>
      <c r="J50" s="62" t="str">
        <f>'Array Table'!B46</f>
        <v>Staphylococcus aureus</v>
      </c>
      <c r="K50" s="62" t="str">
        <f>'Array Table'!C46</f>
        <v>Sample 4</v>
      </c>
      <c r="L50" s="63" t="str">
        <f>IF(H50="","",IF(D42&lt;=35,IF(H50&lt;=1,"",IF(H50&gt;=2,"+","+/-")),IF(D42&lt;=37,IF(H50&lt;=1.5,"",IF(H50&gt;=3,"+","+/-")),IF(H50&lt;=3,"",IF(H50&gt;=6,"+",IF(H50&gt;=3,"+/-",""))))))</f>
        <v/>
      </c>
    </row>
    <row r="51" spans="1:12" x14ac:dyDescent="0.25">
      <c r="A51" s="61" t="s">
        <v>45</v>
      </c>
      <c r="B51" s="62" t="str">
        <f>'Array Table'!B47</f>
        <v>mecA</v>
      </c>
      <c r="C51" s="62" t="str">
        <f>'Array Table'!C47</f>
        <v>Sample 4</v>
      </c>
      <c r="D51" s="63" t="str">
        <f>IF(SUM('Test Sample Data'!D$38:D$49)&gt;10,IF(AND(ISNUMBER('Test Sample Data'!D47),'Test Sample Data'!D47&lt;40,'Test Sample Data'!D47&gt;0),'Test Sample Data'!D47,40),"")</f>
        <v/>
      </c>
      <c r="E51" s="61" t="s">
        <v>45</v>
      </c>
      <c r="F51" s="62" t="str">
        <f>'Array Table'!B47</f>
        <v>mecA</v>
      </c>
      <c r="G51" s="62" t="str">
        <f>'Array Table'!C47</f>
        <v>Sample 4</v>
      </c>
      <c r="H51" s="64" t="str">
        <f t="shared" ref="H51:H53" si="18">IFERROR(D43-D51,"")</f>
        <v/>
      </c>
      <c r="I51" s="61" t="s">
        <v>45</v>
      </c>
      <c r="J51" s="62" t="str">
        <f>'Array Table'!B47</f>
        <v>mecA</v>
      </c>
      <c r="K51" s="62" t="str">
        <f>'Array Table'!C47</f>
        <v>Sample 4</v>
      </c>
      <c r="L51" s="63" t="str">
        <f t="shared" ref="L51:L53" si="19">IF(H51="","",IF(D43&lt;=35,IF(H51&lt;=1,"",IF(H51&gt;=2,"+","+/-")),IF(D43&lt;=37,IF(H51&lt;=1.5,"",IF(H51&gt;=3,"+","+/-")),IF(H51&lt;=3,"",IF(H51&gt;=6,"+",IF(H51&gt;=3,"+/-",""))))))</f>
        <v/>
      </c>
    </row>
    <row r="52" spans="1:12" x14ac:dyDescent="0.25">
      <c r="A52" s="61" t="s">
        <v>46</v>
      </c>
      <c r="B52" s="62" t="str">
        <f>'Array Table'!B48</f>
        <v>lukF</v>
      </c>
      <c r="C52" s="62" t="str">
        <f>'Array Table'!C48</f>
        <v>Sample 4</v>
      </c>
      <c r="D52" s="63" t="str">
        <f>IF(SUM('Test Sample Data'!D$38:D$49)&gt;10,IF(AND(ISNUMBER('Test Sample Data'!D48),'Test Sample Data'!D48&lt;40,'Test Sample Data'!D48&gt;0),'Test Sample Data'!D48,40),"")</f>
        <v/>
      </c>
      <c r="E52" s="61" t="s">
        <v>46</v>
      </c>
      <c r="F52" s="62" t="str">
        <f>'Array Table'!B48</f>
        <v>lukF</v>
      </c>
      <c r="G52" s="62" t="str">
        <f>'Array Table'!C48</f>
        <v>Sample 4</v>
      </c>
      <c r="H52" s="64" t="str">
        <f t="shared" si="18"/>
        <v/>
      </c>
      <c r="I52" s="61" t="s">
        <v>46</v>
      </c>
      <c r="J52" s="62" t="str">
        <f>'Array Table'!B48</f>
        <v>lukF</v>
      </c>
      <c r="K52" s="62" t="str">
        <f>'Array Table'!C48</f>
        <v>Sample 4</v>
      </c>
      <c r="L52" s="63" t="str">
        <f t="shared" si="19"/>
        <v/>
      </c>
    </row>
    <row r="53" spans="1:12" x14ac:dyDescent="0.25">
      <c r="A53" s="61" t="s">
        <v>47</v>
      </c>
      <c r="B53" s="62" t="str">
        <f>'Array Table'!B49</f>
        <v>spa</v>
      </c>
      <c r="C53" s="62" t="str">
        <f>'Array Table'!C49</f>
        <v>Sample 4</v>
      </c>
      <c r="D53" s="63" t="str">
        <f>IF(SUM('Test Sample Data'!D$38:D$49)&gt;10,IF(AND(ISNUMBER('Test Sample Data'!D49),'Test Sample Data'!D49&lt;40,'Test Sample Data'!D49&gt;0),'Test Sample Data'!D49,40),"")</f>
        <v/>
      </c>
      <c r="E53" s="61" t="s">
        <v>47</v>
      </c>
      <c r="F53" s="62" t="str">
        <f>'Array Table'!B49</f>
        <v>spa</v>
      </c>
      <c r="G53" s="62" t="str">
        <f>'Array Table'!C49</f>
        <v>Sample 4</v>
      </c>
      <c r="H53" s="64" t="str">
        <f t="shared" si="18"/>
        <v/>
      </c>
      <c r="I53" s="61" t="s">
        <v>47</v>
      </c>
      <c r="J53" s="62" t="str">
        <f>'Array Table'!B49</f>
        <v>spa</v>
      </c>
      <c r="K53" s="62" t="str">
        <f>'Array Table'!C49</f>
        <v>Sample 4</v>
      </c>
      <c r="L53" s="63" t="str">
        <f t="shared" si="19"/>
        <v/>
      </c>
    </row>
    <row r="54" spans="1:12" x14ac:dyDescent="0.25">
      <c r="A54" s="61"/>
      <c r="B54" s="62"/>
      <c r="C54" s="62"/>
      <c r="D54" s="63"/>
      <c r="E54" s="61"/>
      <c r="F54" s="62"/>
      <c r="G54" s="62"/>
      <c r="H54" s="64"/>
      <c r="I54" s="61"/>
      <c r="J54" s="91" t="s">
        <v>1171</v>
      </c>
      <c r="K54" s="92"/>
      <c r="L54" s="65" t="str">
        <f>IF(OR(L50="+/-",L52="+/-",L53="+/-"),"+/-",(IF(AND(L50="",L51="+",L52="",L53=""),"Methicillin Resistant Non-SA",IF(AND(L50="+",L51="",L53="+"),"Methicillin Sensitive SA",IF(AND(L50="+",L51="+",L52="",L53=""),"Methicillin Resistant SA",IF(AND(L50="+",L51="+",L52="",L53="+"),"HA-Methicillin Resistant SA",IF(AND(L50="+",L51="+",L52="+",L53="+"),"CA-Methicillin Resistant SA","")))))))</f>
        <v/>
      </c>
    </row>
    <row r="55" spans="1:12" x14ac:dyDescent="0.25">
      <c r="A55" s="61" t="s">
        <v>48</v>
      </c>
      <c r="B55" s="62" t="str">
        <f>'Array Table'!B50</f>
        <v>Staphylococcus aureus</v>
      </c>
      <c r="C55" s="62" t="str">
        <f>'Array Table'!C50</f>
        <v>NTC</v>
      </c>
      <c r="D55" s="63" t="str">
        <f>IF(SUM('Test Sample Data'!D$50:D$61)&gt;10,IF(AND(ISNUMBER('Test Sample Data'!D50),'Test Sample Data'!D50&lt;40,'Test Sample Data'!D50&gt;0),'Test Sample Data'!D50,40),"")</f>
        <v/>
      </c>
      <c r="E55" s="61" t="s">
        <v>48</v>
      </c>
      <c r="F55" s="62" t="str">
        <f>'Array Table'!B50</f>
        <v>Staphylococcus aureus</v>
      </c>
      <c r="G55" s="62" t="str">
        <f>'Array Table'!C50</f>
        <v>NTC</v>
      </c>
      <c r="H55" s="64"/>
      <c r="I55" s="61" t="s">
        <v>48</v>
      </c>
      <c r="J55" s="62" t="str">
        <f>'Array Table'!B50</f>
        <v>Staphylococcus aureus</v>
      </c>
      <c r="K55" s="62" t="str">
        <f>'Array Table'!C50</f>
        <v>NTC</v>
      </c>
      <c r="L55" s="62" t="str">
        <f>IF(D55="","",IF(D55&gt;35,"OK","Warning"))</f>
        <v/>
      </c>
    </row>
    <row r="56" spans="1:12" x14ac:dyDescent="0.25">
      <c r="A56" s="61" t="s">
        <v>49</v>
      </c>
      <c r="B56" s="62" t="str">
        <f>'Array Table'!B51</f>
        <v>mecA</v>
      </c>
      <c r="C56" s="62" t="str">
        <f>'Array Table'!C51</f>
        <v>NTC</v>
      </c>
      <c r="D56" s="63" t="str">
        <f>IF(SUM('Test Sample Data'!D$50:D$61)&gt;10,IF(AND(ISNUMBER('Test Sample Data'!D51),'Test Sample Data'!D51&lt;40,'Test Sample Data'!D51&gt;0),'Test Sample Data'!D51,40),"")</f>
        <v/>
      </c>
      <c r="E56" s="61" t="s">
        <v>49</v>
      </c>
      <c r="F56" s="62" t="str">
        <f>'Array Table'!B51</f>
        <v>mecA</v>
      </c>
      <c r="G56" s="62" t="str">
        <f>'Array Table'!C51</f>
        <v>NTC</v>
      </c>
      <c r="H56" s="64"/>
      <c r="I56" s="61" t="s">
        <v>49</v>
      </c>
      <c r="J56" s="62" t="str">
        <f>'Array Table'!B51</f>
        <v>mecA</v>
      </c>
      <c r="K56" s="62" t="str">
        <f>'Array Table'!C51</f>
        <v>NTC</v>
      </c>
      <c r="L56" s="62" t="str">
        <f t="shared" ref="L56:L58" si="20">IF(D56="","",IF(D56&gt;35,"OK","Warning"))</f>
        <v/>
      </c>
    </row>
    <row r="57" spans="1:12" x14ac:dyDescent="0.25">
      <c r="A57" s="61" t="s">
        <v>50</v>
      </c>
      <c r="B57" s="62" t="str">
        <f>'Array Table'!B52</f>
        <v>lukF</v>
      </c>
      <c r="C57" s="62" t="str">
        <f>'Array Table'!C52</f>
        <v>NTC</v>
      </c>
      <c r="D57" s="63" t="str">
        <f>IF(SUM('Test Sample Data'!D$50:D$61)&gt;10,IF(AND(ISNUMBER('Test Sample Data'!D52),'Test Sample Data'!D52&lt;40,'Test Sample Data'!D52&gt;0),'Test Sample Data'!D52,40),"")</f>
        <v/>
      </c>
      <c r="E57" s="61" t="s">
        <v>50</v>
      </c>
      <c r="F57" s="62" t="str">
        <f>'Array Table'!B52</f>
        <v>lukF</v>
      </c>
      <c r="G57" s="62" t="str">
        <f>'Array Table'!C52</f>
        <v>NTC</v>
      </c>
      <c r="H57" s="64"/>
      <c r="I57" s="61" t="s">
        <v>50</v>
      </c>
      <c r="J57" s="62" t="str">
        <f>'Array Table'!B52</f>
        <v>lukF</v>
      </c>
      <c r="K57" s="62" t="str">
        <f>'Array Table'!C52</f>
        <v>NTC</v>
      </c>
      <c r="L57" s="62" t="str">
        <f t="shared" si="20"/>
        <v/>
      </c>
    </row>
    <row r="58" spans="1:12" x14ac:dyDescent="0.25">
      <c r="A58" s="61" t="s">
        <v>51</v>
      </c>
      <c r="B58" s="62" t="str">
        <f>'Array Table'!B53</f>
        <v>spa</v>
      </c>
      <c r="C58" s="62" t="str">
        <f>'Array Table'!C53</f>
        <v>NTC</v>
      </c>
      <c r="D58" s="63" t="str">
        <f>IF(SUM('Test Sample Data'!D$50:D$61)&gt;10,IF(AND(ISNUMBER('Test Sample Data'!D53),'Test Sample Data'!D53&lt;40,'Test Sample Data'!D53&gt;0),'Test Sample Data'!D53,40),"")</f>
        <v/>
      </c>
      <c r="E58" s="61" t="s">
        <v>51</v>
      </c>
      <c r="F58" s="62" t="str">
        <f>'Array Table'!B53</f>
        <v>spa</v>
      </c>
      <c r="G58" s="62" t="str">
        <f>'Array Table'!C53</f>
        <v>NTC</v>
      </c>
      <c r="H58" s="64"/>
      <c r="I58" s="61" t="s">
        <v>51</v>
      </c>
      <c r="J58" s="62" t="str">
        <f>'Array Table'!B53</f>
        <v>spa</v>
      </c>
      <c r="K58" s="62" t="str">
        <f>'Array Table'!C53</f>
        <v>NTC</v>
      </c>
      <c r="L58" s="62" t="str">
        <f t="shared" si="20"/>
        <v/>
      </c>
    </row>
    <row r="59" spans="1:12" x14ac:dyDescent="0.25">
      <c r="A59" s="61" t="s">
        <v>52</v>
      </c>
      <c r="B59" s="62" t="str">
        <f>'Array Table'!B54</f>
        <v>Staphylococcus aureus</v>
      </c>
      <c r="C59" s="62" t="str">
        <f>'Array Table'!C54</f>
        <v>Microbial DNA Positive Control</v>
      </c>
      <c r="D59" s="63" t="str">
        <f>IF(SUM('Test Sample Data'!D$50:D$61)&gt;10,IF(AND(ISNUMBER('Test Sample Data'!D54),'Test Sample Data'!D54&lt;40,'Test Sample Data'!D54&gt;0),'Test Sample Data'!D54,40),"")</f>
        <v/>
      </c>
      <c r="E59" s="61" t="s">
        <v>52</v>
      </c>
      <c r="F59" s="62" t="str">
        <f>'Array Table'!B54</f>
        <v>Staphylococcus aureus</v>
      </c>
      <c r="G59" s="62" t="str">
        <f>'Array Table'!C54</f>
        <v>Microbial DNA Positive Control</v>
      </c>
      <c r="H59" s="64" t="str">
        <f>IFERROR(D55-D59,"")</f>
        <v/>
      </c>
      <c r="I59" s="61" t="s">
        <v>52</v>
      </c>
      <c r="J59" s="62" t="str">
        <f>'Array Table'!B54</f>
        <v>Staphylococcus aureus</v>
      </c>
      <c r="K59" s="62" t="str">
        <f>'Array Table'!C54</f>
        <v>Microbial DNA Positive Control</v>
      </c>
      <c r="L59" s="63" t="str">
        <f>IF(H59="","",IF(D59&lt;=34,"OK","Warning"))</f>
        <v/>
      </c>
    </row>
    <row r="60" spans="1:12" x14ac:dyDescent="0.25">
      <c r="A60" s="61" t="s">
        <v>53</v>
      </c>
      <c r="B60" s="62" t="str">
        <f>'Array Table'!B55</f>
        <v>mecA</v>
      </c>
      <c r="C60" s="62" t="str">
        <f>'Array Table'!C55</f>
        <v>Microbial DNA Positive Control</v>
      </c>
      <c r="D60" s="63" t="str">
        <f>IF(SUM('Test Sample Data'!D$50:D$61)&gt;10,IF(AND(ISNUMBER('Test Sample Data'!D55),'Test Sample Data'!D55&lt;40,'Test Sample Data'!D55&gt;0),'Test Sample Data'!D55,40),"")</f>
        <v/>
      </c>
      <c r="E60" s="61" t="s">
        <v>53</v>
      </c>
      <c r="F60" s="62" t="str">
        <f>'Array Table'!B55</f>
        <v>mecA</v>
      </c>
      <c r="G60" s="62" t="str">
        <f>'Array Table'!C55</f>
        <v>Microbial DNA Positive Control</v>
      </c>
      <c r="H60" s="64" t="str">
        <f t="shared" ref="H60:H62" si="21">IFERROR(D56-D60,"")</f>
        <v/>
      </c>
      <c r="I60" s="61" t="s">
        <v>53</v>
      </c>
      <c r="J60" s="62" t="str">
        <f>'Array Table'!B55</f>
        <v>mecA</v>
      </c>
      <c r="K60" s="62" t="str">
        <f>'Array Table'!C55</f>
        <v>Microbial DNA Positive Control</v>
      </c>
      <c r="L60" s="63" t="str">
        <f t="shared" ref="L60:L62" si="22">IF(H60="","",IF(D60&lt;=34,"OK","Warning"))</f>
        <v/>
      </c>
    </row>
    <row r="61" spans="1:12" x14ac:dyDescent="0.25">
      <c r="A61" s="61" t="s">
        <v>54</v>
      </c>
      <c r="B61" s="62" t="str">
        <f>'Array Table'!B56</f>
        <v>lukF</v>
      </c>
      <c r="C61" s="62" t="str">
        <f>'Array Table'!C56</f>
        <v>Microbial DNA Positive Control</v>
      </c>
      <c r="D61" s="63" t="str">
        <f>IF(SUM('Test Sample Data'!D$50:D$61)&gt;10,IF(AND(ISNUMBER('Test Sample Data'!D56),'Test Sample Data'!D56&lt;40,'Test Sample Data'!D56&gt;0),'Test Sample Data'!D56,40),"")</f>
        <v/>
      </c>
      <c r="E61" s="61" t="s">
        <v>54</v>
      </c>
      <c r="F61" s="62" t="str">
        <f>'Array Table'!B56</f>
        <v>lukF</v>
      </c>
      <c r="G61" s="62" t="str">
        <f>'Array Table'!C56</f>
        <v>Microbial DNA Positive Control</v>
      </c>
      <c r="H61" s="64" t="str">
        <f t="shared" si="21"/>
        <v/>
      </c>
      <c r="I61" s="61" t="s">
        <v>54</v>
      </c>
      <c r="J61" s="62" t="str">
        <f>'Array Table'!B56</f>
        <v>lukF</v>
      </c>
      <c r="K61" s="62" t="str">
        <f>'Array Table'!C56</f>
        <v>Microbial DNA Positive Control</v>
      </c>
      <c r="L61" s="63" t="str">
        <f t="shared" si="22"/>
        <v/>
      </c>
    </row>
    <row r="62" spans="1:12" x14ac:dyDescent="0.25">
      <c r="A62" s="61" t="s">
        <v>55</v>
      </c>
      <c r="B62" s="62" t="str">
        <f>'Array Table'!B57</f>
        <v>spa</v>
      </c>
      <c r="C62" s="62" t="str">
        <f>'Array Table'!C57</f>
        <v>Microbial DNA Positive Control</v>
      </c>
      <c r="D62" s="63" t="str">
        <f>IF(SUM('Test Sample Data'!D$50:D$61)&gt;10,IF(AND(ISNUMBER('Test Sample Data'!D57),'Test Sample Data'!D57&lt;40,'Test Sample Data'!D57&gt;0),'Test Sample Data'!D57,40),"")</f>
        <v/>
      </c>
      <c r="E62" s="61" t="s">
        <v>55</v>
      </c>
      <c r="F62" s="62" t="str">
        <f>'Array Table'!B57</f>
        <v>spa</v>
      </c>
      <c r="G62" s="62" t="str">
        <f>'Array Table'!C57</f>
        <v>Microbial DNA Positive Control</v>
      </c>
      <c r="H62" s="64" t="str">
        <f t="shared" si="21"/>
        <v/>
      </c>
      <c r="I62" s="61" t="s">
        <v>55</v>
      </c>
      <c r="J62" s="62" t="str">
        <f>'Array Table'!B57</f>
        <v>spa</v>
      </c>
      <c r="K62" s="62" t="str">
        <f>'Array Table'!C57</f>
        <v>Microbial DNA Positive Control</v>
      </c>
      <c r="L62" s="63" t="str">
        <f t="shared" si="22"/>
        <v/>
      </c>
    </row>
    <row r="63" spans="1:12" x14ac:dyDescent="0.25">
      <c r="A63" s="61" t="s">
        <v>56</v>
      </c>
      <c r="B63" s="62" t="str">
        <f>'Array Table'!B58</f>
        <v>Staphylococcus aureus</v>
      </c>
      <c r="C63" s="62" t="str">
        <f>'Array Table'!C58</f>
        <v>Sample 5</v>
      </c>
      <c r="D63" s="63" t="str">
        <f>IF(SUM('Test Sample Data'!D$50:D$61)&gt;10,IF(AND(ISNUMBER('Test Sample Data'!D58),'Test Sample Data'!D58&lt;40,'Test Sample Data'!D58&gt;0),'Test Sample Data'!D58,40),"")</f>
        <v/>
      </c>
      <c r="E63" s="61" t="s">
        <v>56</v>
      </c>
      <c r="F63" s="62" t="str">
        <f>'Array Table'!B58</f>
        <v>Staphylococcus aureus</v>
      </c>
      <c r="G63" s="62" t="str">
        <f>'Array Table'!C58</f>
        <v>Sample 5</v>
      </c>
      <c r="H63" s="64" t="str">
        <f>IFERROR(D55-D63,"")</f>
        <v/>
      </c>
      <c r="I63" s="61" t="s">
        <v>56</v>
      </c>
      <c r="J63" s="62" t="str">
        <f>'Array Table'!B58</f>
        <v>Staphylococcus aureus</v>
      </c>
      <c r="K63" s="62" t="str">
        <f>'Array Table'!C58</f>
        <v>Sample 5</v>
      </c>
      <c r="L63" s="63" t="str">
        <f>IF(H63="","",IF(D55&lt;=35,IF(H63&lt;=1,"",IF(H63&gt;=2,"+","+/-")),IF(D55&lt;=37,IF(H63&lt;=1.5,"",IF(H63&gt;=3,"+","+/-")),IF(H63&lt;=3,"",IF(H63&gt;=6,"+",IF(H63&gt;=3,"+/-",""))))))</f>
        <v/>
      </c>
    </row>
    <row r="64" spans="1:12" x14ac:dyDescent="0.25">
      <c r="A64" s="61" t="s">
        <v>57</v>
      </c>
      <c r="B64" s="62" t="str">
        <f>'Array Table'!B59</f>
        <v>mecA</v>
      </c>
      <c r="C64" s="62" t="str">
        <f>'Array Table'!C59</f>
        <v>Sample 5</v>
      </c>
      <c r="D64" s="63" t="str">
        <f>IF(SUM('Test Sample Data'!D$50:D$61)&gt;10,IF(AND(ISNUMBER('Test Sample Data'!D59),'Test Sample Data'!D59&lt;40,'Test Sample Data'!D59&gt;0),'Test Sample Data'!D59,40),"")</f>
        <v/>
      </c>
      <c r="E64" s="61" t="s">
        <v>57</v>
      </c>
      <c r="F64" s="62" t="str">
        <f>'Array Table'!B59</f>
        <v>mecA</v>
      </c>
      <c r="G64" s="62" t="str">
        <f>'Array Table'!C59</f>
        <v>Sample 5</v>
      </c>
      <c r="H64" s="64" t="str">
        <f t="shared" ref="H64:H66" si="23">IFERROR(D56-D64,"")</f>
        <v/>
      </c>
      <c r="I64" s="61" t="s">
        <v>57</v>
      </c>
      <c r="J64" s="62" t="str">
        <f>'Array Table'!B59</f>
        <v>mecA</v>
      </c>
      <c r="K64" s="62" t="str">
        <f>'Array Table'!C59</f>
        <v>Sample 5</v>
      </c>
      <c r="L64" s="63" t="str">
        <f t="shared" ref="L64:L66" si="24">IF(H64="","",IF(D56&lt;=35,IF(H64&lt;=1,"",IF(H64&gt;=2,"+","+/-")),IF(D56&lt;=37,IF(H64&lt;=1.5,"",IF(H64&gt;=3,"+","+/-")),IF(H64&lt;=3,"",IF(H64&gt;=6,"+",IF(H64&gt;=3,"+/-",""))))))</f>
        <v/>
      </c>
    </row>
    <row r="65" spans="1:12" x14ac:dyDescent="0.25">
      <c r="A65" s="61" t="s">
        <v>58</v>
      </c>
      <c r="B65" s="62" t="str">
        <f>'Array Table'!B60</f>
        <v>lukF</v>
      </c>
      <c r="C65" s="62" t="str">
        <f>'Array Table'!C60</f>
        <v>Sample 5</v>
      </c>
      <c r="D65" s="63" t="str">
        <f>IF(SUM('Test Sample Data'!D$50:D$61)&gt;10,IF(AND(ISNUMBER('Test Sample Data'!D60),'Test Sample Data'!D60&lt;40,'Test Sample Data'!D60&gt;0),'Test Sample Data'!D60,40),"")</f>
        <v/>
      </c>
      <c r="E65" s="61" t="s">
        <v>58</v>
      </c>
      <c r="F65" s="62" t="str">
        <f>'Array Table'!B60</f>
        <v>lukF</v>
      </c>
      <c r="G65" s="62" t="str">
        <f>'Array Table'!C60</f>
        <v>Sample 5</v>
      </c>
      <c r="H65" s="64" t="str">
        <f t="shared" si="23"/>
        <v/>
      </c>
      <c r="I65" s="61" t="s">
        <v>58</v>
      </c>
      <c r="J65" s="62" t="str">
        <f>'Array Table'!B60</f>
        <v>lukF</v>
      </c>
      <c r="K65" s="62" t="str">
        <f>'Array Table'!C60</f>
        <v>Sample 5</v>
      </c>
      <c r="L65" s="63" t="str">
        <f t="shared" si="24"/>
        <v/>
      </c>
    </row>
    <row r="66" spans="1:12" x14ac:dyDescent="0.25">
      <c r="A66" s="61" t="s">
        <v>59</v>
      </c>
      <c r="B66" s="62" t="str">
        <f>'Array Table'!B61</f>
        <v>spa</v>
      </c>
      <c r="C66" s="62" t="str">
        <f>'Array Table'!C61</f>
        <v>Sample 5</v>
      </c>
      <c r="D66" s="63" t="str">
        <f>IF(SUM('Test Sample Data'!D$50:D$61)&gt;10,IF(AND(ISNUMBER('Test Sample Data'!D61),'Test Sample Data'!D61&lt;40,'Test Sample Data'!D61&gt;0),'Test Sample Data'!D61,40),"")</f>
        <v/>
      </c>
      <c r="E66" s="61" t="s">
        <v>59</v>
      </c>
      <c r="F66" s="62" t="str">
        <f>'Array Table'!B61</f>
        <v>spa</v>
      </c>
      <c r="G66" s="62" t="str">
        <f>'Array Table'!C61</f>
        <v>Sample 5</v>
      </c>
      <c r="H66" s="64" t="str">
        <f t="shared" si="23"/>
        <v/>
      </c>
      <c r="I66" s="61" t="s">
        <v>59</v>
      </c>
      <c r="J66" s="62" t="str">
        <f>'Array Table'!B61</f>
        <v>spa</v>
      </c>
      <c r="K66" s="62" t="str">
        <f>'Array Table'!C61</f>
        <v>Sample 5</v>
      </c>
      <c r="L66" s="63" t="str">
        <f t="shared" si="24"/>
        <v/>
      </c>
    </row>
    <row r="67" spans="1:12" x14ac:dyDescent="0.25">
      <c r="A67" s="61"/>
      <c r="B67" s="62"/>
      <c r="C67" s="62"/>
      <c r="D67" s="63"/>
      <c r="E67" s="61"/>
      <c r="F67" s="62"/>
      <c r="G67" s="62"/>
      <c r="H67" s="64"/>
      <c r="I67" s="61"/>
      <c r="J67" s="91" t="s">
        <v>1171</v>
      </c>
      <c r="K67" s="92"/>
      <c r="L67" s="65" t="str">
        <f>IF(OR(L63="+/-",L65="+/-",L66="+/-"),"+/-",(IF(AND(L63="",L64="+",L65="",L66=""),"Methicillin Resistant Non-SA",IF(AND(L63="+",L64="",L66="+"),"Methicillin Sensitive SA",IF(AND(L63="+",L64="+",L65="",L66=""),"Methicillin Resistant SA",IF(AND(L63="+",L64="+",L65="",L66="+"),"HA-Methicillin Resistant SA",IF(AND(L63="+",L64="+",L65="+",L66="+"),"CA-Methicillin Resistant SA","")))))))</f>
        <v/>
      </c>
    </row>
    <row r="68" spans="1:12" x14ac:dyDescent="0.25">
      <c r="A68" s="61" t="s">
        <v>60</v>
      </c>
      <c r="B68" s="62" t="str">
        <f>'Array Table'!B62</f>
        <v>Staphylococcus aureus</v>
      </c>
      <c r="C68" s="62" t="str">
        <f>'Array Table'!C62</f>
        <v>NTC</v>
      </c>
      <c r="D68" s="63" t="str">
        <f>IF(SUM('Test Sample Data'!D$62:D$73)&gt;10,IF(AND(ISNUMBER('Test Sample Data'!D62),'Test Sample Data'!D62&lt;40,'Test Sample Data'!D62&gt;0),'Test Sample Data'!D62,40),"")</f>
        <v/>
      </c>
      <c r="E68" s="61" t="s">
        <v>60</v>
      </c>
      <c r="F68" s="62" t="str">
        <f>'Array Table'!B62</f>
        <v>Staphylococcus aureus</v>
      </c>
      <c r="G68" s="62" t="str">
        <f>'Array Table'!C62</f>
        <v>NTC</v>
      </c>
      <c r="H68" s="64"/>
      <c r="I68" s="61" t="s">
        <v>60</v>
      </c>
      <c r="J68" s="62" t="str">
        <f>'Array Table'!B62</f>
        <v>Staphylococcus aureus</v>
      </c>
      <c r="K68" s="62" t="str">
        <f>'Array Table'!C62</f>
        <v>NTC</v>
      </c>
      <c r="L68" s="62" t="str">
        <f>IF(D68="","",IF(D68&gt;35,"OK","Warning"))</f>
        <v/>
      </c>
    </row>
    <row r="69" spans="1:12" x14ac:dyDescent="0.25">
      <c r="A69" s="61" t="s">
        <v>61</v>
      </c>
      <c r="B69" s="62" t="str">
        <f>'Array Table'!B63</f>
        <v>mecA</v>
      </c>
      <c r="C69" s="62" t="str">
        <f>'Array Table'!C63</f>
        <v>NTC</v>
      </c>
      <c r="D69" s="63" t="str">
        <f>IF(SUM('Test Sample Data'!D$62:D$73)&gt;10,IF(AND(ISNUMBER('Test Sample Data'!D63),'Test Sample Data'!D63&lt;40,'Test Sample Data'!D63&gt;0),'Test Sample Data'!D63,40),"")</f>
        <v/>
      </c>
      <c r="E69" s="61" t="s">
        <v>61</v>
      </c>
      <c r="F69" s="62" t="str">
        <f>'Array Table'!B63</f>
        <v>mecA</v>
      </c>
      <c r="G69" s="62" t="str">
        <f>'Array Table'!C63</f>
        <v>NTC</v>
      </c>
      <c r="H69" s="64"/>
      <c r="I69" s="61" t="s">
        <v>61</v>
      </c>
      <c r="J69" s="62" t="str">
        <f>'Array Table'!B63</f>
        <v>mecA</v>
      </c>
      <c r="K69" s="62" t="str">
        <f>'Array Table'!C63</f>
        <v>NTC</v>
      </c>
      <c r="L69" s="62" t="str">
        <f t="shared" ref="L69:L71" si="25">IF(D69="","",IF(D69&gt;35,"OK","Warning"))</f>
        <v/>
      </c>
    </row>
    <row r="70" spans="1:12" x14ac:dyDescent="0.25">
      <c r="A70" s="61" t="s">
        <v>62</v>
      </c>
      <c r="B70" s="62" t="str">
        <f>'Array Table'!B64</f>
        <v>lukF</v>
      </c>
      <c r="C70" s="62" t="str">
        <f>'Array Table'!C64</f>
        <v>NTC</v>
      </c>
      <c r="D70" s="63" t="str">
        <f>IF(SUM('Test Sample Data'!D$62:D$73)&gt;10,IF(AND(ISNUMBER('Test Sample Data'!D64),'Test Sample Data'!D64&lt;40,'Test Sample Data'!D64&gt;0),'Test Sample Data'!D64,40),"")</f>
        <v/>
      </c>
      <c r="E70" s="61" t="s">
        <v>62</v>
      </c>
      <c r="F70" s="62" t="str">
        <f>'Array Table'!B64</f>
        <v>lukF</v>
      </c>
      <c r="G70" s="62" t="str">
        <f>'Array Table'!C64</f>
        <v>NTC</v>
      </c>
      <c r="H70" s="64"/>
      <c r="I70" s="61" t="s">
        <v>62</v>
      </c>
      <c r="J70" s="62" t="str">
        <f>'Array Table'!B64</f>
        <v>lukF</v>
      </c>
      <c r="K70" s="62" t="str">
        <f>'Array Table'!C64</f>
        <v>NTC</v>
      </c>
      <c r="L70" s="62" t="str">
        <f t="shared" si="25"/>
        <v/>
      </c>
    </row>
    <row r="71" spans="1:12" x14ac:dyDescent="0.25">
      <c r="A71" s="61" t="s">
        <v>63</v>
      </c>
      <c r="B71" s="62" t="str">
        <f>'Array Table'!B65</f>
        <v>spa</v>
      </c>
      <c r="C71" s="62" t="str">
        <f>'Array Table'!C65</f>
        <v>NTC</v>
      </c>
      <c r="D71" s="63" t="str">
        <f>IF(SUM('Test Sample Data'!D$62:D$73)&gt;10,IF(AND(ISNUMBER('Test Sample Data'!D65),'Test Sample Data'!D65&lt;40,'Test Sample Data'!D65&gt;0),'Test Sample Data'!D65,40),"")</f>
        <v/>
      </c>
      <c r="E71" s="61" t="s">
        <v>63</v>
      </c>
      <c r="F71" s="62" t="str">
        <f>'Array Table'!B65</f>
        <v>spa</v>
      </c>
      <c r="G71" s="62" t="str">
        <f>'Array Table'!C65</f>
        <v>NTC</v>
      </c>
      <c r="H71" s="64"/>
      <c r="I71" s="61" t="s">
        <v>63</v>
      </c>
      <c r="J71" s="62" t="str">
        <f>'Array Table'!B65</f>
        <v>spa</v>
      </c>
      <c r="K71" s="62" t="str">
        <f>'Array Table'!C65</f>
        <v>NTC</v>
      </c>
      <c r="L71" s="62" t="str">
        <f t="shared" si="25"/>
        <v/>
      </c>
    </row>
    <row r="72" spans="1:12" x14ac:dyDescent="0.25">
      <c r="A72" s="61" t="s">
        <v>64</v>
      </c>
      <c r="B72" s="62" t="str">
        <f>'Array Table'!B66</f>
        <v>Staphylococcus aureus</v>
      </c>
      <c r="C72" s="62" t="str">
        <f>'Array Table'!C66</f>
        <v>Microbial DNA Positive Control</v>
      </c>
      <c r="D72" s="63" t="str">
        <f>IF(SUM('Test Sample Data'!D$62:D$73)&gt;10,IF(AND(ISNUMBER('Test Sample Data'!D66),'Test Sample Data'!D66&lt;40,'Test Sample Data'!D66&gt;0),'Test Sample Data'!D66,40),"")</f>
        <v/>
      </c>
      <c r="E72" s="61" t="s">
        <v>64</v>
      </c>
      <c r="F72" s="62" t="str">
        <f>'Array Table'!B66</f>
        <v>Staphylococcus aureus</v>
      </c>
      <c r="G72" s="62" t="str">
        <f>'Array Table'!C66</f>
        <v>Microbial DNA Positive Control</v>
      </c>
      <c r="H72" s="64" t="str">
        <f>IFERROR(D68-D72,"")</f>
        <v/>
      </c>
      <c r="I72" s="61" t="s">
        <v>64</v>
      </c>
      <c r="J72" s="62" t="str">
        <f>'Array Table'!B66</f>
        <v>Staphylococcus aureus</v>
      </c>
      <c r="K72" s="62" t="str">
        <f>'Array Table'!C66</f>
        <v>Microbial DNA Positive Control</v>
      </c>
      <c r="L72" s="63" t="str">
        <f>IF(H72="","",IF(D72&lt;=34,"OK","Warning"))</f>
        <v/>
      </c>
    </row>
    <row r="73" spans="1:12" x14ac:dyDescent="0.25">
      <c r="A73" s="61" t="s">
        <v>65</v>
      </c>
      <c r="B73" s="62" t="str">
        <f>'Array Table'!B67</f>
        <v>mecA</v>
      </c>
      <c r="C73" s="62" t="str">
        <f>'Array Table'!C67</f>
        <v>Microbial DNA Positive Control</v>
      </c>
      <c r="D73" s="63" t="str">
        <f>IF(SUM('Test Sample Data'!D$62:D$73)&gt;10,IF(AND(ISNUMBER('Test Sample Data'!D67),'Test Sample Data'!D67&lt;40,'Test Sample Data'!D67&gt;0),'Test Sample Data'!D67,40),"")</f>
        <v/>
      </c>
      <c r="E73" s="61" t="s">
        <v>65</v>
      </c>
      <c r="F73" s="62" t="str">
        <f>'Array Table'!B67</f>
        <v>mecA</v>
      </c>
      <c r="G73" s="62" t="str">
        <f>'Array Table'!C67</f>
        <v>Microbial DNA Positive Control</v>
      </c>
      <c r="H73" s="64" t="str">
        <f t="shared" ref="H73:H75" si="26">IFERROR(D69-D73,"")</f>
        <v/>
      </c>
      <c r="I73" s="61" t="s">
        <v>65</v>
      </c>
      <c r="J73" s="62" t="str">
        <f>'Array Table'!B67</f>
        <v>mecA</v>
      </c>
      <c r="K73" s="62" t="str">
        <f>'Array Table'!C67</f>
        <v>Microbial DNA Positive Control</v>
      </c>
      <c r="L73" s="63" t="str">
        <f t="shared" ref="L73:L75" si="27">IF(H73="","",IF(D73&lt;=34,"OK","Warning"))</f>
        <v/>
      </c>
    </row>
    <row r="74" spans="1:12" x14ac:dyDescent="0.25">
      <c r="A74" s="61" t="s">
        <v>66</v>
      </c>
      <c r="B74" s="62" t="str">
        <f>'Array Table'!B68</f>
        <v>lukF</v>
      </c>
      <c r="C74" s="62" t="str">
        <f>'Array Table'!C68</f>
        <v>Microbial DNA Positive Control</v>
      </c>
      <c r="D74" s="63" t="str">
        <f>IF(SUM('Test Sample Data'!D$62:D$73)&gt;10,IF(AND(ISNUMBER('Test Sample Data'!D68),'Test Sample Data'!D68&lt;40,'Test Sample Data'!D68&gt;0),'Test Sample Data'!D68,40),"")</f>
        <v/>
      </c>
      <c r="E74" s="61" t="s">
        <v>66</v>
      </c>
      <c r="F74" s="62" t="str">
        <f>'Array Table'!B68</f>
        <v>lukF</v>
      </c>
      <c r="G74" s="62" t="str">
        <f>'Array Table'!C68</f>
        <v>Microbial DNA Positive Control</v>
      </c>
      <c r="H74" s="64" t="str">
        <f t="shared" si="26"/>
        <v/>
      </c>
      <c r="I74" s="61" t="s">
        <v>66</v>
      </c>
      <c r="J74" s="62" t="str">
        <f>'Array Table'!B68</f>
        <v>lukF</v>
      </c>
      <c r="K74" s="62" t="str">
        <f>'Array Table'!C68</f>
        <v>Microbial DNA Positive Control</v>
      </c>
      <c r="L74" s="63" t="str">
        <f t="shared" si="27"/>
        <v/>
      </c>
    </row>
    <row r="75" spans="1:12" x14ac:dyDescent="0.25">
      <c r="A75" s="61" t="s">
        <v>67</v>
      </c>
      <c r="B75" s="62" t="str">
        <f>'Array Table'!B69</f>
        <v>spa</v>
      </c>
      <c r="C75" s="62" t="str">
        <f>'Array Table'!C69</f>
        <v>Microbial DNA Positive Control</v>
      </c>
      <c r="D75" s="63" t="str">
        <f>IF(SUM('Test Sample Data'!D$62:D$73)&gt;10,IF(AND(ISNUMBER('Test Sample Data'!D69),'Test Sample Data'!D69&lt;40,'Test Sample Data'!D69&gt;0),'Test Sample Data'!D69,40),"")</f>
        <v/>
      </c>
      <c r="E75" s="61" t="s">
        <v>67</v>
      </c>
      <c r="F75" s="62" t="str">
        <f>'Array Table'!B69</f>
        <v>spa</v>
      </c>
      <c r="G75" s="62" t="str">
        <f>'Array Table'!C69</f>
        <v>Microbial DNA Positive Control</v>
      </c>
      <c r="H75" s="64" t="str">
        <f t="shared" si="26"/>
        <v/>
      </c>
      <c r="I75" s="61" t="s">
        <v>67</v>
      </c>
      <c r="J75" s="62" t="str">
        <f>'Array Table'!B69</f>
        <v>spa</v>
      </c>
      <c r="K75" s="62" t="str">
        <f>'Array Table'!C69</f>
        <v>Microbial DNA Positive Control</v>
      </c>
      <c r="L75" s="63" t="str">
        <f t="shared" si="27"/>
        <v/>
      </c>
    </row>
    <row r="76" spans="1:12" x14ac:dyDescent="0.25">
      <c r="A76" s="61" t="s">
        <v>68</v>
      </c>
      <c r="B76" s="62" t="str">
        <f>'Array Table'!B70</f>
        <v>Staphylococcus aureus</v>
      </c>
      <c r="C76" s="62" t="str">
        <f>'Array Table'!C70</f>
        <v>Sample 6</v>
      </c>
      <c r="D76" s="63" t="str">
        <f>IF(SUM('Test Sample Data'!D$62:D$73)&gt;10,IF(AND(ISNUMBER('Test Sample Data'!D70),'Test Sample Data'!D70&lt;40,'Test Sample Data'!D70&gt;0),'Test Sample Data'!D70,40),"")</f>
        <v/>
      </c>
      <c r="E76" s="61" t="s">
        <v>68</v>
      </c>
      <c r="F76" s="62" t="str">
        <f>'Array Table'!B70</f>
        <v>Staphylococcus aureus</v>
      </c>
      <c r="G76" s="62" t="str">
        <f>'Array Table'!C70</f>
        <v>Sample 6</v>
      </c>
      <c r="H76" s="64" t="str">
        <f>IFERROR(D68-D76,"")</f>
        <v/>
      </c>
      <c r="I76" s="61" t="s">
        <v>68</v>
      </c>
      <c r="J76" s="62" t="str">
        <f>'Array Table'!B70</f>
        <v>Staphylococcus aureus</v>
      </c>
      <c r="K76" s="62" t="str">
        <f>'Array Table'!C70</f>
        <v>Sample 6</v>
      </c>
      <c r="L76" s="63" t="str">
        <f>IF(H76="","",IF(D68&lt;=35,IF(H76&lt;=1,"",IF(H76&gt;=2,"+","+/-")),IF(D68&lt;=37,IF(H76&lt;=1.5,"",IF(H76&gt;=3,"+","+/-")),IF(H76&lt;=3,"",IF(H76&gt;=6,"+",IF(H76&gt;=3,"+/-",""))))))</f>
        <v/>
      </c>
    </row>
    <row r="77" spans="1:12" x14ac:dyDescent="0.25">
      <c r="A77" s="61" t="s">
        <v>69</v>
      </c>
      <c r="B77" s="62" t="str">
        <f>'Array Table'!B71</f>
        <v>mecA</v>
      </c>
      <c r="C77" s="62" t="str">
        <f>'Array Table'!C71</f>
        <v>Sample 6</v>
      </c>
      <c r="D77" s="63" t="str">
        <f>IF(SUM('Test Sample Data'!D$62:D$73)&gt;10,IF(AND(ISNUMBER('Test Sample Data'!D71),'Test Sample Data'!D71&lt;40,'Test Sample Data'!D71&gt;0),'Test Sample Data'!D71,40),"")</f>
        <v/>
      </c>
      <c r="E77" s="61" t="s">
        <v>69</v>
      </c>
      <c r="F77" s="62" t="str">
        <f>'Array Table'!B71</f>
        <v>mecA</v>
      </c>
      <c r="G77" s="62" t="str">
        <f>'Array Table'!C71</f>
        <v>Sample 6</v>
      </c>
      <c r="H77" s="64" t="str">
        <f t="shared" ref="H77:H79" si="28">IFERROR(D69-D77,"")</f>
        <v/>
      </c>
      <c r="I77" s="61" t="s">
        <v>69</v>
      </c>
      <c r="J77" s="62" t="str">
        <f>'Array Table'!B71</f>
        <v>mecA</v>
      </c>
      <c r="K77" s="62" t="str">
        <f>'Array Table'!C71</f>
        <v>Sample 6</v>
      </c>
      <c r="L77" s="63" t="str">
        <f t="shared" ref="L77:L79" si="29">IF(H77="","",IF(D69&lt;=35,IF(H77&lt;=1,"",IF(H77&gt;=2,"+","+/-")),IF(D69&lt;=37,IF(H77&lt;=1.5,"",IF(H77&gt;=3,"+","+/-")),IF(H77&lt;=3,"",IF(H77&gt;=6,"+",IF(H77&gt;=3,"+/-",""))))))</f>
        <v/>
      </c>
    </row>
    <row r="78" spans="1:12" x14ac:dyDescent="0.25">
      <c r="A78" s="61" t="s">
        <v>70</v>
      </c>
      <c r="B78" s="62" t="str">
        <f>'Array Table'!B72</f>
        <v>lukF</v>
      </c>
      <c r="C78" s="62" t="str">
        <f>'Array Table'!C72</f>
        <v>Sample 6</v>
      </c>
      <c r="D78" s="63" t="str">
        <f>IF(SUM('Test Sample Data'!D$62:D$73)&gt;10,IF(AND(ISNUMBER('Test Sample Data'!D72),'Test Sample Data'!D72&lt;40,'Test Sample Data'!D72&gt;0),'Test Sample Data'!D72,40),"")</f>
        <v/>
      </c>
      <c r="E78" s="61" t="s">
        <v>70</v>
      </c>
      <c r="F78" s="62" t="str">
        <f>'Array Table'!B72</f>
        <v>lukF</v>
      </c>
      <c r="G78" s="62" t="str">
        <f>'Array Table'!C72</f>
        <v>Sample 6</v>
      </c>
      <c r="H78" s="64" t="str">
        <f t="shared" si="28"/>
        <v/>
      </c>
      <c r="I78" s="61" t="s">
        <v>70</v>
      </c>
      <c r="J78" s="62" t="str">
        <f>'Array Table'!B72</f>
        <v>lukF</v>
      </c>
      <c r="K78" s="62" t="str">
        <f>'Array Table'!C72</f>
        <v>Sample 6</v>
      </c>
      <c r="L78" s="63" t="str">
        <f t="shared" si="29"/>
        <v/>
      </c>
    </row>
    <row r="79" spans="1:12" x14ac:dyDescent="0.25">
      <c r="A79" s="61" t="s">
        <v>71</v>
      </c>
      <c r="B79" s="62" t="str">
        <f>'Array Table'!B73</f>
        <v>spa</v>
      </c>
      <c r="C79" s="62" t="str">
        <f>'Array Table'!C73</f>
        <v>Sample 6</v>
      </c>
      <c r="D79" s="63" t="str">
        <f>IF(SUM('Test Sample Data'!D$62:D$73)&gt;10,IF(AND(ISNUMBER('Test Sample Data'!D73),'Test Sample Data'!D73&lt;40,'Test Sample Data'!D73&gt;0),'Test Sample Data'!D73,40),"")</f>
        <v/>
      </c>
      <c r="E79" s="61" t="s">
        <v>71</v>
      </c>
      <c r="F79" s="62" t="str">
        <f>'Array Table'!B73</f>
        <v>spa</v>
      </c>
      <c r="G79" s="62" t="str">
        <f>'Array Table'!C73</f>
        <v>Sample 6</v>
      </c>
      <c r="H79" s="64" t="str">
        <f t="shared" si="28"/>
        <v/>
      </c>
      <c r="I79" s="61" t="s">
        <v>71</v>
      </c>
      <c r="J79" s="62" t="str">
        <f>'Array Table'!B73</f>
        <v>spa</v>
      </c>
      <c r="K79" s="62" t="str">
        <f>'Array Table'!C73</f>
        <v>Sample 6</v>
      </c>
      <c r="L79" s="63" t="str">
        <f t="shared" si="29"/>
        <v/>
      </c>
    </row>
    <row r="80" spans="1:12" x14ac:dyDescent="0.25">
      <c r="A80" s="61"/>
      <c r="B80" s="62"/>
      <c r="C80" s="62"/>
      <c r="D80" s="63"/>
      <c r="E80" s="61"/>
      <c r="F80" s="62"/>
      <c r="G80" s="62"/>
      <c r="H80" s="64"/>
      <c r="I80" s="61"/>
      <c r="J80" s="91" t="s">
        <v>1171</v>
      </c>
      <c r="K80" s="92"/>
      <c r="L80" s="65" t="str">
        <f>IF(OR(L76="+/-",L78="+/-",L79="+/-"),"+/-",(IF(AND(L76="",L77="+",L78="",L79=""),"Methicillin Resistant Non-SA",IF(AND(L76="+",L77="",L79="+"),"Methicillin Sensitive SA",IF(AND(L76="+",L77="+",L78="",L79=""),"Methicillin Resistant SA",IF(AND(L76="+",L77="+",L78="",L79="+"),"HA-Methicillin Resistant SA",IF(AND(L76="+",L77="+",L78="+",L79="+"),"CA-Methicillin Resistant SA","")))))))</f>
        <v/>
      </c>
    </row>
    <row r="81" spans="1:12" x14ac:dyDescent="0.25">
      <c r="A81" s="61" t="s">
        <v>72</v>
      </c>
      <c r="B81" s="62" t="str">
        <f>'Array Table'!B74</f>
        <v>Staphylococcus aureus</v>
      </c>
      <c r="C81" s="62" t="str">
        <f>'Array Table'!C74</f>
        <v>NTC</v>
      </c>
      <c r="D81" s="63" t="str">
        <f>IF(SUM('Test Sample Data'!D$74:D$85)&gt;10,IF(AND(ISNUMBER('Test Sample Data'!D74),'Test Sample Data'!D74&lt;40,'Test Sample Data'!D74&gt;0),'Test Sample Data'!D74,40),"")</f>
        <v/>
      </c>
      <c r="E81" s="61" t="s">
        <v>72</v>
      </c>
      <c r="F81" s="62" t="str">
        <f>'Array Table'!B74</f>
        <v>Staphylococcus aureus</v>
      </c>
      <c r="G81" s="62" t="str">
        <f>'Array Table'!C74</f>
        <v>NTC</v>
      </c>
      <c r="H81" s="64"/>
      <c r="I81" s="61" t="s">
        <v>72</v>
      </c>
      <c r="J81" s="62" t="str">
        <f>'Array Table'!B74</f>
        <v>Staphylococcus aureus</v>
      </c>
      <c r="K81" s="62" t="str">
        <f>'Array Table'!C74</f>
        <v>NTC</v>
      </c>
      <c r="L81" s="62" t="str">
        <f>IF(D81="","",IF(D81&gt;35,"OK","Warning"))</f>
        <v/>
      </c>
    </row>
    <row r="82" spans="1:12" x14ac:dyDescent="0.25">
      <c r="A82" s="61" t="s">
        <v>73</v>
      </c>
      <c r="B82" s="62" t="str">
        <f>'Array Table'!B75</f>
        <v>mecA</v>
      </c>
      <c r="C82" s="62" t="str">
        <f>'Array Table'!C75</f>
        <v>NTC</v>
      </c>
      <c r="D82" s="63" t="str">
        <f>IF(SUM('Test Sample Data'!D$74:D$85)&gt;10,IF(AND(ISNUMBER('Test Sample Data'!D75),'Test Sample Data'!D75&lt;40,'Test Sample Data'!D75&gt;0),'Test Sample Data'!D75,40),"")</f>
        <v/>
      </c>
      <c r="E82" s="61" t="s">
        <v>73</v>
      </c>
      <c r="F82" s="62" t="str">
        <f>'Array Table'!B75</f>
        <v>mecA</v>
      </c>
      <c r="G82" s="62" t="str">
        <f>'Array Table'!C75</f>
        <v>NTC</v>
      </c>
      <c r="H82" s="64"/>
      <c r="I82" s="61" t="s">
        <v>73</v>
      </c>
      <c r="J82" s="62" t="str">
        <f>'Array Table'!B75</f>
        <v>mecA</v>
      </c>
      <c r="K82" s="62" t="str">
        <f>'Array Table'!C75</f>
        <v>NTC</v>
      </c>
      <c r="L82" s="62" t="str">
        <f t="shared" ref="L82:L84" si="30">IF(D82="","",IF(D82&gt;35,"OK","Warning"))</f>
        <v/>
      </c>
    </row>
    <row r="83" spans="1:12" x14ac:dyDescent="0.25">
      <c r="A83" s="61" t="s">
        <v>74</v>
      </c>
      <c r="B83" s="62" t="str">
        <f>'Array Table'!B76</f>
        <v>lukF</v>
      </c>
      <c r="C83" s="62" t="str">
        <f>'Array Table'!C76</f>
        <v>NTC</v>
      </c>
      <c r="D83" s="63" t="str">
        <f>IF(SUM('Test Sample Data'!D$74:D$85)&gt;10,IF(AND(ISNUMBER('Test Sample Data'!D76),'Test Sample Data'!D76&lt;40,'Test Sample Data'!D76&gt;0),'Test Sample Data'!D76,40),"")</f>
        <v/>
      </c>
      <c r="E83" s="61" t="s">
        <v>74</v>
      </c>
      <c r="F83" s="62" t="str">
        <f>'Array Table'!B76</f>
        <v>lukF</v>
      </c>
      <c r="G83" s="62" t="str">
        <f>'Array Table'!C76</f>
        <v>NTC</v>
      </c>
      <c r="H83" s="64"/>
      <c r="I83" s="61" t="s">
        <v>74</v>
      </c>
      <c r="J83" s="62" t="str">
        <f>'Array Table'!B76</f>
        <v>lukF</v>
      </c>
      <c r="K83" s="62" t="str">
        <f>'Array Table'!C76</f>
        <v>NTC</v>
      </c>
      <c r="L83" s="62" t="str">
        <f t="shared" si="30"/>
        <v/>
      </c>
    </row>
    <row r="84" spans="1:12" x14ac:dyDescent="0.25">
      <c r="A84" s="61" t="s">
        <v>75</v>
      </c>
      <c r="B84" s="62" t="str">
        <f>'Array Table'!B77</f>
        <v>spa</v>
      </c>
      <c r="C84" s="62" t="str">
        <f>'Array Table'!C77</f>
        <v>NTC</v>
      </c>
      <c r="D84" s="63" t="str">
        <f>IF(SUM('Test Sample Data'!D$74:D$85)&gt;10,IF(AND(ISNUMBER('Test Sample Data'!D77),'Test Sample Data'!D77&lt;40,'Test Sample Data'!D77&gt;0),'Test Sample Data'!D77,40),"")</f>
        <v/>
      </c>
      <c r="E84" s="61" t="s">
        <v>75</v>
      </c>
      <c r="F84" s="62" t="str">
        <f>'Array Table'!B77</f>
        <v>spa</v>
      </c>
      <c r="G84" s="62" t="str">
        <f>'Array Table'!C77</f>
        <v>NTC</v>
      </c>
      <c r="H84" s="64"/>
      <c r="I84" s="61" t="s">
        <v>75</v>
      </c>
      <c r="J84" s="62" t="str">
        <f>'Array Table'!B77</f>
        <v>spa</v>
      </c>
      <c r="K84" s="62" t="str">
        <f>'Array Table'!C77</f>
        <v>NTC</v>
      </c>
      <c r="L84" s="62" t="str">
        <f t="shared" si="30"/>
        <v/>
      </c>
    </row>
    <row r="85" spans="1:12" x14ac:dyDescent="0.25">
      <c r="A85" s="61" t="s">
        <v>76</v>
      </c>
      <c r="B85" s="62" t="str">
        <f>'Array Table'!B78</f>
        <v>Staphylococcus aureus</v>
      </c>
      <c r="C85" s="62" t="str">
        <f>'Array Table'!C78</f>
        <v>Microbial DNA Positive Control</v>
      </c>
      <c r="D85" s="63" t="str">
        <f>IF(SUM('Test Sample Data'!D$74:D$85)&gt;10,IF(AND(ISNUMBER('Test Sample Data'!D78),'Test Sample Data'!D78&lt;40,'Test Sample Data'!D78&gt;0),'Test Sample Data'!D78,40),"")</f>
        <v/>
      </c>
      <c r="E85" s="61" t="s">
        <v>76</v>
      </c>
      <c r="F85" s="62" t="str">
        <f>'Array Table'!B78</f>
        <v>Staphylococcus aureus</v>
      </c>
      <c r="G85" s="62" t="str">
        <f>'Array Table'!C78</f>
        <v>Microbial DNA Positive Control</v>
      </c>
      <c r="H85" s="64" t="str">
        <f>IFERROR(D81-D85,"")</f>
        <v/>
      </c>
      <c r="I85" s="61" t="s">
        <v>76</v>
      </c>
      <c r="J85" s="62" t="str">
        <f>'Array Table'!B78</f>
        <v>Staphylococcus aureus</v>
      </c>
      <c r="K85" s="62" t="str">
        <f>'Array Table'!C78</f>
        <v>Microbial DNA Positive Control</v>
      </c>
      <c r="L85" s="63" t="str">
        <f>IF(H85="","",IF(D85&lt;=34,"OK","Warning"))</f>
        <v/>
      </c>
    </row>
    <row r="86" spans="1:12" x14ac:dyDescent="0.25">
      <c r="A86" s="61" t="s">
        <v>77</v>
      </c>
      <c r="B86" s="62" t="str">
        <f>'Array Table'!B79</f>
        <v>mecA</v>
      </c>
      <c r="C86" s="62" t="str">
        <f>'Array Table'!C79</f>
        <v>Microbial DNA Positive Control</v>
      </c>
      <c r="D86" s="63" t="str">
        <f>IF(SUM('Test Sample Data'!D$74:D$85)&gt;10,IF(AND(ISNUMBER('Test Sample Data'!D79),'Test Sample Data'!D79&lt;40,'Test Sample Data'!D79&gt;0),'Test Sample Data'!D79,40),"")</f>
        <v/>
      </c>
      <c r="E86" s="61" t="s">
        <v>77</v>
      </c>
      <c r="F86" s="62" t="str">
        <f>'Array Table'!B79</f>
        <v>mecA</v>
      </c>
      <c r="G86" s="62" t="str">
        <f>'Array Table'!C79</f>
        <v>Microbial DNA Positive Control</v>
      </c>
      <c r="H86" s="64" t="str">
        <f t="shared" ref="H86:H88" si="31">IFERROR(D82-D86,"")</f>
        <v/>
      </c>
      <c r="I86" s="61" t="s">
        <v>77</v>
      </c>
      <c r="J86" s="62" t="str">
        <f>'Array Table'!B79</f>
        <v>mecA</v>
      </c>
      <c r="K86" s="62" t="str">
        <f>'Array Table'!C79</f>
        <v>Microbial DNA Positive Control</v>
      </c>
      <c r="L86" s="63" t="str">
        <f t="shared" ref="L86:L88" si="32">IF(H86="","",IF(D86&lt;=34,"OK","Warning"))</f>
        <v/>
      </c>
    </row>
    <row r="87" spans="1:12" x14ac:dyDescent="0.25">
      <c r="A87" s="61" t="s">
        <v>78</v>
      </c>
      <c r="B87" s="62" t="str">
        <f>'Array Table'!B80</f>
        <v>lukF</v>
      </c>
      <c r="C87" s="62" t="str">
        <f>'Array Table'!C80</f>
        <v>Microbial DNA Positive Control</v>
      </c>
      <c r="D87" s="63" t="str">
        <f>IF(SUM('Test Sample Data'!D$74:D$85)&gt;10,IF(AND(ISNUMBER('Test Sample Data'!D80),'Test Sample Data'!D80&lt;40,'Test Sample Data'!D80&gt;0),'Test Sample Data'!D80,40),"")</f>
        <v/>
      </c>
      <c r="E87" s="61" t="s">
        <v>78</v>
      </c>
      <c r="F87" s="62" t="str">
        <f>'Array Table'!B80</f>
        <v>lukF</v>
      </c>
      <c r="G87" s="62" t="str">
        <f>'Array Table'!C80</f>
        <v>Microbial DNA Positive Control</v>
      </c>
      <c r="H87" s="64" t="str">
        <f t="shared" si="31"/>
        <v/>
      </c>
      <c r="I87" s="61" t="s">
        <v>78</v>
      </c>
      <c r="J87" s="62" t="str">
        <f>'Array Table'!B80</f>
        <v>lukF</v>
      </c>
      <c r="K87" s="62" t="str">
        <f>'Array Table'!C80</f>
        <v>Microbial DNA Positive Control</v>
      </c>
      <c r="L87" s="63" t="str">
        <f t="shared" si="32"/>
        <v/>
      </c>
    </row>
    <row r="88" spans="1:12" x14ac:dyDescent="0.25">
      <c r="A88" s="61" t="s">
        <v>79</v>
      </c>
      <c r="B88" s="62" t="str">
        <f>'Array Table'!B81</f>
        <v>spa</v>
      </c>
      <c r="C88" s="62" t="str">
        <f>'Array Table'!C81</f>
        <v>Microbial DNA Positive Control</v>
      </c>
      <c r="D88" s="63" t="str">
        <f>IF(SUM('Test Sample Data'!D$74:D$85)&gt;10,IF(AND(ISNUMBER('Test Sample Data'!D81),'Test Sample Data'!D81&lt;40,'Test Sample Data'!D81&gt;0),'Test Sample Data'!D81,40),"")</f>
        <v/>
      </c>
      <c r="E88" s="61" t="s">
        <v>79</v>
      </c>
      <c r="F88" s="62" t="str">
        <f>'Array Table'!B81</f>
        <v>spa</v>
      </c>
      <c r="G88" s="62" t="str">
        <f>'Array Table'!C81</f>
        <v>Microbial DNA Positive Control</v>
      </c>
      <c r="H88" s="64" t="str">
        <f t="shared" si="31"/>
        <v/>
      </c>
      <c r="I88" s="61" t="s">
        <v>79</v>
      </c>
      <c r="J88" s="62" t="str">
        <f>'Array Table'!B81</f>
        <v>spa</v>
      </c>
      <c r="K88" s="62" t="str">
        <f>'Array Table'!C81</f>
        <v>Microbial DNA Positive Control</v>
      </c>
      <c r="L88" s="63" t="str">
        <f t="shared" si="32"/>
        <v/>
      </c>
    </row>
    <row r="89" spans="1:12" x14ac:dyDescent="0.25">
      <c r="A89" s="61" t="s">
        <v>80</v>
      </c>
      <c r="B89" s="62" t="str">
        <f>'Array Table'!B82</f>
        <v>Staphylococcus aureus</v>
      </c>
      <c r="C89" s="62" t="str">
        <f>'Array Table'!C82</f>
        <v>Sample 7</v>
      </c>
      <c r="D89" s="63" t="str">
        <f>IF(SUM('Test Sample Data'!D$74:D$85)&gt;10,IF(AND(ISNUMBER('Test Sample Data'!D82),'Test Sample Data'!D82&lt;40,'Test Sample Data'!D82&gt;0),'Test Sample Data'!D82,40),"")</f>
        <v/>
      </c>
      <c r="E89" s="61" t="s">
        <v>80</v>
      </c>
      <c r="F89" s="62" t="str">
        <f>'Array Table'!B82</f>
        <v>Staphylococcus aureus</v>
      </c>
      <c r="G89" s="62" t="str">
        <f>'Array Table'!C82</f>
        <v>Sample 7</v>
      </c>
      <c r="H89" s="64" t="str">
        <f>IFERROR(D81-D89,"")</f>
        <v/>
      </c>
      <c r="I89" s="61" t="s">
        <v>80</v>
      </c>
      <c r="J89" s="62" t="str">
        <f>'Array Table'!B82</f>
        <v>Staphylococcus aureus</v>
      </c>
      <c r="K89" s="62" t="str">
        <f>'Array Table'!C82</f>
        <v>Sample 7</v>
      </c>
      <c r="L89" s="63" t="str">
        <f>IF(H89="","",IF(D81&lt;=35,IF(H89&lt;=1,"",IF(H89&gt;=2,"+","+/-")),IF(D81&lt;=37,IF(H89&lt;=1.5,"",IF(H89&gt;=3,"+","+/-")),IF(H89&lt;=3,"",IF(H89&gt;=6,"+",IF(H89&gt;=3,"+/-",""))))))</f>
        <v/>
      </c>
    </row>
    <row r="90" spans="1:12" x14ac:dyDescent="0.25">
      <c r="A90" s="61" t="s">
        <v>81</v>
      </c>
      <c r="B90" s="62" t="str">
        <f>'Array Table'!B83</f>
        <v>mecA</v>
      </c>
      <c r="C90" s="62" t="str">
        <f>'Array Table'!C83</f>
        <v>Sample 7</v>
      </c>
      <c r="D90" s="63" t="str">
        <f>IF(SUM('Test Sample Data'!D$74:D$85)&gt;10,IF(AND(ISNUMBER('Test Sample Data'!D83),'Test Sample Data'!D83&lt;40,'Test Sample Data'!D83&gt;0),'Test Sample Data'!D83,40),"")</f>
        <v/>
      </c>
      <c r="E90" s="61" t="s">
        <v>81</v>
      </c>
      <c r="F90" s="62" t="str">
        <f>'Array Table'!B83</f>
        <v>mecA</v>
      </c>
      <c r="G90" s="62" t="str">
        <f>'Array Table'!C83</f>
        <v>Sample 7</v>
      </c>
      <c r="H90" s="64" t="str">
        <f t="shared" ref="H90:H92" si="33">IFERROR(D82-D90,"")</f>
        <v/>
      </c>
      <c r="I90" s="61" t="s">
        <v>81</v>
      </c>
      <c r="J90" s="62" t="str">
        <f>'Array Table'!B83</f>
        <v>mecA</v>
      </c>
      <c r="K90" s="62" t="str">
        <f>'Array Table'!C83</f>
        <v>Sample 7</v>
      </c>
      <c r="L90" s="63" t="str">
        <f t="shared" ref="L90:L92" si="34">IF(H90="","",IF(D82&lt;=35,IF(H90&lt;=1,"",IF(H90&gt;=2,"+","+/-")),IF(D82&lt;=37,IF(H90&lt;=1.5,"",IF(H90&gt;=3,"+","+/-")),IF(H90&lt;=3,"",IF(H90&gt;=6,"+",IF(H90&gt;=3,"+/-",""))))))</f>
        <v/>
      </c>
    </row>
    <row r="91" spans="1:12" x14ac:dyDescent="0.25">
      <c r="A91" s="61" t="s">
        <v>82</v>
      </c>
      <c r="B91" s="62" t="str">
        <f>'Array Table'!B84</f>
        <v>lukF</v>
      </c>
      <c r="C91" s="62" t="str">
        <f>'Array Table'!C84</f>
        <v>Sample 7</v>
      </c>
      <c r="D91" s="63" t="str">
        <f>IF(SUM('Test Sample Data'!D$74:D$85)&gt;10,IF(AND(ISNUMBER('Test Sample Data'!D84),'Test Sample Data'!D84&lt;40,'Test Sample Data'!D84&gt;0),'Test Sample Data'!D84,40),"")</f>
        <v/>
      </c>
      <c r="E91" s="61" t="s">
        <v>82</v>
      </c>
      <c r="F91" s="62" t="str">
        <f>'Array Table'!B84</f>
        <v>lukF</v>
      </c>
      <c r="G91" s="62" t="str">
        <f>'Array Table'!C84</f>
        <v>Sample 7</v>
      </c>
      <c r="H91" s="64" t="str">
        <f t="shared" si="33"/>
        <v/>
      </c>
      <c r="I91" s="61" t="s">
        <v>82</v>
      </c>
      <c r="J91" s="62" t="str">
        <f>'Array Table'!B84</f>
        <v>lukF</v>
      </c>
      <c r="K91" s="62" t="str">
        <f>'Array Table'!C84</f>
        <v>Sample 7</v>
      </c>
      <c r="L91" s="63" t="str">
        <f t="shared" si="34"/>
        <v/>
      </c>
    </row>
    <row r="92" spans="1:12" x14ac:dyDescent="0.25">
      <c r="A92" s="61" t="s">
        <v>83</v>
      </c>
      <c r="B92" s="62" t="str">
        <f>'Array Table'!B85</f>
        <v>spa</v>
      </c>
      <c r="C92" s="62" t="str">
        <f>'Array Table'!C85</f>
        <v>Sample 7</v>
      </c>
      <c r="D92" s="63" t="str">
        <f>IF(SUM('Test Sample Data'!D$74:D$85)&gt;10,IF(AND(ISNUMBER('Test Sample Data'!D85),'Test Sample Data'!D85&lt;40,'Test Sample Data'!D85&gt;0),'Test Sample Data'!D85,40),"")</f>
        <v/>
      </c>
      <c r="E92" s="61" t="s">
        <v>83</v>
      </c>
      <c r="F92" s="62" t="str">
        <f>'Array Table'!B85</f>
        <v>spa</v>
      </c>
      <c r="G92" s="62" t="str">
        <f>'Array Table'!C85</f>
        <v>Sample 7</v>
      </c>
      <c r="H92" s="64" t="str">
        <f t="shared" si="33"/>
        <v/>
      </c>
      <c r="I92" s="61" t="s">
        <v>83</v>
      </c>
      <c r="J92" s="62" t="str">
        <f>'Array Table'!B85</f>
        <v>spa</v>
      </c>
      <c r="K92" s="62" t="str">
        <f>'Array Table'!C85</f>
        <v>Sample 7</v>
      </c>
      <c r="L92" s="63" t="str">
        <f t="shared" si="34"/>
        <v/>
      </c>
    </row>
    <row r="93" spans="1:12" x14ac:dyDescent="0.25">
      <c r="A93" s="61"/>
      <c r="B93" s="62"/>
      <c r="C93" s="62"/>
      <c r="D93" s="63"/>
      <c r="E93" s="61"/>
      <c r="F93" s="62"/>
      <c r="G93" s="62"/>
      <c r="H93" s="64"/>
      <c r="I93" s="61"/>
      <c r="J93" s="91" t="s">
        <v>1171</v>
      </c>
      <c r="K93" s="92"/>
      <c r="L93" s="65" t="str">
        <f>IF(OR(L89="+/-",L91="+/-",L92="+/-"),"+/-",(IF(AND(L89="",L90="+",L91="",L92=""),"Methicillin Resistant Non-SA",IF(AND(L89="+",L90="",L92="+"),"Methicillin Sensitive SA",IF(AND(L89="+",L90="+",L91="",L92=""),"Methicillin Resistant SA",IF(AND(L89="+",L90="+",L91="",L92="+"),"HA-Methicillin Resistant SA",IF(AND(L89="+",L90="+",L91="+",L92="+"),"CA-Methicillin Resistant SA","")))))))</f>
        <v/>
      </c>
    </row>
    <row r="94" spans="1:12" x14ac:dyDescent="0.25">
      <c r="A94" s="66" t="s">
        <v>84</v>
      </c>
      <c r="B94" s="62" t="str">
        <f>'Array Table'!B86</f>
        <v>PPC</v>
      </c>
      <c r="C94" s="62" t="str">
        <f>'Array Table'!C86</f>
        <v>Sample 1</v>
      </c>
      <c r="D94" s="63">
        <f>IF(ISNUMBER('Test Sample Data'!D86),'Test Sample Data'!D86,"")</f>
        <v>22</v>
      </c>
      <c r="E94" s="66" t="s">
        <v>84</v>
      </c>
      <c r="F94" s="62" t="str">
        <f>'Array Table'!B86</f>
        <v>PPC</v>
      </c>
      <c r="G94" s="62" t="str">
        <f>'Array Table'!C86</f>
        <v>Sample 1</v>
      </c>
      <c r="H94" s="64"/>
      <c r="I94" s="66" t="s">
        <v>84</v>
      </c>
      <c r="J94" s="62" t="str">
        <f>'Array Table'!B86</f>
        <v>PPC</v>
      </c>
      <c r="K94" s="62" t="str">
        <f>'Array Table'!C86</f>
        <v>Sample 1</v>
      </c>
      <c r="L94" s="63" t="str">
        <f>IF(D94="","",IF(AND(D94&gt;=20,D94&lt;=24),"OK","Warning"))</f>
        <v>OK</v>
      </c>
    </row>
    <row r="95" spans="1:12" x14ac:dyDescent="0.25">
      <c r="A95" s="66" t="s">
        <v>85</v>
      </c>
      <c r="B95" s="62" t="str">
        <f>'Array Table'!B87</f>
        <v>PPC</v>
      </c>
      <c r="C95" s="62" t="str">
        <f>'Array Table'!C87</f>
        <v>Sample 2</v>
      </c>
      <c r="D95" s="63">
        <f>IF(ISNUMBER('Test Sample Data'!D87),'Test Sample Data'!D87,"")</f>
        <v>22</v>
      </c>
      <c r="E95" s="66" t="s">
        <v>85</v>
      </c>
      <c r="F95" s="62" t="str">
        <f>'Array Table'!B87</f>
        <v>PPC</v>
      </c>
      <c r="G95" s="62" t="str">
        <f>'Array Table'!C87</f>
        <v>Sample 2</v>
      </c>
      <c r="H95" s="64"/>
      <c r="I95" s="66" t="s">
        <v>85</v>
      </c>
      <c r="J95" s="62" t="str">
        <f>'Array Table'!B87</f>
        <v>PPC</v>
      </c>
      <c r="K95" s="62" t="str">
        <f>'Array Table'!C87</f>
        <v>Sample 2</v>
      </c>
      <c r="L95" s="63" t="str">
        <f t="shared" ref="L95:L100" si="35">IF(D95="","",IF(AND(D95&gt;=20,D95&lt;=24),"OK","Warning"))</f>
        <v>OK</v>
      </c>
    </row>
    <row r="96" spans="1:12" x14ac:dyDescent="0.25">
      <c r="A96" s="66" t="s">
        <v>98</v>
      </c>
      <c r="B96" s="62" t="str">
        <f>'Array Table'!B88</f>
        <v>PPC</v>
      </c>
      <c r="C96" s="62" t="str">
        <f>'Array Table'!C88</f>
        <v>Sample 3</v>
      </c>
      <c r="D96" s="63" t="str">
        <f>IF(ISNUMBER('Test Sample Data'!D88),'Test Sample Data'!D88,"")</f>
        <v/>
      </c>
      <c r="E96" s="66" t="s">
        <v>98</v>
      </c>
      <c r="F96" s="62" t="str">
        <f>'Array Table'!B88</f>
        <v>PPC</v>
      </c>
      <c r="G96" s="62" t="str">
        <f>'Array Table'!C88</f>
        <v>Sample 3</v>
      </c>
      <c r="H96" s="64"/>
      <c r="I96" s="66" t="s">
        <v>98</v>
      </c>
      <c r="J96" s="62" t="str">
        <f>'Array Table'!B88</f>
        <v>PPC</v>
      </c>
      <c r="K96" s="62" t="str">
        <f>'Array Table'!C88</f>
        <v>Sample 3</v>
      </c>
      <c r="L96" s="63" t="str">
        <f t="shared" si="35"/>
        <v/>
      </c>
    </row>
    <row r="97" spans="1:12" x14ac:dyDescent="0.25">
      <c r="A97" s="66" t="s">
        <v>99</v>
      </c>
      <c r="B97" s="62" t="str">
        <f>'Array Table'!B89</f>
        <v>PPC</v>
      </c>
      <c r="C97" s="62" t="str">
        <f>'Array Table'!C89</f>
        <v>Sample 4</v>
      </c>
      <c r="D97" s="63" t="str">
        <f>IF(ISNUMBER('Test Sample Data'!D89),'Test Sample Data'!D89,"")</f>
        <v/>
      </c>
      <c r="E97" s="66" t="s">
        <v>99</v>
      </c>
      <c r="F97" s="62" t="str">
        <f>'Array Table'!B89</f>
        <v>PPC</v>
      </c>
      <c r="G97" s="62" t="str">
        <f>'Array Table'!C89</f>
        <v>Sample 4</v>
      </c>
      <c r="H97" s="64"/>
      <c r="I97" s="66" t="s">
        <v>99</v>
      </c>
      <c r="J97" s="62" t="str">
        <f>'Array Table'!B89</f>
        <v>PPC</v>
      </c>
      <c r="K97" s="62" t="str">
        <f>'Array Table'!C89</f>
        <v>Sample 4</v>
      </c>
      <c r="L97" s="63" t="str">
        <f t="shared" si="35"/>
        <v/>
      </c>
    </row>
    <row r="98" spans="1:12" x14ac:dyDescent="0.25">
      <c r="A98" s="66" t="s">
        <v>100</v>
      </c>
      <c r="B98" s="62" t="str">
        <f>'Array Table'!B90</f>
        <v>PPC</v>
      </c>
      <c r="C98" s="62" t="str">
        <f>'Array Table'!C90</f>
        <v>Sample 5</v>
      </c>
      <c r="D98" s="63" t="str">
        <f>IF(ISNUMBER('Test Sample Data'!D90),'Test Sample Data'!D90,"")</f>
        <v/>
      </c>
      <c r="E98" s="66" t="s">
        <v>100</v>
      </c>
      <c r="F98" s="62" t="str">
        <f>'Array Table'!B90</f>
        <v>PPC</v>
      </c>
      <c r="G98" s="62" t="str">
        <f>'Array Table'!C90</f>
        <v>Sample 5</v>
      </c>
      <c r="H98" s="64"/>
      <c r="I98" s="66" t="s">
        <v>100</v>
      </c>
      <c r="J98" s="62" t="str">
        <f>'Array Table'!B90</f>
        <v>PPC</v>
      </c>
      <c r="K98" s="62" t="str">
        <f>'Array Table'!C90</f>
        <v>Sample 5</v>
      </c>
      <c r="L98" s="63" t="str">
        <f t="shared" si="35"/>
        <v/>
      </c>
    </row>
    <row r="99" spans="1:12" x14ac:dyDescent="0.25">
      <c r="A99" s="66" t="s">
        <v>101</v>
      </c>
      <c r="B99" s="62" t="str">
        <f>'Array Table'!B91</f>
        <v>PPC</v>
      </c>
      <c r="C99" s="62" t="str">
        <f>'Array Table'!C91</f>
        <v>Sample 6</v>
      </c>
      <c r="D99" s="63" t="str">
        <f>IF(ISNUMBER('Test Sample Data'!D91),'Test Sample Data'!D91,"")</f>
        <v/>
      </c>
      <c r="E99" s="66" t="s">
        <v>101</v>
      </c>
      <c r="F99" s="62" t="str">
        <f>'Array Table'!B91</f>
        <v>PPC</v>
      </c>
      <c r="G99" s="62" t="str">
        <f>'Array Table'!C91</f>
        <v>Sample 6</v>
      </c>
      <c r="H99" s="64"/>
      <c r="I99" s="66" t="s">
        <v>101</v>
      </c>
      <c r="J99" s="62" t="str">
        <f>'Array Table'!B91</f>
        <v>PPC</v>
      </c>
      <c r="K99" s="62" t="str">
        <f>'Array Table'!C91</f>
        <v>Sample 6</v>
      </c>
      <c r="L99" s="63" t="str">
        <f t="shared" si="35"/>
        <v/>
      </c>
    </row>
    <row r="100" spans="1:12" x14ac:dyDescent="0.25">
      <c r="A100" s="66" t="s">
        <v>102</v>
      </c>
      <c r="B100" s="62" t="str">
        <f>'Array Table'!B92</f>
        <v>PPC</v>
      </c>
      <c r="C100" s="62" t="str">
        <f>'Array Table'!C92</f>
        <v>Sample 7</v>
      </c>
      <c r="D100" s="63" t="str">
        <f>IF(ISNUMBER('Test Sample Data'!D92),'Test Sample Data'!D92,"")</f>
        <v/>
      </c>
      <c r="E100" s="66" t="s">
        <v>102</v>
      </c>
      <c r="F100" s="62" t="str">
        <f>'Array Table'!B92</f>
        <v>PPC</v>
      </c>
      <c r="G100" s="62" t="str">
        <f>'Array Table'!C92</f>
        <v>Sample 7</v>
      </c>
      <c r="H100" s="64"/>
      <c r="I100" s="66" t="s">
        <v>102</v>
      </c>
      <c r="J100" s="62" t="str">
        <f>'Array Table'!B92</f>
        <v>PPC</v>
      </c>
      <c r="K100" s="62" t="str">
        <f>'Array Table'!C92</f>
        <v>Sample 7</v>
      </c>
      <c r="L100" s="63" t="str">
        <f t="shared" si="35"/>
        <v/>
      </c>
    </row>
    <row r="101" spans="1:12" x14ac:dyDescent="0.25">
      <c r="A101" s="52" t="s">
        <v>103</v>
      </c>
      <c r="B101" s="53" t="str">
        <f>'Array Table'!B93</f>
        <v>Empty</v>
      </c>
      <c r="C101" s="53" t="str">
        <f>'Array Table'!C93</f>
        <v>Empty</v>
      </c>
      <c r="D101" s="54">
        <f>IF(SUM('Test Sample Data'!D$2:D$88)&gt;10,IF(AND(ISNUMBER('Test Sample Data'!D93),'Test Sample Data'!D93&lt;40,'Test Sample Data'!D93&gt;0),'Test Sample Data'!D93,40),"")</f>
        <v>30</v>
      </c>
      <c r="E101" s="52" t="s">
        <v>103</v>
      </c>
      <c r="F101" s="53" t="str">
        <f>'Array Table'!B93</f>
        <v>Empty</v>
      </c>
      <c r="G101" s="53" t="str">
        <f>'Array Table'!C93</f>
        <v>Empty</v>
      </c>
      <c r="H101" s="55" t="str">
        <f>IFERROR(#REF!-D101,"")</f>
        <v/>
      </c>
      <c r="I101" s="52" t="s">
        <v>103</v>
      </c>
      <c r="J101" s="53" t="str">
        <f>'Array Table'!B93</f>
        <v>Empty</v>
      </c>
      <c r="K101" s="53"/>
      <c r="L101" s="54" t="str">
        <f>IF(H101="","",IF(#REF!&lt;35,IF(H101&lt;1,"",IF(H101&gt;2,"+","+/-")),IF(#REF!&lt;37,IF(H101&lt;1.5,"",IF(H101&gt;3,"+","+/-")),IF(H101&lt;3,"",IF(H101&gt;=6,"+",IF(H101&gt;=3,"+/-",""))))))</f>
        <v/>
      </c>
    </row>
    <row r="102" spans="1:12" x14ac:dyDescent="0.25">
      <c r="A102" s="52" t="s">
        <v>104</v>
      </c>
      <c r="B102" s="53" t="str">
        <f>'Array Table'!B94</f>
        <v>Empty</v>
      </c>
      <c r="C102" s="53" t="str">
        <f>'Array Table'!C94</f>
        <v>Empty</v>
      </c>
      <c r="D102" s="54">
        <f>IF(SUM('Test Sample Data'!D$2:D$88)&gt;10,IF(AND(ISNUMBER('Test Sample Data'!D94),'Test Sample Data'!D94&lt;40,'Test Sample Data'!D94&gt;0),'Test Sample Data'!D94,40),"")</f>
        <v>40</v>
      </c>
      <c r="E102" s="52" t="s">
        <v>104</v>
      </c>
      <c r="F102" s="53" t="str">
        <f>'Array Table'!B94</f>
        <v>Empty</v>
      </c>
      <c r="G102" s="53" t="str">
        <f>'Array Table'!C94</f>
        <v>Empty</v>
      </c>
      <c r="H102" s="55" t="str">
        <f>IFERROR(#REF!-D102,"")</f>
        <v/>
      </c>
      <c r="I102" s="52" t="s">
        <v>104</v>
      </c>
      <c r="J102" s="53" t="str">
        <f>'Array Table'!B94</f>
        <v>Empty</v>
      </c>
      <c r="K102" s="53"/>
      <c r="L102" s="54" t="str">
        <f>IF(H102="","",IF(#REF!&lt;35,IF(H102&lt;1,"",IF(H102&gt;2,"+","+/-")),IF(#REF!&lt;37,IF(H102&lt;1.5,"",IF(H102&gt;3,"+","+/-")),IF(H102&lt;3,"",IF(H102&gt;=6,"+",IF(H102&gt;=3,"+/-",""))))))</f>
        <v/>
      </c>
    </row>
    <row r="103" spans="1:12" x14ac:dyDescent="0.25">
      <c r="A103" s="52" t="s">
        <v>105</v>
      </c>
      <c r="B103" s="53" t="str">
        <f>'Array Table'!B95</f>
        <v>Empty</v>
      </c>
      <c r="C103" s="53" t="str">
        <f>'Array Table'!C95</f>
        <v>Empty</v>
      </c>
      <c r="D103" s="54">
        <f>IF(SUM('Test Sample Data'!D$2:D$88)&gt;10,IF(AND(ISNUMBER('Test Sample Data'!D95),'Test Sample Data'!D95&lt;40,'Test Sample Data'!D95&gt;0),'Test Sample Data'!D95,40),"")</f>
        <v>40</v>
      </c>
      <c r="E103" s="52" t="s">
        <v>105</v>
      </c>
      <c r="F103" s="53" t="str">
        <f>'Array Table'!B95</f>
        <v>Empty</v>
      </c>
      <c r="G103" s="53" t="str">
        <f>'Array Table'!C95</f>
        <v>Empty</v>
      </c>
      <c r="H103" s="55" t="str">
        <f>IFERROR(#REF!-D103,"")</f>
        <v/>
      </c>
      <c r="I103" s="52" t="s">
        <v>105</v>
      </c>
      <c r="J103" s="53" t="str">
        <f>'Array Table'!B95</f>
        <v>Empty</v>
      </c>
      <c r="K103" s="53"/>
      <c r="L103" s="54" t="str">
        <f>IF(H103="","",IF(#REF!&lt;35,IF(H103&lt;1,"",IF(H103&gt;2,"+","+/-")),IF(#REF!&lt;37,IF(H103&lt;1.5,"",IF(H103&gt;3,"+","+/-")),IF(H103&lt;3,"",IF(H103&gt;=6,"+",IF(H103&gt;=3,"+/-",""))))))</f>
        <v/>
      </c>
    </row>
    <row r="104" spans="1:12" x14ac:dyDescent="0.25">
      <c r="A104" s="52" t="s">
        <v>106</v>
      </c>
      <c r="B104" s="53" t="str">
        <f>'Array Table'!B96</f>
        <v>Empty</v>
      </c>
      <c r="C104" s="53" t="str">
        <f>'Array Table'!C96</f>
        <v>Empty</v>
      </c>
      <c r="D104" s="54">
        <f>IF(SUM('Test Sample Data'!D$2:D$88)&gt;10,IF(AND(ISNUMBER('Test Sample Data'!D96),'Test Sample Data'!D96&lt;40,'Test Sample Data'!D96&gt;0),'Test Sample Data'!D96,40),"")</f>
        <v>40</v>
      </c>
      <c r="E104" s="52" t="s">
        <v>106</v>
      </c>
      <c r="F104" s="53" t="str">
        <f>'Array Table'!B96</f>
        <v>Empty</v>
      </c>
      <c r="G104" s="53" t="str">
        <f>'Array Table'!C96</f>
        <v>Empty</v>
      </c>
      <c r="H104" s="55" t="str">
        <f>IFERROR(#REF!-D104,"")</f>
        <v/>
      </c>
      <c r="I104" s="52" t="s">
        <v>106</v>
      </c>
      <c r="J104" s="53" t="str">
        <f>'Array Table'!B96</f>
        <v>Empty</v>
      </c>
      <c r="K104" s="53"/>
      <c r="L104" s="54" t="str">
        <f>IF(H104="","",IF(#REF!&lt;35,IF(H104&lt;1,"",IF(H104&gt;2,"+","+/-")),IF(#REF!&lt;37,IF(H104&lt;1.5,"",IF(H104&gt;3,"+","+/-")),IF(H104&lt;3,"",IF(H104&gt;=6,"+",IF(H104&gt;=3,"+/-",""))))))</f>
        <v/>
      </c>
    </row>
    <row r="105" spans="1:12" x14ac:dyDescent="0.25">
      <c r="A105" s="52" t="s">
        <v>107</v>
      </c>
      <c r="B105" s="53" t="str">
        <f>'Array Table'!B97</f>
        <v>Empty</v>
      </c>
      <c r="C105" s="53" t="str">
        <f>'Array Table'!C97</f>
        <v>Empty</v>
      </c>
      <c r="D105" s="54">
        <f>IF(SUM('Test Sample Data'!D$2:D$88)&gt;10,IF(AND(ISNUMBER('Test Sample Data'!D97),'Test Sample Data'!D97&lt;40,'Test Sample Data'!D97&gt;0),'Test Sample Data'!D97,40),"")</f>
        <v>40</v>
      </c>
      <c r="E105" s="52" t="s">
        <v>107</v>
      </c>
      <c r="F105" s="53" t="str">
        <f>'Array Table'!B97</f>
        <v>Empty</v>
      </c>
      <c r="G105" s="53" t="str">
        <f>'Array Table'!C97</f>
        <v>Empty</v>
      </c>
      <c r="H105" s="55" t="str">
        <f>IFERROR(#REF!-D105,"")</f>
        <v/>
      </c>
      <c r="I105" s="52" t="s">
        <v>107</v>
      </c>
      <c r="J105" s="53" t="str">
        <f>'Array Table'!B97</f>
        <v>Empty</v>
      </c>
      <c r="K105" s="53"/>
      <c r="L105" s="54"/>
    </row>
  </sheetData>
  <mergeCells count="10">
    <mergeCell ref="J93:K93"/>
    <mergeCell ref="I1:L1"/>
    <mergeCell ref="A1:D1"/>
    <mergeCell ref="J28:K28"/>
    <mergeCell ref="J41:K41"/>
    <mergeCell ref="J54:K54"/>
    <mergeCell ref="J67:K67"/>
    <mergeCell ref="J80:K80"/>
    <mergeCell ref="E1:H1"/>
    <mergeCell ref="J15:K1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7"/>
  <sheetViews>
    <sheetView topLeftCell="A425" workbookViewId="0">
      <selection activeCell="H455" sqref="H455"/>
    </sheetView>
  </sheetViews>
  <sheetFormatPr defaultRowHeight="15" x14ac:dyDescent="0.25"/>
  <cols>
    <col min="1" max="1" width="35.5703125" style="14" customWidth="1"/>
    <col min="2" max="2" width="28.5703125" style="14" customWidth="1"/>
    <col min="3" max="3" width="33.5703125" style="14" customWidth="1"/>
    <col min="4" max="4" width="25.42578125" style="14" customWidth="1"/>
    <col min="5" max="5" width="22" style="14" customWidth="1"/>
    <col min="6" max="16384" width="9.140625" style="14"/>
  </cols>
  <sheetData>
    <row r="1" spans="1:6" x14ac:dyDescent="0.25">
      <c r="A1" s="25" t="s">
        <v>225</v>
      </c>
      <c r="B1" s="25" t="s">
        <v>226</v>
      </c>
      <c r="C1" s="25" t="s">
        <v>227</v>
      </c>
      <c r="D1" s="25" t="s">
        <v>228</v>
      </c>
      <c r="E1" s="25"/>
      <c r="F1" s="25" t="s">
        <v>229</v>
      </c>
    </row>
    <row r="2" spans="1:6" x14ac:dyDescent="0.25">
      <c r="A2" s="14" t="s">
        <v>230</v>
      </c>
      <c r="B2" s="14" t="str">
        <f>A2</f>
        <v>Abiotrophia defectiva</v>
      </c>
      <c r="C2" s="14" t="s">
        <v>231</v>
      </c>
      <c r="D2" s="14" t="s">
        <v>232</v>
      </c>
      <c r="F2" s="14">
        <v>20</v>
      </c>
    </row>
    <row r="3" spans="1:6" x14ac:dyDescent="0.25">
      <c r="A3" s="14" t="s">
        <v>233</v>
      </c>
      <c r="B3" s="14" t="str">
        <f t="shared" ref="B3:B22" si="0">A3</f>
        <v>Achromobacter xylosoxidans</v>
      </c>
      <c r="C3" s="14" t="s">
        <v>231</v>
      </c>
      <c r="D3" s="14" t="s">
        <v>234</v>
      </c>
      <c r="F3" s="14">
        <v>100</v>
      </c>
    </row>
    <row r="4" spans="1:6" x14ac:dyDescent="0.25">
      <c r="A4" s="14" t="s">
        <v>130</v>
      </c>
      <c r="B4" s="14" t="str">
        <f t="shared" si="0"/>
        <v>Acidaminococcus fermentans</v>
      </c>
      <c r="C4" s="14" t="s">
        <v>231</v>
      </c>
      <c r="D4" s="14" t="s">
        <v>232</v>
      </c>
      <c r="F4" s="14">
        <v>100</v>
      </c>
    </row>
    <row r="5" spans="1:6" x14ac:dyDescent="0.25">
      <c r="A5" s="14" t="s">
        <v>235</v>
      </c>
      <c r="B5" s="14" t="str">
        <f t="shared" si="0"/>
        <v>Acinetobacter baumannii</v>
      </c>
      <c r="C5" s="14" t="s">
        <v>231</v>
      </c>
      <c r="F5" s="14">
        <v>100</v>
      </c>
    </row>
    <row r="6" spans="1:6" x14ac:dyDescent="0.25">
      <c r="A6" s="14" t="s">
        <v>236</v>
      </c>
      <c r="B6" s="14" t="s">
        <v>237</v>
      </c>
      <c r="C6" s="14" t="s">
        <v>238</v>
      </c>
      <c r="D6" s="14" t="s">
        <v>239</v>
      </c>
      <c r="F6" s="14">
        <v>50</v>
      </c>
    </row>
    <row r="7" spans="1:6" x14ac:dyDescent="0.25">
      <c r="A7" s="14" t="s">
        <v>240</v>
      </c>
      <c r="B7" s="14" t="str">
        <f t="shared" si="0"/>
        <v>Acinetobacter haemolyticus</v>
      </c>
      <c r="C7" s="14" t="s">
        <v>231</v>
      </c>
      <c r="D7" s="14" t="s">
        <v>241</v>
      </c>
      <c r="F7" s="14">
        <v>200</v>
      </c>
    </row>
    <row r="8" spans="1:6" x14ac:dyDescent="0.25">
      <c r="A8" s="14" t="s">
        <v>242</v>
      </c>
      <c r="B8" s="14" t="str">
        <f t="shared" si="0"/>
        <v>Actinobacillus hominis</v>
      </c>
      <c r="C8" s="14" t="s">
        <v>231</v>
      </c>
      <c r="D8" s="14" t="s">
        <v>243</v>
      </c>
      <c r="F8" s="14">
        <v>100</v>
      </c>
    </row>
    <row r="9" spans="1:6" x14ac:dyDescent="0.25">
      <c r="A9" s="14" t="s">
        <v>244</v>
      </c>
      <c r="B9" s="14" t="str">
        <f t="shared" si="0"/>
        <v>Actinomyces europaeus</v>
      </c>
      <c r="C9" s="14" t="s">
        <v>231</v>
      </c>
      <c r="F9" s="14">
        <v>30</v>
      </c>
    </row>
    <row r="10" spans="1:6" x14ac:dyDescent="0.25">
      <c r="A10" s="14" t="s">
        <v>245</v>
      </c>
      <c r="B10" s="14" t="str">
        <f t="shared" si="0"/>
        <v>Actinomyces gerencseriae</v>
      </c>
      <c r="C10" s="14" t="s">
        <v>231</v>
      </c>
      <c r="F10" s="14">
        <v>50</v>
      </c>
    </row>
    <row r="11" spans="1:6" x14ac:dyDescent="0.25">
      <c r="A11" s="14" t="s">
        <v>246</v>
      </c>
      <c r="B11" s="14" t="str">
        <f t="shared" si="0"/>
        <v>Actinomyces graevenitzii</v>
      </c>
      <c r="C11" s="14" t="s">
        <v>231</v>
      </c>
      <c r="F11" s="14">
        <v>40</v>
      </c>
    </row>
    <row r="12" spans="1:6" x14ac:dyDescent="0.25">
      <c r="A12" s="14" t="s">
        <v>211</v>
      </c>
      <c r="B12" s="14" t="str">
        <f t="shared" si="0"/>
        <v>Actinomyces israelii</v>
      </c>
      <c r="C12" s="14" t="s">
        <v>231</v>
      </c>
      <c r="F12" s="14">
        <v>20</v>
      </c>
    </row>
    <row r="13" spans="1:6" x14ac:dyDescent="0.25">
      <c r="A13" s="14" t="s">
        <v>247</v>
      </c>
      <c r="B13" s="14" t="str">
        <f t="shared" si="0"/>
        <v>Actinomyces lingnae</v>
      </c>
      <c r="C13" s="14" t="s">
        <v>231</v>
      </c>
      <c r="F13" s="14">
        <v>30</v>
      </c>
    </row>
    <row r="14" spans="1:6" x14ac:dyDescent="0.25">
      <c r="A14" s="14" t="s">
        <v>212</v>
      </c>
      <c r="B14" s="14" t="str">
        <f t="shared" si="0"/>
        <v>Actinomyces naeslundii</v>
      </c>
      <c r="C14" s="14" t="s">
        <v>231</v>
      </c>
      <c r="F14" s="14">
        <v>20</v>
      </c>
    </row>
    <row r="15" spans="1:6" x14ac:dyDescent="0.25">
      <c r="A15" s="14" t="s">
        <v>213</v>
      </c>
      <c r="B15" s="14" t="str">
        <f t="shared" si="0"/>
        <v>Actinomyces odontolyticus</v>
      </c>
      <c r="C15" s="14" t="s">
        <v>231</v>
      </c>
      <c r="D15" s="14" t="s">
        <v>247</v>
      </c>
      <c r="F15" s="14">
        <v>100</v>
      </c>
    </row>
    <row r="16" spans="1:6" x14ac:dyDescent="0.25">
      <c r="A16" s="14" t="s">
        <v>248</v>
      </c>
      <c r="B16" s="14" t="str">
        <f t="shared" si="0"/>
        <v>Actinomyces radingae</v>
      </c>
      <c r="C16" s="14" t="s">
        <v>231</v>
      </c>
      <c r="F16" s="14">
        <v>50</v>
      </c>
    </row>
    <row r="17" spans="1:6" x14ac:dyDescent="0.25">
      <c r="A17" s="14" t="s">
        <v>249</v>
      </c>
      <c r="B17" s="14" t="str">
        <f t="shared" si="0"/>
        <v>Actinomyces suimastitidis</v>
      </c>
      <c r="C17" s="14" t="s">
        <v>231</v>
      </c>
      <c r="F17" s="14">
        <v>30</v>
      </c>
    </row>
    <row r="18" spans="1:6" x14ac:dyDescent="0.25">
      <c r="A18" s="14" t="s">
        <v>214</v>
      </c>
      <c r="B18" s="14" t="str">
        <f t="shared" si="0"/>
        <v>Actinomyces urogenitalis</v>
      </c>
      <c r="C18" s="14" t="s">
        <v>231</v>
      </c>
      <c r="F18" s="14">
        <v>30</v>
      </c>
    </row>
    <row r="19" spans="1:6" x14ac:dyDescent="0.25">
      <c r="A19" s="14" t="s">
        <v>250</v>
      </c>
      <c r="B19" s="14" t="str">
        <f t="shared" si="0"/>
        <v>Actinomyces viscosus</v>
      </c>
      <c r="C19" s="14" t="s">
        <v>231</v>
      </c>
      <c r="F19" s="14">
        <v>40</v>
      </c>
    </row>
    <row r="20" spans="1:6" x14ac:dyDescent="0.25">
      <c r="A20" s="14" t="s">
        <v>131</v>
      </c>
      <c r="B20" s="14" t="str">
        <f t="shared" si="0"/>
        <v>Aerococcus christensenii</v>
      </c>
      <c r="C20" s="14" t="s">
        <v>231</v>
      </c>
      <c r="F20" s="14">
        <v>50</v>
      </c>
    </row>
    <row r="21" spans="1:6" x14ac:dyDescent="0.25">
      <c r="A21" s="14" t="s">
        <v>132</v>
      </c>
      <c r="B21" s="14" t="str">
        <f t="shared" si="0"/>
        <v>Aerococcus urinae</v>
      </c>
      <c r="C21" s="14" t="s">
        <v>231</v>
      </c>
      <c r="F21" s="14">
        <v>100</v>
      </c>
    </row>
    <row r="22" spans="1:6" x14ac:dyDescent="0.25">
      <c r="A22" s="14" t="s">
        <v>133</v>
      </c>
      <c r="B22" s="14" t="str">
        <f t="shared" si="0"/>
        <v>Aerococcus viridans</v>
      </c>
      <c r="C22" s="14" t="s">
        <v>231</v>
      </c>
      <c r="F22" s="14">
        <v>20</v>
      </c>
    </row>
    <row r="23" spans="1:6" x14ac:dyDescent="0.25">
      <c r="A23" s="14" t="s">
        <v>251</v>
      </c>
      <c r="B23" s="14" t="s">
        <v>252</v>
      </c>
      <c r="C23" s="14" t="s">
        <v>253</v>
      </c>
      <c r="D23" s="14" t="s">
        <v>254</v>
      </c>
      <c r="F23" s="14">
        <v>100</v>
      </c>
    </row>
    <row r="24" spans="1:6" x14ac:dyDescent="0.25">
      <c r="A24" s="14" t="s">
        <v>255</v>
      </c>
      <c r="B24" s="14" t="s">
        <v>256</v>
      </c>
      <c r="C24" s="14" t="s">
        <v>257</v>
      </c>
      <c r="F24" s="14">
        <v>40</v>
      </c>
    </row>
    <row r="25" spans="1:6" x14ac:dyDescent="0.25">
      <c r="A25" s="14" t="s">
        <v>258</v>
      </c>
      <c r="B25" s="14" t="str">
        <f t="shared" ref="B25:B43" si="1">A25</f>
        <v>Aggregatibacter actinomycetemcomitans</v>
      </c>
      <c r="C25" s="14" t="s">
        <v>231</v>
      </c>
      <c r="D25" s="14" t="s">
        <v>259</v>
      </c>
      <c r="F25" s="14">
        <v>100</v>
      </c>
    </row>
    <row r="26" spans="1:6" x14ac:dyDescent="0.25">
      <c r="A26" s="14" t="s">
        <v>260</v>
      </c>
      <c r="B26" s="14" t="str">
        <f t="shared" si="1"/>
        <v>Aggregatibacter segnis</v>
      </c>
      <c r="C26" s="14" t="s">
        <v>231</v>
      </c>
      <c r="F26" s="14">
        <v>200</v>
      </c>
    </row>
    <row r="27" spans="1:6" x14ac:dyDescent="0.25">
      <c r="A27" s="14" t="s">
        <v>261</v>
      </c>
      <c r="B27" s="14" t="str">
        <f t="shared" si="1"/>
        <v>Akkermansia muciniphila</v>
      </c>
      <c r="C27" s="14" t="s">
        <v>231</v>
      </c>
      <c r="F27" s="14">
        <v>100</v>
      </c>
    </row>
    <row r="28" spans="1:6" x14ac:dyDescent="0.25">
      <c r="A28" s="14" t="s">
        <v>262</v>
      </c>
      <c r="B28" s="14" t="str">
        <f t="shared" si="1"/>
        <v>Alcaligenes faecalis</v>
      </c>
      <c r="C28" s="14" t="s">
        <v>231</v>
      </c>
      <c r="F28" s="14">
        <v>30</v>
      </c>
    </row>
    <row r="29" spans="1:6" x14ac:dyDescent="0.25">
      <c r="A29" s="14" t="s">
        <v>263</v>
      </c>
      <c r="B29" s="14" t="str">
        <f t="shared" si="1"/>
        <v>Alistipes putredinis</v>
      </c>
      <c r="C29" s="14" t="s">
        <v>231</v>
      </c>
      <c r="F29" s="14">
        <v>200</v>
      </c>
    </row>
    <row r="30" spans="1:6" x14ac:dyDescent="0.25">
      <c r="A30" s="14" t="s">
        <v>134</v>
      </c>
      <c r="B30" s="14" t="str">
        <f t="shared" si="1"/>
        <v>Anaerococcus hydrogenalis</v>
      </c>
      <c r="C30" s="14" t="s">
        <v>231</v>
      </c>
      <c r="F30" s="14">
        <v>20</v>
      </c>
    </row>
    <row r="31" spans="1:6" x14ac:dyDescent="0.25">
      <c r="A31" s="14" t="s">
        <v>264</v>
      </c>
      <c r="B31" s="14" t="str">
        <f t="shared" si="1"/>
        <v>Anaerococcus lactolyticus</v>
      </c>
      <c r="C31" s="14" t="s">
        <v>231</v>
      </c>
      <c r="F31" s="14">
        <v>40</v>
      </c>
    </row>
    <row r="32" spans="1:6" x14ac:dyDescent="0.25">
      <c r="A32" s="14" t="s">
        <v>135</v>
      </c>
      <c r="B32" s="14" t="str">
        <f t="shared" si="1"/>
        <v>Anaerococcus prevotii</v>
      </c>
      <c r="C32" s="14" t="s">
        <v>231</v>
      </c>
      <c r="F32" s="14">
        <v>30</v>
      </c>
    </row>
    <row r="33" spans="1:6" x14ac:dyDescent="0.25">
      <c r="A33" s="14" t="s">
        <v>265</v>
      </c>
      <c r="B33" s="14" t="str">
        <f t="shared" si="1"/>
        <v>Anaeroglobus geminatus</v>
      </c>
      <c r="C33" s="14" t="s">
        <v>231</v>
      </c>
      <c r="F33" s="14">
        <v>30</v>
      </c>
    </row>
    <row r="34" spans="1:6" x14ac:dyDescent="0.25">
      <c r="A34" s="14" t="s">
        <v>266</v>
      </c>
      <c r="B34" s="14" t="str">
        <f t="shared" si="1"/>
        <v>Anaerostipes caccae</v>
      </c>
      <c r="C34" s="14" t="s">
        <v>231</v>
      </c>
      <c r="F34" s="14">
        <v>20</v>
      </c>
    </row>
    <row r="35" spans="1:6" x14ac:dyDescent="0.25">
      <c r="A35" s="14" t="s">
        <v>267</v>
      </c>
      <c r="B35" s="14" t="str">
        <f t="shared" si="1"/>
        <v>Anaerotruncus colihominis</v>
      </c>
      <c r="C35" s="14" t="s">
        <v>231</v>
      </c>
      <c r="F35" s="14">
        <v>100</v>
      </c>
    </row>
    <row r="36" spans="1:6" x14ac:dyDescent="0.25">
      <c r="A36" s="14" t="s">
        <v>268</v>
      </c>
      <c r="B36" s="14" t="str">
        <f t="shared" si="1"/>
        <v>Arcobacter butzleri</v>
      </c>
      <c r="C36" s="14" t="s">
        <v>231</v>
      </c>
      <c r="F36" s="14">
        <v>20</v>
      </c>
    </row>
    <row r="37" spans="1:6" x14ac:dyDescent="0.25">
      <c r="A37" s="14" t="s">
        <v>269</v>
      </c>
      <c r="B37" s="14" t="str">
        <f t="shared" si="1"/>
        <v>Arcobacter skirrowii</v>
      </c>
      <c r="C37" s="14" t="s">
        <v>231</v>
      </c>
      <c r="D37" s="14" t="s">
        <v>270</v>
      </c>
      <c r="F37" s="14">
        <v>30</v>
      </c>
    </row>
    <row r="38" spans="1:6" x14ac:dyDescent="0.25">
      <c r="A38" s="14" t="s">
        <v>271</v>
      </c>
      <c r="B38" s="14" t="str">
        <f t="shared" si="1"/>
        <v>Aspergillus flavus</v>
      </c>
      <c r="C38" s="14" t="s">
        <v>231</v>
      </c>
      <c r="F38" s="14">
        <v>50</v>
      </c>
    </row>
    <row r="39" spans="1:6" x14ac:dyDescent="0.25">
      <c r="A39" s="14" t="s">
        <v>272</v>
      </c>
      <c r="B39" s="14" t="str">
        <f t="shared" si="1"/>
        <v>Aspergillus fumigatus</v>
      </c>
      <c r="C39" s="14" t="s">
        <v>231</v>
      </c>
      <c r="F39" s="14">
        <v>20</v>
      </c>
    </row>
    <row r="40" spans="1:6" x14ac:dyDescent="0.25">
      <c r="A40" s="14" t="s">
        <v>273</v>
      </c>
      <c r="B40" s="14" t="str">
        <f t="shared" si="1"/>
        <v>Atopobium parvulum</v>
      </c>
      <c r="C40" s="14" t="s">
        <v>231</v>
      </c>
      <c r="F40" s="14">
        <v>100</v>
      </c>
    </row>
    <row r="41" spans="1:6" x14ac:dyDescent="0.25">
      <c r="A41" s="14" t="s">
        <v>274</v>
      </c>
      <c r="B41" s="14" t="str">
        <f t="shared" si="1"/>
        <v>Atopobium rimae</v>
      </c>
      <c r="C41" s="14" t="s">
        <v>231</v>
      </c>
      <c r="F41" s="14">
        <v>100</v>
      </c>
    </row>
    <row r="42" spans="1:6" x14ac:dyDescent="0.25">
      <c r="A42" s="14" t="s">
        <v>136</v>
      </c>
      <c r="B42" s="14" t="str">
        <f t="shared" si="1"/>
        <v>Atopobium vaginae</v>
      </c>
      <c r="C42" s="14" t="s">
        <v>231</v>
      </c>
      <c r="F42" s="14">
        <v>100</v>
      </c>
    </row>
    <row r="43" spans="1:6" x14ac:dyDescent="0.25">
      <c r="A43" s="14" t="s">
        <v>275</v>
      </c>
      <c r="B43" s="14" t="str">
        <f t="shared" si="1"/>
        <v>Bacillus anthracis</v>
      </c>
      <c r="C43" s="14" t="s">
        <v>231</v>
      </c>
      <c r="D43" s="14" t="s">
        <v>276</v>
      </c>
      <c r="F43" s="14">
        <v>40</v>
      </c>
    </row>
    <row r="44" spans="1:6" x14ac:dyDescent="0.25">
      <c r="A44" s="14" t="s">
        <v>277</v>
      </c>
      <c r="B44" s="14" t="s">
        <v>278</v>
      </c>
      <c r="C44" s="14" t="s">
        <v>279</v>
      </c>
      <c r="D44" s="14" t="s">
        <v>280</v>
      </c>
      <c r="F44" s="14">
        <v>40</v>
      </c>
    </row>
    <row r="45" spans="1:6" x14ac:dyDescent="0.25">
      <c r="A45" s="14" t="s">
        <v>281</v>
      </c>
      <c r="B45" s="14" t="s">
        <v>282</v>
      </c>
      <c r="C45" s="14" t="s">
        <v>283</v>
      </c>
      <c r="F45" s="14">
        <v>30</v>
      </c>
    </row>
    <row r="46" spans="1:6" x14ac:dyDescent="0.25">
      <c r="A46" s="14" t="s">
        <v>284</v>
      </c>
      <c r="B46" s="14" t="s">
        <v>285</v>
      </c>
      <c r="C46" s="14" t="s">
        <v>286</v>
      </c>
      <c r="D46" s="14" t="s">
        <v>287</v>
      </c>
      <c r="F46" s="14">
        <v>20</v>
      </c>
    </row>
    <row r="47" spans="1:6" x14ac:dyDescent="0.25">
      <c r="A47" s="14" t="s">
        <v>288</v>
      </c>
      <c r="B47" s="14" t="str">
        <f t="shared" ref="B47:B71" si="2">A47</f>
        <v>Bacteroides caccae</v>
      </c>
      <c r="C47" s="14" t="s">
        <v>231</v>
      </c>
      <c r="F47" s="14">
        <v>20</v>
      </c>
    </row>
    <row r="48" spans="1:6" x14ac:dyDescent="0.25">
      <c r="A48" s="14" t="s">
        <v>289</v>
      </c>
      <c r="B48" s="14" t="str">
        <f t="shared" si="2"/>
        <v>Bacteroides coprocola</v>
      </c>
      <c r="C48" s="14" t="s">
        <v>231</v>
      </c>
      <c r="F48" s="14">
        <v>40</v>
      </c>
    </row>
    <row r="49" spans="1:6" x14ac:dyDescent="0.25">
      <c r="A49" s="14" t="s">
        <v>290</v>
      </c>
      <c r="B49" s="14" t="str">
        <f t="shared" si="2"/>
        <v>Bacteroides coprophilus</v>
      </c>
      <c r="C49" s="14" t="s">
        <v>231</v>
      </c>
      <c r="F49" s="14">
        <v>20</v>
      </c>
    </row>
    <row r="50" spans="1:6" x14ac:dyDescent="0.25">
      <c r="A50" s="14" t="s">
        <v>291</v>
      </c>
      <c r="B50" s="14" t="str">
        <f t="shared" si="2"/>
        <v>Bacteroides dorei</v>
      </c>
      <c r="C50" s="14" t="s">
        <v>231</v>
      </c>
      <c r="F50" s="14">
        <v>20</v>
      </c>
    </row>
    <row r="51" spans="1:6" x14ac:dyDescent="0.25">
      <c r="A51" s="14" t="s">
        <v>292</v>
      </c>
      <c r="B51" s="14" t="str">
        <f t="shared" si="2"/>
        <v>Bacteroides eggerthii</v>
      </c>
      <c r="C51" s="14" t="s">
        <v>231</v>
      </c>
      <c r="F51" s="14">
        <v>30</v>
      </c>
    </row>
    <row r="52" spans="1:6" x14ac:dyDescent="0.25">
      <c r="A52" s="14" t="s">
        <v>137</v>
      </c>
      <c r="B52" s="14" t="str">
        <f t="shared" si="2"/>
        <v>Bacteroides fragilis</v>
      </c>
      <c r="C52" s="14" t="s">
        <v>231</v>
      </c>
      <c r="F52" s="14">
        <v>20</v>
      </c>
    </row>
    <row r="53" spans="1:6" x14ac:dyDescent="0.25">
      <c r="A53" s="14" t="s">
        <v>293</v>
      </c>
      <c r="B53" s="14" t="str">
        <f t="shared" si="2"/>
        <v>Bacteroides intestinalis</v>
      </c>
      <c r="C53" s="14" t="s">
        <v>231</v>
      </c>
      <c r="F53" s="14">
        <v>40</v>
      </c>
    </row>
    <row r="54" spans="1:6" x14ac:dyDescent="0.25">
      <c r="A54" s="14" t="s">
        <v>294</v>
      </c>
      <c r="B54" s="14" t="str">
        <f t="shared" si="2"/>
        <v>Bacteroides ovatus</v>
      </c>
      <c r="C54" s="14" t="s">
        <v>231</v>
      </c>
      <c r="F54" s="14">
        <v>20</v>
      </c>
    </row>
    <row r="55" spans="1:6" x14ac:dyDescent="0.25">
      <c r="A55" s="14" t="s">
        <v>295</v>
      </c>
      <c r="B55" s="14" t="str">
        <f t="shared" si="2"/>
        <v>Bacteroides pectinophilus</v>
      </c>
      <c r="C55" s="14" t="s">
        <v>231</v>
      </c>
      <c r="F55" s="14">
        <v>20</v>
      </c>
    </row>
    <row r="56" spans="1:6" x14ac:dyDescent="0.25">
      <c r="A56" s="14" t="s">
        <v>296</v>
      </c>
      <c r="B56" s="14" t="str">
        <f t="shared" si="2"/>
        <v>Bacteroides plebeius</v>
      </c>
      <c r="C56" s="14" t="s">
        <v>231</v>
      </c>
      <c r="F56" s="14">
        <v>40</v>
      </c>
    </row>
    <row r="57" spans="1:6" x14ac:dyDescent="0.25">
      <c r="A57" s="14" t="s">
        <v>297</v>
      </c>
      <c r="B57" s="14" t="str">
        <f t="shared" si="2"/>
        <v>Bacteroides sp. 1_1_6</v>
      </c>
      <c r="C57" s="14" t="s">
        <v>231</v>
      </c>
      <c r="D57" s="14" t="s">
        <v>298</v>
      </c>
      <c r="F57" s="14">
        <v>20</v>
      </c>
    </row>
    <row r="58" spans="1:6" x14ac:dyDescent="0.25">
      <c r="A58" s="14" t="s">
        <v>299</v>
      </c>
      <c r="B58" s="14" t="str">
        <f t="shared" si="2"/>
        <v>Bacteroides sp. 2_2_4</v>
      </c>
      <c r="C58" s="14" t="s">
        <v>231</v>
      </c>
      <c r="F58" s="14">
        <v>30</v>
      </c>
    </row>
    <row r="59" spans="1:6" x14ac:dyDescent="0.25">
      <c r="A59" s="14" t="s">
        <v>300</v>
      </c>
      <c r="B59" s="14" t="str">
        <f t="shared" si="2"/>
        <v>Bacteroides sp. 4_3_47FAA</v>
      </c>
      <c r="C59" s="14" t="s">
        <v>231</v>
      </c>
      <c r="D59" s="14" t="s">
        <v>301</v>
      </c>
      <c r="F59" s="14">
        <v>50</v>
      </c>
    </row>
    <row r="60" spans="1:6" x14ac:dyDescent="0.25">
      <c r="A60" s="14" t="s">
        <v>302</v>
      </c>
      <c r="B60" s="14" t="str">
        <f t="shared" si="2"/>
        <v>Bacteroides stercoris</v>
      </c>
      <c r="C60" s="14" t="s">
        <v>231</v>
      </c>
      <c r="F60" s="14">
        <v>50</v>
      </c>
    </row>
    <row r="61" spans="1:6" x14ac:dyDescent="0.25">
      <c r="A61" s="14" t="s">
        <v>298</v>
      </c>
      <c r="B61" s="14" t="str">
        <f t="shared" si="2"/>
        <v>Bacteroides thetaiotaomicron</v>
      </c>
      <c r="C61" s="14" t="s">
        <v>231</v>
      </c>
      <c r="D61" s="14" t="s">
        <v>303</v>
      </c>
      <c r="F61" s="14">
        <v>40</v>
      </c>
    </row>
    <row r="62" spans="1:6" x14ac:dyDescent="0.25">
      <c r="A62" s="14" t="s">
        <v>138</v>
      </c>
      <c r="B62" s="14" t="str">
        <f t="shared" si="2"/>
        <v>Bacteroides ureolyticus</v>
      </c>
      <c r="C62" s="14" t="s">
        <v>231</v>
      </c>
      <c r="F62" s="14">
        <v>100</v>
      </c>
    </row>
    <row r="63" spans="1:6" x14ac:dyDescent="0.25">
      <c r="A63" s="14" t="s">
        <v>301</v>
      </c>
      <c r="B63" s="14" t="str">
        <f t="shared" si="2"/>
        <v>Bacteroides vulgatus</v>
      </c>
      <c r="C63" s="14" t="s">
        <v>231</v>
      </c>
      <c r="D63" s="14" t="s">
        <v>304</v>
      </c>
      <c r="F63" s="14">
        <v>50</v>
      </c>
    </row>
    <row r="64" spans="1:6" x14ac:dyDescent="0.25">
      <c r="A64" s="14" t="s">
        <v>305</v>
      </c>
      <c r="B64" s="14" t="str">
        <f t="shared" si="2"/>
        <v>Bifidobacterium adolescentis</v>
      </c>
      <c r="C64" s="14" t="s">
        <v>231</v>
      </c>
      <c r="F64" s="14">
        <v>50</v>
      </c>
    </row>
    <row r="65" spans="1:6" x14ac:dyDescent="0.25">
      <c r="A65" s="14" t="s">
        <v>139</v>
      </c>
      <c r="B65" s="14" t="str">
        <f t="shared" si="2"/>
        <v>Bifidobacterium bifidum</v>
      </c>
      <c r="C65" s="14" t="s">
        <v>231</v>
      </c>
      <c r="F65" s="14">
        <v>30</v>
      </c>
    </row>
    <row r="66" spans="1:6" x14ac:dyDescent="0.25">
      <c r="A66" s="14" t="s">
        <v>140</v>
      </c>
      <c r="B66" s="14" t="str">
        <f t="shared" si="2"/>
        <v>Bifidobacterium breve</v>
      </c>
      <c r="C66" s="14" t="s">
        <v>231</v>
      </c>
      <c r="F66" s="14">
        <v>50</v>
      </c>
    </row>
    <row r="67" spans="1:6" x14ac:dyDescent="0.25">
      <c r="A67" s="14" t="s">
        <v>141</v>
      </c>
      <c r="B67" s="14" t="str">
        <f t="shared" si="2"/>
        <v>Bifidobacterium dentium</v>
      </c>
      <c r="C67" s="14" t="s">
        <v>231</v>
      </c>
      <c r="F67" s="14">
        <v>40</v>
      </c>
    </row>
    <row r="68" spans="1:6" x14ac:dyDescent="0.25">
      <c r="A68" s="14" t="s">
        <v>142</v>
      </c>
      <c r="B68" s="14" t="str">
        <f t="shared" si="2"/>
        <v>Bifidobacterium longum</v>
      </c>
      <c r="C68" s="14" t="s">
        <v>231</v>
      </c>
      <c r="F68" s="14">
        <v>20</v>
      </c>
    </row>
    <row r="69" spans="1:6" x14ac:dyDescent="0.25">
      <c r="A69" s="14" t="s">
        <v>306</v>
      </c>
      <c r="B69" s="14" t="str">
        <f t="shared" si="2"/>
        <v>Bifidobacterium pseudocatenulatum</v>
      </c>
      <c r="C69" s="14" t="s">
        <v>231</v>
      </c>
      <c r="F69" s="14">
        <v>30</v>
      </c>
    </row>
    <row r="70" spans="1:6" x14ac:dyDescent="0.25">
      <c r="A70" s="14" t="s">
        <v>215</v>
      </c>
      <c r="B70" s="14" t="str">
        <f t="shared" si="2"/>
        <v>Bifidobacterium scardovii</v>
      </c>
      <c r="C70" s="14" t="s">
        <v>231</v>
      </c>
      <c r="F70" s="14">
        <v>50</v>
      </c>
    </row>
    <row r="71" spans="1:6" x14ac:dyDescent="0.25">
      <c r="A71" s="14" t="s">
        <v>307</v>
      </c>
      <c r="B71" s="14" t="str">
        <f t="shared" si="2"/>
        <v>Blautia hydrogenotrophica</v>
      </c>
      <c r="C71" s="14" t="s">
        <v>231</v>
      </c>
      <c r="F71" s="14">
        <v>30</v>
      </c>
    </row>
    <row r="72" spans="1:6" x14ac:dyDescent="0.25">
      <c r="A72" s="14" t="s">
        <v>308</v>
      </c>
      <c r="B72" s="14" t="s">
        <v>309</v>
      </c>
      <c r="C72" s="14" t="s">
        <v>310</v>
      </c>
      <c r="F72" s="14">
        <v>30</v>
      </c>
    </row>
    <row r="73" spans="1:6" x14ac:dyDescent="0.25">
      <c r="A73" s="14" t="s">
        <v>311</v>
      </c>
      <c r="B73" s="14" t="str">
        <f t="shared" ref="B73:B77" si="3">A73</f>
        <v>Brevibacillus agri</v>
      </c>
      <c r="C73" s="14" t="s">
        <v>231</v>
      </c>
      <c r="F73" s="14">
        <v>20</v>
      </c>
    </row>
    <row r="74" spans="1:6" x14ac:dyDescent="0.25">
      <c r="A74" s="14" t="s">
        <v>312</v>
      </c>
      <c r="B74" s="14" t="str">
        <f t="shared" si="3"/>
        <v>Brevibacillus brevis</v>
      </c>
      <c r="C74" s="14" t="s">
        <v>231</v>
      </c>
      <c r="D74" s="14" t="s">
        <v>313</v>
      </c>
      <c r="F74" s="14">
        <v>50</v>
      </c>
    </row>
    <row r="75" spans="1:6" x14ac:dyDescent="0.25">
      <c r="A75" s="14" t="s">
        <v>314</v>
      </c>
      <c r="B75" s="14" t="str">
        <f t="shared" si="3"/>
        <v>Brevibacterium casei</v>
      </c>
      <c r="C75" s="14" t="s">
        <v>231</v>
      </c>
      <c r="F75" s="14">
        <v>40</v>
      </c>
    </row>
    <row r="76" spans="1:6" x14ac:dyDescent="0.25">
      <c r="A76" s="14" t="s">
        <v>315</v>
      </c>
      <c r="B76" s="14" t="str">
        <f t="shared" si="3"/>
        <v>Brevundimonas diminuta</v>
      </c>
      <c r="C76" s="14" t="s">
        <v>231</v>
      </c>
      <c r="F76" s="14">
        <v>200</v>
      </c>
    </row>
    <row r="77" spans="1:6" x14ac:dyDescent="0.25">
      <c r="A77" s="14" t="s">
        <v>316</v>
      </c>
      <c r="B77" s="14" t="str">
        <f t="shared" si="3"/>
        <v>Brevundimonas vesicularis</v>
      </c>
      <c r="C77" s="14" t="s">
        <v>231</v>
      </c>
      <c r="D77" s="14" t="s">
        <v>315</v>
      </c>
      <c r="F77" s="14">
        <v>20</v>
      </c>
    </row>
    <row r="78" spans="1:6" x14ac:dyDescent="0.25">
      <c r="A78" s="14" t="s">
        <v>317</v>
      </c>
      <c r="B78" s="14" t="s">
        <v>318</v>
      </c>
      <c r="C78" s="14" t="s">
        <v>319</v>
      </c>
      <c r="D78" s="14" t="s">
        <v>320</v>
      </c>
      <c r="F78" s="14">
        <v>100</v>
      </c>
    </row>
    <row r="79" spans="1:6" x14ac:dyDescent="0.25">
      <c r="A79" s="14" t="s">
        <v>320</v>
      </c>
      <c r="B79" s="14" t="str">
        <f t="shared" ref="B79" si="4">A79</f>
        <v>Burkholderia gladioli</v>
      </c>
      <c r="C79" s="14" t="s">
        <v>231</v>
      </c>
      <c r="F79" s="14">
        <v>20</v>
      </c>
    </row>
    <row r="80" spans="1:6" x14ac:dyDescent="0.25">
      <c r="A80" s="14" t="s">
        <v>321</v>
      </c>
      <c r="B80" s="14" t="s">
        <v>322</v>
      </c>
      <c r="C80" s="14" t="s">
        <v>323</v>
      </c>
      <c r="F80" s="14">
        <v>20</v>
      </c>
    </row>
    <row r="81" spans="1:6" x14ac:dyDescent="0.25">
      <c r="A81" s="14" t="s">
        <v>324</v>
      </c>
      <c r="B81" s="14" t="str">
        <f t="shared" ref="B81:B83" si="5">A81</f>
        <v>Butyricicoccus pullicaecorum</v>
      </c>
      <c r="C81" s="14" t="s">
        <v>231</v>
      </c>
      <c r="D81" s="14" t="s">
        <v>325</v>
      </c>
      <c r="F81" s="14">
        <v>20</v>
      </c>
    </row>
    <row r="82" spans="1:6" x14ac:dyDescent="0.25">
      <c r="A82" s="14" t="s">
        <v>326</v>
      </c>
      <c r="B82" s="14" t="str">
        <f t="shared" si="5"/>
        <v>Butyrivibrio crossotus</v>
      </c>
      <c r="C82" s="14" t="s">
        <v>231</v>
      </c>
      <c r="F82" s="14">
        <v>20</v>
      </c>
    </row>
    <row r="83" spans="1:6" x14ac:dyDescent="0.25">
      <c r="A83" s="14" t="s">
        <v>327</v>
      </c>
      <c r="B83" s="14" t="str">
        <f t="shared" si="5"/>
        <v>Butyrivibrio fibrisolvens</v>
      </c>
      <c r="C83" s="14" t="s">
        <v>231</v>
      </c>
      <c r="F83" s="14">
        <v>30</v>
      </c>
    </row>
    <row r="84" spans="1:6" x14ac:dyDescent="0.25">
      <c r="A84" s="14" t="s">
        <v>328</v>
      </c>
      <c r="B84" s="14" t="s">
        <v>329</v>
      </c>
      <c r="C84" s="14" t="s">
        <v>330</v>
      </c>
      <c r="D84" s="14" t="s">
        <v>143</v>
      </c>
      <c r="F84" s="14">
        <v>30</v>
      </c>
    </row>
    <row r="85" spans="1:6" x14ac:dyDescent="0.25">
      <c r="A85" s="14" t="s">
        <v>331</v>
      </c>
      <c r="B85" s="14" t="str">
        <f t="shared" ref="B85:B87" si="6">A85</f>
        <v>Campylobacter concisus</v>
      </c>
      <c r="C85" s="14" t="s">
        <v>231</v>
      </c>
      <c r="D85" s="14" t="s">
        <v>332</v>
      </c>
      <c r="F85" s="14">
        <v>20</v>
      </c>
    </row>
    <row r="86" spans="1:6" x14ac:dyDescent="0.25">
      <c r="A86" s="14" t="s">
        <v>143</v>
      </c>
      <c r="B86" s="14" t="str">
        <f t="shared" si="6"/>
        <v>Campylobacter fetus</v>
      </c>
      <c r="C86" s="14" t="s">
        <v>231</v>
      </c>
      <c r="F86" s="14">
        <v>20</v>
      </c>
    </row>
    <row r="87" spans="1:6" x14ac:dyDescent="0.25">
      <c r="A87" s="14" t="s">
        <v>144</v>
      </c>
      <c r="B87" s="14" t="str">
        <f t="shared" si="6"/>
        <v>Campylobacter gracilis</v>
      </c>
      <c r="C87" s="14" t="s">
        <v>231</v>
      </c>
      <c r="D87" s="14" t="s">
        <v>145</v>
      </c>
      <c r="F87" s="14">
        <v>30</v>
      </c>
    </row>
    <row r="88" spans="1:6" x14ac:dyDescent="0.25">
      <c r="A88" s="14" t="s">
        <v>333</v>
      </c>
      <c r="B88" s="14" t="s">
        <v>334</v>
      </c>
      <c r="C88" s="14" t="s">
        <v>335</v>
      </c>
      <c r="F88" s="14">
        <v>400</v>
      </c>
    </row>
    <row r="89" spans="1:6" x14ac:dyDescent="0.25">
      <c r="A89" s="14" t="s">
        <v>145</v>
      </c>
      <c r="B89" s="14" t="str">
        <f t="shared" ref="B89:B138" si="7">A89</f>
        <v>Campylobacter rectus</v>
      </c>
      <c r="C89" s="14" t="s">
        <v>231</v>
      </c>
      <c r="D89" s="14" t="s">
        <v>143</v>
      </c>
      <c r="F89" s="14">
        <v>20</v>
      </c>
    </row>
    <row r="90" spans="1:6" x14ac:dyDescent="0.25">
      <c r="A90" s="14" t="s">
        <v>146</v>
      </c>
      <c r="B90" s="14" t="str">
        <f t="shared" si="7"/>
        <v>Campylobacter showae</v>
      </c>
      <c r="C90" s="14" t="s">
        <v>231</v>
      </c>
      <c r="F90" s="14">
        <v>100</v>
      </c>
    </row>
    <row r="91" spans="1:6" x14ac:dyDescent="0.25">
      <c r="A91" s="14" t="s">
        <v>336</v>
      </c>
      <c r="B91" s="14" t="str">
        <f t="shared" si="7"/>
        <v>Campylobacter sputorum</v>
      </c>
      <c r="C91" s="14" t="s">
        <v>231</v>
      </c>
      <c r="F91" s="14">
        <v>40</v>
      </c>
    </row>
    <row r="92" spans="1:6" x14ac:dyDescent="0.25">
      <c r="A92" s="14" t="s">
        <v>337</v>
      </c>
      <c r="B92" s="14" t="str">
        <f t="shared" si="7"/>
        <v>Campylobacter upsaliensis</v>
      </c>
      <c r="C92" s="14" t="s">
        <v>231</v>
      </c>
      <c r="D92" s="14" t="s">
        <v>338</v>
      </c>
      <c r="F92" s="14">
        <v>50</v>
      </c>
    </row>
    <row r="93" spans="1:6" x14ac:dyDescent="0.25">
      <c r="A93" s="14" t="s">
        <v>147</v>
      </c>
      <c r="B93" s="14" t="str">
        <f t="shared" si="7"/>
        <v>Candida albicans</v>
      </c>
      <c r="C93" s="14" t="s">
        <v>231</v>
      </c>
      <c r="F93" s="14">
        <v>20</v>
      </c>
    </row>
    <row r="94" spans="1:6" x14ac:dyDescent="0.25">
      <c r="A94" s="14" t="s">
        <v>148</v>
      </c>
      <c r="B94" s="14" t="str">
        <f t="shared" si="7"/>
        <v>Candida glabrata</v>
      </c>
      <c r="C94" s="14" t="s">
        <v>231</v>
      </c>
      <c r="F94" s="14">
        <v>20</v>
      </c>
    </row>
    <row r="95" spans="1:6" x14ac:dyDescent="0.25">
      <c r="A95" s="14" t="s">
        <v>216</v>
      </c>
      <c r="B95" s="14" t="str">
        <f t="shared" si="7"/>
        <v>Candida krusei</v>
      </c>
      <c r="C95" s="14" t="s">
        <v>231</v>
      </c>
      <c r="F95" s="14">
        <v>50</v>
      </c>
    </row>
    <row r="96" spans="1:6" x14ac:dyDescent="0.25">
      <c r="A96" s="14" t="s">
        <v>149</v>
      </c>
      <c r="B96" s="14" t="str">
        <f t="shared" si="7"/>
        <v>Candida parapsilosis</v>
      </c>
      <c r="C96" s="14" t="s">
        <v>231</v>
      </c>
      <c r="D96" s="14" t="s">
        <v>339</v>
      </c>
      <c r="F96" s="14">
        <v>50</v>
      </c>
    </row>
    <row r="97" spans="1:6" x14ac:dyDescent="0.25">
      <c r="A97" s="14" t="s">
        <v>340</v>
      </c>
      <c r="B97" s="14" t="str">
        <f t="shared" si="7"/>
        <v>Candida tropicalis</v>
      </c>
      <c r="C97" s="14" t="s">
        <v>231</v>
      </c>
      <c r="F97" s="14">
        <v>20</v>
      </c>
    </row>
    <row r="98" spans="1:6" x14ac:dyDescent="0.25">
      <c r="A98" s="14" t="s">
        <v>217</v>
      </c>
      <c r="B98" s="14" t="str">
        <f t="shared" si="7"/>
        <v>Capnocytophaga gingivalis</v>
      </c>
      <c r="C98" s="14" t="s">
        <v>231</v>
      </c>
      <c r="F98" s="14">
        <v>20</v>
      </c>
    </row>
    <row r="99" spans="1:6" x14ac:dyDescent="0.25">
      <c r="A99" s="14" t="s">
        <v>341</v>
      </c>
      <c r="B99" s="14" t="str">
        <f t="shared" si="7"/>
        <v>Capnocytophaga granulosa</v>
      </c>
      <c r="C99" s="14" t="s">
        <v>231</v>
      </c>
      <c r="F99" s="14">
        <v>20</v>
      </c>
    </row>
    <row r="100" spans="1:6" x14ac:dyDescent="0.25">
      <c r="A100" s="14" t="s">
        <v>150</v>
      </c>
      <c r="B100" s="14" t="str">
        <f t="shared" si="7"/>
        <v>Capnocytophaga ochracea</v>
      </c>
      <c r="C100" s="14" t="s">
        <v>231</v>
      </c>
      <c r="F100" s="14">
        <v>20</v>
      </c>
    </row>
    <row r="101" spans="1:6" x14ac:dyDescent="0.25">
      <c r="A101" s="14" t="s">
        <v>151</v>
      </c>
      <c r="B101" s="14" t="str">
        <f t="shared" si="7"/>
        <v>Capnocytophaga sputigena</v>
      </c>
      <c r="C101" s="14" t="s">
        <v>231</v>
      </c>
      <c r="F101" s="14">
        <v>20</v>
      </c>
    </row>
    <row r="102" spans="1:6" x14ac:dyDescent="0.25">
      <c r="A102" s="14" t="s">
        <v>342</v>
      </c>
      <c r="B102" s="14" t="str">
        <f t="shared" si="7"/>
        <v>Cardiobacterium hominis</v>
      </c>
      <c r="C102" s="14" t="s">
        <v>231</v>
      </c>
      <c r="F102" s="14">
        <v>20</v>
      </c>
    </row>
    <row r="103" spans="1:6" x14ac:dyDescent="0.25">
      <c r="A103" s="14" t="s">
        <v>343</v>
      </c>
      <c r="B103" s="14" t="str">
        <f t="shared" si="7"/>
        <v>Catellicoccus marimammalium</v>
      </c>
      <c r="C103" s="14" t="s">
        <v>231</v>
      </c>
      <c r="F103" s="14">
        <v>20</v>
      </c>
    </row>
    <row r="104" spans="1:6" x14ac:dyDescent="0.25">
      <c r="A104" s="14" t="s">
        <v>344</v>
      </c>
      <c r="B104" s="14" t="str">
        <f t="shared" si="7"/>
        <v>Catenibacterium mitsuokai</v>
      </c>
      <c r="C104" s="14" t="s">
        <v>231</v>
      </c>
      <c r="F104" s="14">
        <v>20</v>
      </c>
    </row>
    <row r="105" spans="1:6" x14ac:dyDescent="0.25">
      <c r="A105" s="14" t="s">
        <v>345</v>
      </c>
      <c r="B105" s="14" t="str">
        <f t="shared" si="7"/>
        <v>Catonella morbi</v>
      </c>
      <c r="C105" s="14" t="s">
        <v>231</v>
      </c>
      <c r="F105" s="14">
        <v>20</v>
      </c>
    </row>
    <row r="106" spans="1:6" x14ac:dyDescent="0.25">
      <c r="A106" s="14" t="s">
        <v>152</v>
      </c>
      <c r="B106" s="14" t="str">
        <f t="shared" si="7"/>
        <v>Chlamydia trachomatis</v>
      </c>
      <c r="C106" s="14" t="s">
        <v>231</v>
      </c>
      <c r="F106" s="14">
        <v>40</v>
      </c>
    </row>
    <row r="107" spans="1:6" x14ac:dyDescent="0.25">
      <c r="A107" s="14" t="s">
        <v>346</v>
      </c>
      <c r="B107" s="14" t="str">
        <f t="shared" si="7"/>
        <v>Chlamydophila pneumoniae</v>
      </c>
      <c r="C107" s="14" t="s">
        <v>231</v>
      </c>
      <c r="F107" s="14">
        <v>30</v>
      </c>
    </row>
    <row r="108" spans="1:6" x14ac:dyDescent="0.25">
      <c r="A108" s="14" t="s">
        <v>347</v>
      </c>
      <c r="B108" s="14" t="str">
        <f t="shared" si="7"/>
        <v>Chlamydophila psittaci</v>
      </c>
      <c r="C108" s="14" t="s">
        <v>231</v>
      </c>
      <c r="D108" s="14" t="s">
        <v>348</v>
      </c>
      <c r="F108" s="14">
        <v>30</v>
      </c>
    </row>
    <row r="109" spans="1:6" x14ac:dyDescent="0.25">
      <c r="A109" s="14" t="s">
        <v>349</v>
      </c>
      <c r="B109" s="14" t="str">
        <f t="shared" si="7"/>
        <v>Citrobacter freundii</v>
      </c>
      <c r="C109" s="14" t="s">
        <v>231</v>
      </c>
      <c r="D109" s="14" t="s">
        <v>350</v>
      </c>
      <c r="F109" s="14">
        <v>100</v>
      </c>
    </row>
    <row r="110" spans="1:6" x14ac:dyDescent="0.25">
      <c r="A110" s="14" t="s">
        <v>351</v>
      </c>
      <c r="B110" s="14" t="str">
        <f t="shared" si="7"/>
        <v>Citrobacter youngae</v>
      </c>
      <c r="C110" s="14" t="s">
        <v>231</v>
      </c>
      <c r="D110" s="14" t="s">
        <v>352</v>
      </c>
      <c r="F110" s="14">
        <v>40</v>
      </c>
    </row>
    <row r="111" spans="1:6" x14ac:dyDescent="0.25">
      <c r="A111" s="14" t="s">
        <v>353</v>
      </c>
      <c r="B111" s="14" t="str">
        <f t="shared" si="7"/>
        <v>Clostridium difficile</v>
      </c>
      <c r="C111" s="14" t="s">
        <v>231</v>
      </c>
      <c r="F111" s="14">
        <v>30</v>
      </c>
    </row>
    <row r="112" spans="1:6" x14ac:dyDescent="0.25">
      <c r="A112" s="14" t="s">
        <v>354</v>
      </c>
      <c r="B112" s="14" t="str">
        <f t="shared" si="7"/>
        <v>Clostridium nexile</v>
      </c>
      <c r="C112" s="14" t="s">
        <v>231</v>
      </c>
      <c r="D112" s="14" t="s">
        <v>355</v>
      </c>
      <c r="F112" s="14">
        <v>100</v>
      </c>
    </row>
    <row r="113" spans="1:6" x14ac:dyDescent="0.25">
      <c r="A113" s="14" t="s">
        <v>356</v>
      </c>
      <c r="B113" s="14" t="str">
        <f t="shared" si="7"/>
        <v>Clostridium perfringens</v>
      </c>
      <c r="C113" s="14" t="s">
        <v>231</v>
      </c>
      <c r="F113" s="14">
        <v>100</v>
      </c>
    </row>
    <row r="114" spans="1:6" x14ac:dyDescent="0.25">
      <c r="A114" s="14" t="s">
        <v>357</v>
      </c>
      <c r="B114" s="14" t="str">
        <f t="shared" si="7"/>
        <v>Clostridium septicum</v>
      </c>
      <c r="C114" s="14" t="s">
        <v>231</v>
      </c>
      <c r="F114" s="14">
        <v>40</v>
      </c>
    </row>
    <row r="115" spans="1:6" x14ac:dyDescent="0.25">
      <c r="A115" s="14" t="s">
        <v>153</v>
      </c>
      <c r="B115" s="14" t="str">
        <f t="shared" si="7"/>
        <v>Clostridium sordellii</v>
      </c>
      <c r="C115" s="14" t="s">
        <v>231</v>
      </c>
      <c r="F115" s="14">
        <v>20</v>
      </c>
    </row>
    <row r="116" spans="1:6" x14ac:dyDescent="0.25">
      <c r="A116" s="14" t="s">
        <v>358</v>
      </c>
      <c r="B116" s="14" t="str">
        <f t="shared" si="7"/>
        <v>Clostridium sp. M62/1</v>
      </c>
      <c r="C116" s="14" t="s">
        <v>231</v>
      </c>
      <c r="F116" s="14">
        <v>50</v>
      </c>
    </row>
    <row r="117" spans="1:6" x14ac:dyDescent="0.25">
      <c r="A117" s="14" t="s">
        <v>359</v>
      </c>
      <c r="B117" s="14" t="str">
        <f t="shared" si="7"/>
        <v>Clostridium sp. SS2/1</v>
      </c>
      <c r="C117" s="14" t="s">
        <v>231</v>
      </c>
      <c r="F117" s="14">
        <v>20</v>
      </c>
    </row>
    <row r="118" spans="1:6" x14ac:dyDescent="0.25">
      <c r="A118" s="14" t="s">
        <v>360</v>
      </c>
      <c r="B118" s="14" t="str">
        <f t="shared" si="7"/>
        <v>Clostridium tetani</v>
      </c>
      <c r="C118" s="14" t="s">
        <v>231</v>
      </c>
      <c r="F118" s="14">
        <v>100</v>
      </c>
    </row>
    <row r="119" spans="1:6" x14ac:dyDescent="0.25">
      <c r="A119" s="14" t="s">
        <v>361</v>
      </c>
      <c r="B119" s="14" t="str">
        <f t="shared" si="7"/>
        <v>Collinsella aerofaciens</v>
      </c>
      <c r="C119" s="14" t="s">
        <v>231</v>
      </c>
      <c r="F119" s="14">
        <v>30</v>
      </c>
    </row>
    <row r="120" spans="1:6" x14ac:dyDescent="0.25">
      <c r="A120" s="14" t="s">
        <v>362</v>
      </c>
      <c r="B120" s="14" t="str">
        <f t="shared" si="7"/>
        <v>Coprococcus comes</v>
      </c>
      <c r="C120" s="14" t="s">
        <v>231</v>
      </c>
      <c r="F120" s="14">
        <v>30</v>
      </c>
    </row>
    <row r="121" spans="1:6" x14ac:dyDescent="0.25">
      <c r="A121" s="14" t="s">
        <v>363</v>
      </c>
      <c r="B121" s="14" t="str">
        <f t="shared" si="7"/>
        <v>Coprococcus eutactus</v>
      </c>
      <c r="C121" s="14" t="s">
        <v>231</v>
      </c>
      <c r="F121" s="14">
        <v>30</v>
      </c>
    </row>
    <row r="122" spans="1:6" x14ac:dyDescent="0.25">
      <c r="A122" s="14" t="s">
        <v>154</v>
      </c>
      <c r="B122" s="14" t="str">
        <f t="shared" si="7"/>
        <v>Corynebacterium aurimucosum</v>
      </c>
      <c r="C122" s="14" t="s">
        <v>231</v>
      </c>
      <c r="F122" s="14">
        <v>20</v>
      </c>
    </row>
    <row r="123" spans="1:6" x14ac:dyDescent="0.25">
      <c r="A123" s="14" t="s">
        <v>364</v>
      </c>
      <c r="B123" s="14" t="str">
        <f t="shared" si="7"/>
        <v>Corynebacterium diphtheriae</v>
      </c>
      <c r="C123" s="14" t="s">
        <v>231</v>
      </c>
      <c r="D123" s="14" t="s">
        <v>365</v>
      </c>
      <c r="F123" s="14">
        <v>30</v>
      </c>
    </row>
    <row r="124" spans="1:6" x14ac:dyDescent="0.25">
      <c r="A124" s="14" t="s">
        <v>366</v>
      </c>
      <c r="B124" s="14" t="str">
        <f t="shared" si="7"/>
        <v>Corynebacterium durum</v>
      </c>
      <c r="C124" s="14" t="s">
        <v>231</v>
      </c>
      <c r="F124" s="14">
        <v>200</v>
      </c>
    </row>
    <row r="125" spans="1:6" x14ac:dyDescent="0.25">
      <c r="A125" s="14" t="s">
        <v>367</v>
      </c>
      <c r="B125" s="14" t="str">
        <f t="shared" si="7"/>
        <v>Corynebacterium matruchotii</v>
      </c>
      <c r="C125" s="14" t="s">
        <v>231</v>
      </c>
      <c r="F125" s="14">
        <v>40</v>
      </c>
    </row>
    <row r="126" spans="1:6" x14ac:dyDescent="0.25">
      <c r="A126" s="14" t="s">
        <v>368</v>
      </c>
      <c r="B126" s="14" t="str">
        <f t="shared" si="7"/>
        <v>Corynebacterium pseudodiphtheriticum</v>
      </c>
      <c r="C126" s="14" t="s">
        <v>231</v>
      </c>
      <c r="F126" s="14">
        <v>40</v>
      </c>
    </row>
    <row r="127" spans="1:6" x14ac:dyDescent="0.25">
      <c r="A127" s="14" t="s">
        <v>369</v>
      </c>
      <c r="B127" s="14" t="str">
        <f t="shared" si="7"/>
        <v>Coxiella burnetii</v>
      </c>
      <c r="C127" s="14" t="s">
        <v>231</v>
      </c>
      <c r="F127" s="14">
        <v>20</v>
      </c>
    </row>
    <row r="128" spans="1:6" x14ac:dyDescent="0.25">
      <c r="A128" s="14" t="s">
        <v>370</v>
      </c>
      <c r="B128" s="14" t="str">
        <f t="shared" si="7"/>
        <v>Desulfovibrio desulfuricans</v>
      </c>
      <c r="C128" s="14" t="s">
        <v>231</v>
      </c>
      <c r="F128" s="14">
        <v>300</v>
      </c>
    </row>
    <row r="129" spans="1:6" x14ac:dyDescent="0.25">
      <c r="A129" s="14" t="s">
        <v>371</v>
      </c>
      <c r="B129" s="14" t="str">
        <f t="shared" si="7"/>
        <v>Desulfovibrio piger</v>
      </c>
      <c r="C129" s="14" t="s">
        <v>231</v>
      </c>
      <c r="F129" s="14">
        <v>20</v>
      </c>
    </row>
    <row r="130" spans="1:6" x14ac:dyDescent="0.25">
      <c r="A130" s="14" t="s">
        <v>372</v>
      </c>
      <c r="B130" s="14" t="str">
        <f t="shared" si="7"/>
        <v>Desulfovibrio vulgaris</v>
      </c>
      <c r="C130" s="14" t="s">
        <v>231</v>
      </c>
      <c r="F130" s="14">
        <v>40</v>
      </c>
    </row>
    <row r="131" spans="1:6" x14ac:dyDescent="0.25">
      <c r="A131" s="14" t="s">
        <v>373</v>
      </c>
      <c r="B131" s="14" t="str">
        <f t="shared" si="7"/>
        <v>Dialister invisus</v>
      </c>
      <c r="C131" s="14" t="s">
        <v>231</v>
      </c>
      <c r="F131" s="14">
        <v>30</v>
      </c>
    </row>
    <row r="132" spans="1:6" x14ac:dyDescent="0.25">
      <c r="A132" s="14" t="s">
        <v>155</v>
      </c>
      <c r="B132" s="14" t="str">
        <f t="shared" si="7"/>
        <v>Dialister pneumosintes</v>
      </c>
      <c r="C132" s="14" t="s">
        <v>231</v>
      </c>
      <c r="F132" s="14">
        <v>20</v>
      </c>
    </row>
    <row r="133" spans="1:6" x14ac:dyDescent="0.25">
      <c r="A133" s="14" t="s">
        <v>374</v>
      </c>
      <c r="B133" s="14" t="str">
        <f t="shared" si="7"/>
        <v>Dorea formicigenerans</v>
      </c>
      <c r="C133" s="14" t="s">
        <v>231</v>
      </c>
      <c r="F133" s="14">
        <v>100</v>
      </c>
    </row>
    <row r="134" spans="1:6" x14ac:dyDescent="0.25">
      <c r="A134" s="14" t="s">
        <v>375</v>
      </c>
      <c r="B134" s="14" t="str">
        <f t="shared" si="7"/>
        <v>Dorea longicatena</v>
      </c>
      <c r="C134" s="14" t="s">
        <v>231</v>
      </c>
      <c r="F134" s="14">
        <v>20</v>
      </c>
    </row>
    <row r="135" spans="1:6" x14ac:dyDescent="0.25">
      <c r="A135" s="14" t="s">
        <v>156</v>
      </c>
      <c r="B135" s="14" t="str">
        <f t="shared" si="7"/>
        <v>Eggerthella sinensis</v>
      </c>
      <c r="C135" s="14" t="s">
        <v>231</v>
      </c>
      <c r="F135" s="14">
        <v>30</v>
      </c>
    </row>
    <row r="136" spans="1:6" x14ac:dyDescent="0.25">
      <c r="A136" s="14" t="s">
        <v>376</v>
      </c>
      <c r="B136" s="14" t="str">
        <f t="shared" si="7"/>
        <v>Ehrlichia canis</v>
      </c>
      <c r="C136" s="14" t="s">
        <v>231</v>
      </c>
      <c r="F136" s="14">
        <v>20</v>
      </c>
    </row>
    <row r="137" spans="1:6" x14ac:dyDescent="0.25">
      <c r="A137" s="14" t="s">
        <v>157</v>
      </c>
      <c r="B137" s="14" t="str">
        <f t="shared" si="7"/>
        <v>Eikenella corrodens</v>
      </c>
      <c r="C137" s="14" t="s">
        <v>231</v>
      </c>
      <c r="F137" s="14">
        <v>100</v>
      </c>
    </row>
    <row r="138" spans="1:6" x14ac:dyDescent="0.25">
      <c r="A138" s="14" t="s">
        <v>377</v>
      </c>
      <c r="B138" s="14" t="str">
        <f t="shared" si="7"/>
        <v>Elizabethkingia meningoseptica</v>
      </c>
      <c r="C138" s="14" t="s">
        <v>231</v>
      </c>
      <c r="F138" s="14">
        <v>30</v>
      </c>
    </row>
    <row r="139" spans="1:6" x14ac:dyDescent="0.25">
      <c r="A139" s="14" t="s">
        <v>378</v>
      </c>
      <c r="B139" s="14" t="s">
        <v>379</v>
      </c>
      <c r="C139" s="14" t="s">
        <v>380</v>
      </c>
      <c r="D139" s="14" t="s">
        <v>381</v>
      </c>
      <c r="F139" s="14">
        <v>100</v>
      </c>
    </row>
    <row r="140" spans="1:6" x14ac:dyDescent="0.25">
      <c r="A140" s="14" t="s">
        <v>382</v>
      </c>
      <c r="B140" s="14" t="s">
        <v>383</v>
      </c>
      <c r="C140" s="14" t="s">
        <v>384</v>
      </c>
      <c r="F140" s="14">
        <v>20</v>
      </c>
    </row>
    <row r="141" spans="1:6" x14ac:dyDescent="0.25">
      <c r="A141" s="14" t="s">
        <v>158</v>
      </c>
      <c r="B141" s="14" t="s">
        <v>385</v>
      </c>
      <c r="C141" s="14" t="s">
        <v>231</v>
      </c>
      <c r="F141" s="14">
        <v>30</v>
      </c>
    </row>
    <row r="142" spans="1:6" x14ac:dyDescent="0.25">
      <c r="A142" s="14" t="s">
        <v>386</v>
      </c>
      <c r="B142" s="14" t="s">
        <v>387</v>
      </c>
      <c r="C142" s="14" t="s">
        <v>231</v>
      </c>
      <c r="D142" s="14" t="s">
        <v>388</v>
      </c>
      <c r="F142" s="14">
        <v>40</v>
      </c>
    </row>
    <row r="143" spans="1:6" x14ac:dyDescent="0.25">
      <c r="A143" s="14" t="s">
        <v>389</v>
      </c>
      <c r="B143" s="14" t="s">
        <v>390</v>
      </c>
      <c r="C143" s="14" t="s">
        <v>231</v>
      </c>
      <c r="D143" s="14" t="s">
        <v>391</v>
      </c>
      <c r="F143" s="14">
        <v>30</v>
      </c>
    </row>
    <row r="144" spans="1:6" x14ac:dyDescent="0.25">
      <c r="A144" s="14" t="s">
        <v>392</v>
      </c>
      <c r="B144" s="14" t="s">
        <v>393</v>
      </c>
      <c r="C144" s="14" t="s">
        <v>231</v>
      </c>
      <c r="F144" s="14">
        <v>20</v>
      </c>
    </row>
    <row r="145" spans="1:6" x14ac:dyDescent="0.25">
      <c r="A145" s="14" t="s">
        <v>394</v>
      </c>
      <c r="B145" s="14" t="s">
        <v>395</v>
      </c>
      <c r="C145" s="14" t="s">
        <v>396</v>
      </c>
      <c r="D145" s="14" t="s">
        <v>397</v>
      </c>
      <c r="F145" s="14">
        <v>30</v>
      </c>
    </row>
    <row r="146" spans="1:6" x14ac:dyDescent="0.25">
      <c r="A146" s="14" t="s">
        <v>398</v>
      </c>
      <c r="B146" s="14" t="s">
        <v>399</v>
      </c>
      <c r="C146" s="14" t="s">
        <v>231</v>
      </c>
      <c r="F146" s="14">
        <v>30</v>
      </c>
    </row>
    <row r="147" spans="1:6" x14ac:dyDescent="0.25">
      <c r="A147" s="14" t="s">
        <v>400</v>
      </c>
      <c r="B147" s="14" t="s">
        <v>401</v>
      </c>
      <c r="C147" s="14" t="s">
        <v>231</v>
      </c>
      <c r="F147" s="14">
        <v>20</v>
      </c>
    </row>
    <row r="148" spans="1:6" x14ac:dyDescent="0.25">
      <c r="A148" s="14" t="s">
        <v>402</v>
      </c>
      <c r="B148" s="14" t="s">
        <v>403</v>
      </c>
      <c r="C148" s="14" t="s">
        <v>231</v>
      </c>
      <c r="F148" s="14">
        <v>20</v>
      </c>
    </row>
    <row r="149" spans="1:6" x14ac:dyDescent="0.25">
      <c r="A149" s="14" t="s">
        <v>404</v>
      </c>
      <c r="B149" s="14" t="s">
        <v>405</v>
      </c>
      <c r="C149" s="14" t="s">
        <v>231</v>
      </c>
      <c r="F149" s="14">
        <v>40</v>
      </c>
    </row>
    <row r="150" spans="1:6" x14ac:dyDescent="0.25">
      <c r="A150" s="14" t="s">
        <v>406</v>
      </c>
      <c r="B150" s="14" t="s">
        <v>407</v>
      </c>
      <c r="C150" s="14" t="s">
        <v>231</v>
      </c>
      <c r="F150" s="14">
        <v>100</v>
      </c>
    </row>
    <row r="151" spans="1:6" x14ac:dyDescent="0.25">
      <c r="A151" s="14" t="s">
        <v>408</v>
      </c>
      <c r="B151" s="14" t="s">
        <v>409</v>
      </c>
      <c r="C151" s="14" t="s">
        <v>231</v>
      </c>
      <c r="F151" s="14">
        <v>20</v>
      </c>
    </row>
    <row r="152" spans="1:6" x14ac:dyDescent="0.25">
      <c r="A152" s="14" t="s">
        <v>410</v>
      </c>
      <c r="B152" s="14" t="s">
        <v>411</v>
      </c>
      <c r="C152" s="14" t="s">
        <v>231</v>
      </c>
      <c r="F152" s="14">
        <v>20</v>
      </c>
    </row>
    <row r="153" spans="1:6" x14ac:dyDescent="0.25">
      <c r="A153" s="14" t="s">
        <v>412</v>
      </c>
      <c r="B153" s="14" t="s">
        <v>413</v>
      </c>
      <c r="C153" s="14" t="s">
        <v>231</v>
      </c>
      <c r="F153" s="14">
        <v>20</v>
      </c>
    </row>
    <row r="154" spans="1:6" x14ac:dyDescent="0.25">
      <c r="A154" s="14" t="s">
        <v>414</v>
      </c>
      <c r="B154" s="14" t="s">
        <v>415</v>
      </c>
      <c r="C154" s="14" t="s">
        <v>231</v>
      </c>
      <c r="F154" s="14">
        <v>30</v>
      </c>
    </row>
    <row r="155" spans="1:6" x14ac:dyDescent="0.25">
      <c r="A155" s="14" t="s">
        <v>159</v>
      </c>
      <c r="B155" s="14" t="s">
        <v>416</v>
      </c>
      <c r="C155" s="14" t="s">
        <v>231</v>
      </c>
      <c r="F155" s="14">
        <v>20</v>
      </c>
    </row>
    <row r="156" spans="1:6" x14ac:dyDescent="0.25">
      <c r="A156" s="14" t="s">
        <v>417</v>
      </c>
      <c r="B156" s="14" t="s">
        <v>418</v>
      </c>
      <c r="C156" s="14" t="s">
        <v>419</v>
      </c>
      <c r="F156" s="14">
        <v>40</v>
      </c>
    </row>
    <row r="157" spans="1:6" x14ac:dyDescent="0.25">
      <c r="A157" s="14" t="s">
        <v>420</v>
      </c>
      <c r="B157" s="14" t="s">
        <v>421</v>
      </c>
      <c r="C157" s="14" t="s">
        <v>231</v>
      </c>
      <c r="F157" s="14">
        <v>100</v>
      </c>
    </row>
    <row r="158" spans="1:6" x14ac:dyDescent="0.25">
      <c r="A158" s="14" t="s">
        <v>422</v>
      </c>
      <c r="B158" s="14" t="s">
        <v>423</v>
      </c>
      <c r="C158" s="14" t="s">
        <v>231</v>
      </c>
      <c r="F158" s="14">
        <v>100</v>
      </c>
    </row>
    <row r="159" spans="1:6" x14ac:dyDescent="0.25">
      <c r="A159" s="14" t="s">
        <v>160</v>
      </c>
      <c r="B159" s="14" t="s">
        <v>424</v>
      </c>
      <c r="C159" s="14" t="s">
        <v>231</v>
      </c>
      <c r="D159" s="14" t="s">
        <v>425</v>
      </c>
      <c r="F159" s="14">
        <v>30</v>
      </c>
    </row>
    <row r="160" spans="1:6" x14ac:dyDescent="0.25">
      <c r="A160" s="14" t="s">
        <v>161</v>
      </c>
      <c r="B160" s="14" t="s">
        <v>426</v>
      </c>
      <c r="C160" s="14" t="s">
        <v>231</v>
      </c>
      <c r="F160" s="14">
        <v>40</v>
      </c>
    </row>
    <row r="161" spans="1:6" x14ac:dyDescent="0.25">
      <c r="A161" s="14" t="s">
        <v>427</v>
      </c>
      <c r="B161" s="14" t="s">
        <v>428</v>
      </c>
      <c r="C161" s="14" t="s">
        <v>231</v>
      </c>
      <c r="F161" s="14">
        <v>40</v>
      </c>
    </row>
    <row r="162" spans="1:6" x14ac:dyDescent="0.25">
      <c r="A162" s="14" t="s">
        <v>162</v>
      </c>
      <c r="B162" s="14" t="s">
        <v>429</v>
      </c>
      <c r="C162" s="14" t="s">
        <v>231</v>
      </c>
      <c r="F162" s="14">
        <v>40</v>
      </c>
    </row>
    <row r="163" spans="1:6" x14ac:dyDescent="0.25">
      <c r="A163" s="14" t="s">
        <v>430</v>
      </c>
      <c r="B163" s="14" t="s">
        <v>431</v>
      </c>
      <c r="C163" s="14" t="s">
        <v>231</v>
      </c>
      <c r="F163" s="14">
        <v>20</v>
      </c>
    </row>
    <row r="164" spans="1:6" x14ac:dyDescent="0.25">
      <c r="A164" s="14" t="s">
        <v>432</v>
      </c>
      <c r="B164" s="14" t="s">
        <v>433</v>
      </c>
      <c r="C164" s="14" t="s">
        <v>231</v>
      </c>
      <c r="F164" s="14">
        <v>20</v>
      </c>
    </row>
    <row r="165" spans="1:6" x14ac:dyDescent="0.25">
      <c r="A165" s="14" t="s">
        <v>434</v>
      </c>
      <c r="B165" s="14" t="s">
        <v>435</v>
      </c>
      <c r="C165" s="14" t="s">
        <v>231</v>
      </c>
      <c r="F165" s="14">
        <v>20</v>
      </c>
    </row>
    <row r="166" spans="1:6" x14ac:dyDescent="0.25">
      <c r="A166" s="14" t="s">
        <v>436</v>
      </c>
      <c r="B166" s="14" t="s">
        <v>437</v>
      </c>
      <c r="C166" s="14" t="s">
        <v>231</v>
      </c>
      <c r="F166" s="14">
        <v>300</v>
      </c>
    </row>
    <row r="167" spans="1:6" x14ac:dyDescent="0.25">
      <c r="A167" s="14" t="s">
        <v>438</v>
      </c>
      <c r="B167" s="14" t="s">
        <v>439</v>
      </c>
      <c r="C167" s="14" t="s">
        <v>231</v>
      </c>
      <c r="F167" s="14">
        <v>100</v>
      </c>
    </row>
    <row r="168" spans="1:6" x14ac:dyDescent="0.25">
      <c r="A168" s="14" t="s">
        <v>440</v>
      </c>
      <c r="B168" s="14" t="s">
        <v>441</v>
      </c>
      <c r="C168" s="14" t="s">
        <v>231</v>
      </c>
      <c r="F168" s="14">
        <v>40</v>
      </c>
    </row>
    <row r="169" spans="1:6" x14ac:dyDescent="0.25">
      <c r="A169" s="14" t="s">
        <v>163</v>
      </c>
      <c r="B169" s="14" t="s">
        <v>442</v>
      </c>
      <c r="C169" s="14" t="s">
        <v>231</v>
      </c>
      <c r="D169" s="14" t="s">
        <v>443</v>
      </c>
      <c r="F169" s="14">
        <v>300</v>
      </c>
    </row>
    <row r="170" spans="1:6" x14ac:dyDescent="0.25">
      <c r="A170" s="14" t="s">
        <v>164</v>
      </c>
      <c r="B170" s="14" t="s">
        <v>444</v>
      </c>
      <c r="C170" s="14" t="s">
        <v>231</v>
      </c>
      <c r="D170" s="14" t="s">
        <v>445</v>
      </c>
      <c r="F170" s="14">
        <v>20</v>
      </c>
    </row>
    <row r="171" spans="1:6" x14ac:dyDescent="0.25">
      <c r="A171" s="14" t="s">
        <v>446</v>
      </c>
      <c r="B171" s="14" t="s">
        <v>447</v>
      </c>
      <c r="C171" s="14" t="s">
        <v>231</v>
      </c>
      <c r="F171" s="14">
        <v>30</v>
      </c>
    </row>
    <row r="172" spans="1:6" x14ac:dyDescent="0.25">
      <c r="A172" s="14" t="s">
        <v>448</v>
      </c>
      <c r="B172" s="14" t="s">
        <v>449</v>
      </c>
      <c r="C172" s="14" t="s">
        <v>231</v>
      </c>
      <c r="D172" s="14" t="s">
        <v>450</v>
      </c>
      <c r="F172" s="14">
        <v>20</v>
      </c>
    </row>
    <row r="173" spans="1:6" x14ac:dyDescent="0.25">
      <c r="A173" s="14" t="s">
        <v>451</v>
      </c>
      <c r="B173" s="14" t="s">
        <v>452</v>
      </c>
      <c r="C173" s="14" t="s">
        <v>231</v>
      </c>
      <c r="F173" s="14">
        <v>200</v>
      </c>
    </row>
    <row r="174" spans="1:6" x14ac:dyDescent="0.25">
      <c r="A174" s="14" t="s">
        <v>453</v>
      </c>
      <c r="B174" s="14" t="s">
        <v>454</v>
      </c>
      <c r="C174" s="14" t="s">
        <v>231</v>
      </c>
      <c r="F174" s="14">
        <v>40</v>
      </c>
    </row>
    <row r="175" spans="1:6" x14ac:dyDescent="0.25">
      <c r="A175" s="14" t="s">
        <v>455</v>
      </c>
      <c r="B175" s="14" t="s">
        <v>456</v>
      </c>
      <c r="C175" s="14" t="s">
        <v>231</v>
      </c>
      <c r="D175" s="14" t="s">
        <v>457</v>
      </c>
      <c r="F175" s="14">
        <v>50</v>
      </c>
    </row>
    <row r="176" spans="1:6" x14ac:dyDescent="0.25">
      <c r="A176" s="14" t="s">
        <v>458</v>
      </c>
      <c r="B176" s="14" t="s">
        <v>459</v>
      </c>
      <c r="C176" s="14" t="s">
        <v>231</v>
      </c>
      <c r="F176" s="14">
        <v>20</v>
      </c>
    </row>
    <row r="177" spans="1:6" x14ac:dyDescent="0.25">
      <c r="A177" s="14" t="s">
        <v>460</v>
      </c>
      <c r="B177" s="14" t="s">
        <v>461</v>
      </c>
      <c r="C177" s="14" t="s">
        <v>231</v>
      </c>
      <c r="F177" s="14">
        <v>40</v>
      </c>
    </row>
    <row r="178" spans="1:6" x14ac:dyDescent="0.25">
      <c r="A178" s="14" t="s">
        <v>462</v>
      </c>
      <c r="B178" s="14" t="s">
        <v>463</v>
      </c>
      <c r="C178" s="14" t="s">
        <v>231</v>
      </c>
      <c r="F178" s="14">
        <v>50</v>
      </c>
    </row>
    <row r="179" spans="1:6" x14ac:dyDescent="0.25">
      <c r="A179" s="14" t="s">
        <v>464</v>
      </c>
      <c r="B179" s="14" t="s">
        <v>465</v>
      </c>
      <c r="C179" s="14" t="s">
        <v>231</v>
      </c>
      <c r="F179" s="14">
        <v>20</v>
      </c>
    </row>
    <row r="180" spans="1:6" x14ac:dyDescent="0.25">
      <c r="A180" s="14" t="s">
        <v>466</v>
      </c>
      <c r="B180" s="14" t="s">
        <v>467</v>
      </c>
      <c r="C180" s="14" t="s">
        <v>231</v>
      </c>
      <c r="F180" s="14">
        <v>20</v>
      </c>
    </row>
    <row r="181" spans="1:6" x14ac:dyDescent="0.25">
      <c r="A181" s="14" t="s">
        <v>468</v>
      </c>
      <c r="B181" s="14" t="s">
        <v>469</v>
      </c>
      <c r="C181" s="14" t="s">
        <v>231</v>
      </c>
      <c r="F181" s="14">
        <v>20</v>
      </c>
    </row>
    <row r="182" spans="1:6" x14ac:dyDescent="0.25">
      <c r="A182" s="14" t="s">
        <v>165</v>
      </c>
      <c r="B182" s="14" t="s">
        <v>470</v>
      </c>
      <c r="C182" s="14" t="s">
        <v>231</v>
      </c>
      <c r="D182" s="14" t="s">
        <v>471</v>
      </c>
      <c r="F182" s="14">
        <v>200</v>
      </c>
    </row>
    <row r="183" spans="1:6" x14ac:dyDescent="0.25">
      <c r="A183" s="14" t="s">
        <v>472</v>
      </c>
      <c r="B183" s="14" t="s">
        <v>473</v>
      </c>
      <c r="C183" s="14" t="s">
        <v>474</v>
      </c>
      <c r="F183" s="14">
        <v>20</v>
      </c>
    </row>
    <row r="184" spans="1:6" x14ac:dyDescent="0.25">
      <c r="A184" s="14" t="s">
        <v>166</v>
      </c>
      <c r="B184" s="14" t="s">
        <v>475</v>
      </c>
      <c r="C184" s="14" t="s">
        <v>231</v>
      </c>
      <c r="F184" s="14">
        <v>200</v>
      </c>
    </row>
    <row r="185" spans="1:6" x14ac:dyDescent="0.25">
      <c r="A185" s="14" t="s">
        <v>476</v>
      </c>
      <c r="B185" s="14" t="s">
        <v>477</v>
      </c>
      <c r="C185" s="14" t="s">
        <v>231</v>
      </c>
      <c r="F185" s="14">
        <v>20</v>
      </c>
    </row>
    <row r="186" spans="1:6" x14ac:dyDescent="0.25">
      <c r="A186" s="14" t="s">
        <v>478</v>
      </c>
      <c r="B186" s="14" t="s">
        <v>479</v>
      </c>
      <c r="C186" s="14" t="s">
        <v>231</v>
      </c>
      <c r="F186" s="14">
        <v>30</v>
      </c>
    </row>
    <row r="187" spans="1:6" x14ac:dyDescent="0.25">
      <c r="A187" s="14" t="s">
        <v>167</v>
      </c>
      <c r="B187" s="14" t="s">
        <v>480</v>
      </c>
      <c r="C187" s="14" t="s">
        <v>231</v>
      </c>
      <c r="F187" s="14">
        <v>50</v>
      </c>
    </row>
    <row r="188" spans="1:6" x14ac:dyDescent="0.25">
      <c r="A188" s="14" t="s">
        <v>168</v>
      </c>
      <c r="B188" s="14" t="s">
        <v>481</v>
      </c>
      <c r="C188" s="14" t="s">
        <v>231</v>
      </c>
      <c r="F188" s="14">
        <v>50</v>
      </c>
    </row>
    <row r="189" spans="1:6" x14ac:dyDescent="0.25">
      <c r="A189" s="14" t="s">
        <v>169</v>
      </c>
      <c r="B189" s="14" t="s">
        <v>482</v>
      </c>
      <c r="C189" s="14" t="s">
        <v>231</v>
      </c>
      <c r="F189" s="14">
        <v>30</v>
      </c>
    </row>
    <row r="190" spans="1:6" x14ac:dyDescent="0.25">
      <c r="A190" s="14" t="s">
        <v>483</v>
      </c>
      <c r="B190" s="14" t="s">
        <v>484</v>
      </c>
      <c r="C190" s="14" t="s">
        <v>485</v>
      </c>
      <c r="F190" s="14">
        <v>20</v>
      </c>
    </row>
    <row r="191" spans="1:6" x14ac:dyDescent="0.25">
      <c r="A191" s="14" t="s">
        <v>486</v>
      </c>
      <c r="B191" s="14" t="s">
        <v>487</v>
      </c>
      <c r="C191" s="14" t="s">
        <v>488</v>
      </c>
      <c r="D191" s="14" t="s">
        <v>489</v>
      </c>
      <c r="F191" s="14">
        <v>20</v>
      </c>
    </row>
    <row r="192" spans="1:6" x14ac:dyDescent="0.25">
      <c r="A192" s="14" t="s">
        <v>170</v>
      </c>
      <c r="B192" s="14" t="s">
        <v>490</v>
      </c>
      <c r="C192" s="14" t="s">
        <v>231</v>
      </c>
      <c r="D192" s="14" t="s">
        <v>491</v>
      </c>
      <c r="F192" s="14">
        <v>1470</v>
      </c>
    </row>
    <row r="193" spans="1:6" x14ac:dyDescent="0.25">
      <c r="A193" s="14" t="s">
        <v>492</v>
      </c>
      <c r="B193" s="14" t="s">
        <v>493</v>
      </c>
      <c r="C193" s="14" t="s">
        <v>231</v>
      </c>
      <c r="D193" s="14" t="s">
        <v>494</v>
      </c>
      <c r="F193" s="14">
        <v>20</v>
      </c>
    </row>
    <row r="194" spans="1:6" x14ac:dyDescent="0.25">
      <c r="A194" s="14" t="s">
        <v>171</v>
      </c>
      <c r="B194" s="14" t="s">
        <v>495</v>
      </c>
      <c r="C194" s="14" t="s">
        <v>231</v>
      </c>
      <c r="F194" s="14">
        <v>20</v>
      </c>
    </row>
    <row r="195" spans="1:6" x14ac:dyDescent="0.25">
      <c r="A195" s="14" t="s">
        <v>172</v>
      </c>
      <c r="B195" s="14" t="s">
        <v>496</v>
      </c>
      <c r="C195" s="14" t="s">
        <v>231</v>
      </c>
      <c r="D195" s="14" t="s">
        <v>497</v>
      </c>
      <c r="F195" s="14">
        <v>100</v>
      </c>
    </row>
    <row r="196" spans="1:6" x14ac:dyDescent="0.25">
      <c r="A196" s="14" t="s">
        <v>498</v>
      </c>
      <c r="B196" s="14" t="s">
        <v>499</v>
      </c>
      <c r="C196" s="14" t="s">
        <v>231</v>
      </c>
      <c r="F196" s="14">
        <v>40</v>
      </c>
    </row>
    <row r="197" spans="1:6" x14ac:dyDescent="0.25">
      <c r="A197" s="14" t="s">
        <v>500</v>
      </c>
      <c r="B197" s="14" t="s">
        <v>501</v>
      </c>
      <c r="C197" s="14" t="s">
        <v>231</v>
      </c>
      <c r="F197" s="14">
        <v>20</v>
      </c>
    </row>
    <row r="198" spans="1:6" x14ac:dyDescent="0.25">
      <c r="A198" s="14" t="s">
        <v>502</v>
      </c>
      <c r="B198" s="14" t="s">
        <v>503</v>
      </c>
      <c r="C198" s="14" t="s">
        <v>231</v>
      </c>
      <c r="F198" s="14">
        <v>20</v>
      </c>
    </row>
    <row r="199" spans="1:6" x14ac:dyDescent="0.25">
      <c r="A199" s="14" t="s">
        <v>504</v>
      </c>
      <c r="B199" s="14" t="s">
        <v>505</v>
      </c>
      <c r="C199" s="14" t="s">
        <v>231</v>
      </c>
      <c r="F199" s="14">
        <v>100</v>
      </c>
    </row>
    <row r="200" spans="1:6" x14ac:dyDescent="0.25">
      <c r="A200" s="14" t="s">
        <v>506</v>
      </c>
      <c r="B200" s="14" t="s">
        <v>507</v>
      </c>
      <c r="C200" s="14" t="s">
        <v>231</v>
      </c>
      <c r="F200" s="14">
        <v>40</v>
      </c>
    </row>
    <row r="201" spans="1:6" x14ac:dyDescent="0.25">
      <c r="A201" s="14" t="s">
        <v>508</v>
      </c>
      <c r="B201" s="14" t="s">
        <v>509</v>
      </c>
      <c r="C201" s="14" t="s">
        <v>510</v>
      </c>
      <c r="D201" s="14" t="s">
        <v>511</v>
      </c>
      <c r="F201" s="14">
        <v>100</v>
      </c>
    </row>
    <row r="202" spans="1:6" x14ac:dyDescent="0.25">
      <c r="A202" s="14" t="s">
        <v>218</v>
      </c>
      <c r="B202" s="14" t="s">
        <v>512</v>
      </c>
      <c r="C202" s="14" t="s">
        <v>231</v>
      </c>
      <c r="F202" s="14">
        <v>20</v>
      </c>
    </row>
    <row r="203" spans="1:6" x14ac:dyDescent="0.25">
      <c r="A203" s="14" t="s">
        <v>513</v>
      </c>
      <c r="B203" s="14" t="s">
        <v>514</v>
      </c>
      <c r="C203" s="14" t="s">
        <v>231</v>
      </c>
      <c r="F203" s="14">
        <v>30</v>
      </c>
    </row>
    <row r="204" spans="1:6" x14ac:dyDescent="0.25">
      <c r="A204" s="14" t="s">
        <v>515</v>
      </c>
      <c r="B204" s="14" t="s">
        <v>516</v>
      </c>
      <c r="C204" s="14" t="s">
        <v>231</v>
      </c>
      <c r="F204" s="14">
        <v>200</v>
      </c>
    </row>
    <row r="205" spans="1:6" x14ac:dyDescent="0.25">
      <c r="A205" s="14" t="s">
        <v>517</v>
      </c>
      <c r="B205" s="14" t="s">
        <v>518</v>
      </c>
      <c r="C205" s="14" t="s">
        <v>231</v>
      </c>
      <c r="F205" s="14">
        <v>100</v>
      </c>
    </row>
    <row r="206" spans="1:6" x14ac:dyDescent="0.25">
      <c r="A206" s="14" t="s">
        <v>519</v>
      </c>
      <c r="B206" s="14" t="s">
        <v>520</v>
      </c>
      <c r="C206" s="14" t="s">
        <v>231</v>
      </c>
      <c r="D206" s="14" t="s">
        <v>521</v>
      </c>
      <c r="F206" s="14">
        <v>200</v>
      </c>
    </row>
    <row r="207" spans="1:6" x14ac:dyDescent="0.25">
      <c r="A207" s="14" t="s">
        <v>522</v>
      </c>
      <c r="B207" s="14" t="s">
        <v>523</v>
      </c>
      <c r="C207" s="14" t="s">
        <v>524</v>
      </c>
      <c r="F207" s="14">
        <v>300</v>
      </c>
    </row>
    <row r="208" spans="1:6" x14ac:dyDescent="0.25">
      <c r="A208" s="14" t="s">
        <v>525</v>
      </c>
      <c r="B208" s="14" t="s">
        <v>526</v>
      </c>
      <c r="C208" s="14" t="s">
        <v>527</v>
      </c>
      <c r="D208" s="14" t="s">
        <v>528</v>
      </c>
      <c r="F208" s="14">
        <v>100</v>
      </c>
    </row>
    <row r="209" spans="1:6" x14ac:dyDescent="0.25">
      <c r="A209" s="14" t="s">
        <v>529</v>
      </c>
      <c r="B209" s="14" t="s">
        <v>530</v>
      </c>
      <c r="C209" s="14" t="s">
        <v>231</v>
      </c>
      <c r="F209" s="14">
        <v>20</v>
      </c>
    </row>
    <row r="210" spans="1:6" x14ac:dyDescent="0.25">
      <c r="A210" s="14" t="s">
        <v>531</v>
      </c>
      <c r="B210" s="14" t="s">
        <v>532</v>
      </c>
      <c r="C210" s="14" t="s">
        <v>231</v>
      </c>
      <c r="F210" s="14">
        <v>20</v>
      </c>
    </row>
    <row r="211" spans="1:6" x14ac:dyDescent="0.25">
      <c r="A211" s="14" t="s">
        <v>533</v>
      </c>
      <c r="B211" s="14" t="s">
        <v>534</v>
      </c>
      <c r="C211" s="14" t="s">
        <v>231</v>
      </c>
      <c r="D211" s="14" t="s">
        <v>535</v>
      </c>
      <c r="F211" s="14">
        <v>20</v>
      </c>
    </row>
    <row r="212" spans="1:6" x14ac:dyDescent="0.25">
      <c r="A212" s="14" t="s">
        <v>219</v>
      </c>
      <c r="B212" s="14" t="s">
        <v>536</v>
      </c>
      <c r="C212" s="14" t="s">
        <v>231</v>
      </c>
      <c r="F212" s="14">
        <v>100</v>
      </c>
    </row>
    <row r="213" spans="1:6" x14ac:dyDescent="0.25">
      <c r="A213" s="14" t="s">
        <v>537</v>
      </c>
      <c r="B213" s="14" t="s">
        <v>538</v>
      </c>
      <c r="C213" s="14" t="s">
        <v>231</v>
      </c>
      <c r="D213" s="14" t="s">
        <v>539</v>
      </c>
      <c r="F213" s="14">
        <v>40</v>
      </c>
    </row>
    <row r="214" spans="1:6" x14ac:dyDescent="0.25">
      <c r="A214" s="14" t="s">
        <v>540</v>
      </c>
      <c r="B214" s="14" t="s">
        <v>541</v>
      </c>
      <c r="C214" s="14" t="s">
        <v>231</v>
      </c>
      <c r="F214" s="14">
        <v>40</v>
      </c>
    </row>
    <row r="215" spans="1:6" x14ac:dyDescent="0.25">
      <c r="A215" s="14" t="s">
        <v>542</v>
      </c>
      <c r="B215" s="14" t="s">
        <v>543</v>
      </c>
      <c r="C215" s="14" t="s">
        <v>231</v>
      </c>
      <c r="D215" s="14" t="s">
        <v>544</v>
      </c>
      <c r="F215" s="14">
        <v>50</v>
      </c>
    </row>
    <row r="216" spans="1:6" x14ac:dyDescent="0.25">
      <c r="A216" s="14" t="s">
        <v>545</v>
      </c>
      <c r="B216" s="14" t="s">
        <v>546</v>
      </c>
      <c r="C216" s="14" t="s">
        <v>231</v>
      </c>
      <c r="F216" s="14">
        <v>20</v>
      </c>
    </row>
    <row r="217" spans="1:6" x14ac:dyDescent="0.25">
      <c r="A217" s="14" t="s">
        <v>173</v>
      </c>
      <c r="B217" s="14" t="s">
        <v>547</v>
      </c>
      <c r="C217" s="14" t="s">
        <v>231</v>
      </c>
      <c r="F217" s="14">
        <v>40</v>
      </c>
    </row>
    <row r="218" spans="1:6" x14ac:dyDescent="0.25">
      <c r="A218" s="14" t="s">
        <v>174</v>
      </c>
      <c r="B218" s="14" t="s">
        <v>548</v>
      </c>
      <c r="C218" s="14" t="s">
        <v>231</v>
      </c>
      <c r="F218" s="14">
        <v>100</v>
      </c>
    </row>
    <row r="219" spans="1:6" x14ac:dyDescent="0.25">
      <c r="A219" s="14" t="s">
        <v>549</v>
      </c>
      <c r="B219" s="14" t="s">
        <v>550</v>
      </c>
      <c r="C219" s="14" t="s">
        <v>231</v>
      </c>
      <c r="F219" s="14">
        <v>30</v>
      </c>
    </row>
    <row r="220" spans="1:6" x14ac:dyDescent="0.25">
      <c r="A220" s="14" t="s">
        <v>551</v>
      </c>
      <c r="B220" s="14" t="s">
        <v>552</v>
      </c>
      <c r="C220" s="14" t="s">
        <v>231</v>
      </c>
      <c r="F220" s="14">
        <v>40</v>
      </c>
    </row>
    <row r="221" spans="1:6" x14ac:dyDescent="0.25">
      <c r="A221" s="14" t="s">
        <v>553</v>
      </c>
      <c r="B221" s="14" t="s">
        <v>554</v>
      </c>
      <c r="C221" s="14" t="s">
        <v>231</v>
      </c>
      <c r="F221" s="14">
        <v>40</v>
      </c>
    </row>
    <row r="222" spans="1:6" x14ac:dyDescent="0.25">
      <c r="A222" s="14" t="s">
        <v>175</v>
      </c>
      <c r="B222" s="14" t="s">
        <v>555</v>
      </c>
      <c r="C222" s="14" t="s">
        <v>231</v>
      </c>
      <c r="D222" s="14" t="s">
        <v>556</v>
      </c>
      <c r="F222" s="14">
        <v>100</v>
      </c>
    </row>
    <row r="223" spans="1:6" x14ac:dyDescent="0.25">
      <c r="A223" s="14" t="s">
        <v>557</v>
      </c>
      <c r="B223" s="14" t="s">
        <v>558</v>
      </c>
      <c r="C223" s="14" t="s">
        <v>559</v>
      </c>
      <c r="F223" s="14">
        <v>20</v>
      </c>
    </row>
    <row r="224" spans="1:6" x14ac:dyDescent="0.25">
      <c r="A224" s="14" t="s">
        <v>560</v>
      </c>
      <c r="B224" s="14" t="s">
        <v>561</v>
      </c>
      <c r="C224" s="14" t="s">
        <v>231</v>
      </c>
      <c r="D224" s="14" t="s">
        <v>562</v>
      </c>
      <c r="F224" s="14">
        <v>40</v>
      </c>
    </row>
    <row r="225" spans="1:6" x14ac:dyDescent="0.25">
      <c r="A225" s="14" t="s">
        <v>563</v>
      </c>
      <c r="B225" s="14" t="s">
        <v>564</v>
      </c>
      <c r="C225" s="14" t="s">
        <v>565</v>
      </c>
      <c r="D225" s="14" t="s">
        <v>566</v>
      </c>
      <c r="F225" s="14">
        <v>30</v>
      </c>
    </row>
    <row r="226" spans="1:6" x14ac:dyDescent="0.25">
      <c r="A226" s="14" t="s">
        <v>567</v>
      </c>
      <c r="B226" s="14" t="s">
        <v>568</v>
      </c>
      <c r="C226" s="14" t="s">
        <v>231</v>
      </c>
      <c r="D226" s="14" t="s">
        <v>569</v>
      </c>
      <c r="F226" s="14">
        <v>100</v>
      </c>
    </row>
    <row r="227" spans="1:6" x14ac:dyDescent="0.25">
      <c r="A227" s="14" t="s">
        <v>570</v>
      </c>
      <c r="B227" s="14" t="s">
        <v>571</v>
      </c>
      <c r="C227" s="14" t="s">
        <v>231</v>
      </c>
      <c r="D227" s="14" t="s">
        <v>572</v>
      </c>
      <c r="F227" s="14">
        <v>100</v>
      </c>
    </row>
    <row r="228" spans="1:6" x14ac:dyDescent="0.25">
      <c r="A228" s="14" t="s">
        <v>573</v>
      </c>
      <c r="B228" s="14" t="s">
        <v>574</v>
      </c>
      <c r="C228" s="14" t="s">
        <v>231</v>
      </c>
      <c r="F228" s="14">
        <v>100</v>
      </c>
    </row>
    <row r="229" spans="1:6" x14ac:dyDescent="0.25">
      <c r="A229" s="14" t="s">
        <v>176</v>
      </c>
      <c r="B229" s="14" t="s">
        <v>575</v>
      </c>
      <c r="C229" s="14" t="s">
        <v>231</v>
      </c>
      <c r="F229" s="14">
        <v>30</v>
      </c>
    </row>
    <row r="230" spans="1:6" x14ac:dyDescent="0.25">
      <c r="A230" s="14" t="s">
        <v>177</v>
      </c>
      <c r="B230" s="14" t="s">
        <v>576</v>
      </c>
      <c r="C230" s="14" t="s">
        <v>231</v>
      </c>
      <c r="F230" s="14">
        <v>20</v>
      </c>
    </row>
    <row r="231" spans="1:6" x14ac:dyDescent="0.25">
      <c r="A231" s="14" t="s">
        <v>577</v>
      </c>
      <c r="B231" s="14" t="s">
        <v>578</v>
      </c>
      <c r="C231" s="14" t="s">
        <v>231</v>
      </c>
      <c r="D231" s="14" t="s">
        <v>579</v>
      </c>
      <c r="F231" s="14">
        <v>40</v>
      </c>
    </row>
    <row r="232" spans="1:6" x14ac:dyDescent="0.25">
      <c r="A232" s="14" t="s">
        <v>580</v>
      </c>
      <c r="B232" s="14" t="s">
        <v>581</v>
      </c>
      <c r="C232" s="14" t="s">
        <v>231</v>
      </c>
      <c r="D232" s="14" t="s">
        <v>176</v>
      </c>
      <c r="F232" s="14">
        <v>100</v>
      </c>
    </row>
    <row r="233" spans="1:6" x14ac:dyDescent="0.25">
      <c r="A233" s="14" t="s">
        <v>582</v>
      </c>
      <c r="B233" s="14" t="s">
        <v>583</v>
      </c>
      <c r="C233" s="14" t="s">
        <v>231</v>
      </c>
      <c r="F233" s="14">
        <v>100</v>
      </c>
    </row>
    <row r="234" spans="1:6" x14ac:dyDescent="0.25">
      <c r="A234" s="14" t="s">
        <v>584</v>
      </c>
      <c r="B234" s="14" t="s">
        <v>585</v>
      </c>
      <c r="C234" s="14" t="s">
        <v>231</v>
      </c>
      <c r="D234" s="14" t="s">
        <v>586</v>
      </c>
      <c r="F234" s="14">
        <v>20</v>
      </c>
    </row>
    <row r="235" spans="1:6" x14ac:dyDescent="0.25">
      <c r="A235" s="14" t="s">
        <v>587</v>
      </c>
      <c r="B235" s="14" t="s">
        <v>588</v>
      </c>
      <c r="C235" s="14" t="s">
        <v>231</v>
      </c>
      <c r="F235" s="14">
        <v>100</v>
      </c>
    </row>
    <row r="236" spans="1:6" x14ac:dyDescent="0.25">
      <c r="A236" s="14" t="s">
        <v>589</v>
      </c>
      <c r="B236" s="14" t="s">
        <v>590</v>
      </c>
      <c r="C236" s="14" t="s">
        <v>231</v>
      </c>
      <c r="D236" s="14" t="s">
        <v>591</v>
      </c>
      <c r="F236" s="14">
        <v>50</v>
      </c>
    </row>
    <row r="237" spans="1:6" x14ac:dyDescent="0.25">
      <c r="A237" s="14" t="s">
        <v>178</v>
      </c>
      <c r="B237" s="14" t="s">
        <v>592</v>
      </c>
      <c r="C237" s="14" t="s">
        <v>231</v>
      </c>
      <c r="D237" s="14" t="s">
        <v>593</v>
      </c>
      <c r="F237" s="14">
        <v>100</v>
      </c>
    </row>
    <row r="238" spans="1:6" x14ac:dyDescent="0.25">
      <c r="A238" s="14" t="s">
        <v>594</v>
      </c>
      <c r="B238" s="14" t="s">
        <v>595</v>
      </c>
      <c r="C238" s="14" t="s">
        <v>231</v>
      </c>
      <c r="F238" s="14">
        <v>30</v>
      </c>
    </row>
    <row r="239" spans="1:6" x14ac:dyDescent="0.25">
      <c r="A239" s="14" t="s">
        <v>596</v>
      </c>
      <c r="B239" s="14" t="s">
        <v>597</v>
      </c>
      <c r="C239" s="14" t="s">
        <v>231</v>
      </c>
      <c r="D239" s="14" t="s">
        <v>598</v>
      </c>
      <c r="F239" s="14">
        <v>300</v>
      </c>
    </row>
    <row r="240" spans="1:6" x14ac:dyDescent="0.25">
      <c r="A240" s="14" t="s">
        <v>599</v>
      </c>
      <c r="B240" s="14" t="s">
        <v>600</v>
      </c>
      <c r="C240" s="14" t="s">
        <v>231</v>
      </c>
      <c r="F240" s="14">
        <v>50</v>
      </c>
    </row>
    <row r="241" spans="1:6" x14ac:dyDescent="0.25">
      <c r="A241" s="14" t="s">
        <v>601</v>
      </c>
      <c r="B241" s="14" t="s">
        <v>602</v>
      </c>
      <c r="C241" s="14" t="s">
        <v>231</v>
      </c>
      <c r="D241" s="14" t="s">
        <v>599</v>
      </c>
      <c r="F241" s="14">
        <v>50</v>
      </c>
    </row>
    <row r="242" spans="1:6" x14ac:dyDescent="0.25">
      <c r="A242" s="14" t="s">
        <v>603</v>
      </c>
      <c r="B242" s="14" t="s">
        <v>604</v>
      </c>
      <c r="C242" s="14" t="s">
        <v>231</v>
      </c>
      <c r="D242" s="14" t="s">
        <v>605</v>
      </c>
      <c r="F242" s="14">
        <v>50</v>
      </c>
    </row>
    <row r="243" spans="1:6" x14ac:dyDescent="0.25">
      <c r="A243" s="14" t="s">
        <v>606</v>
      </c>
      <c r="B243" s="14" t="s">
        <v>607</v>
      </c>
      <c r="C243" s="14" t="s">
        <v>231</v>
      </c>
      <c r="D243" s="14" t="s">
        <v>608</v>
      </c>
      <c r="F243" s="14">
        <v>30</v>
      </c>
    </row>
    <row r="244" spans="1:6" x14ac:dyDescent="0.25">
      <c r="A244" s="14" t="s">
        <v>609</v>
      </c>
      <c r="B244" s="14" t="s">
        <v>610</v>
      </c>
      <c r="C244" s="14" t="s">
        <v>611</v>
      </c>
      <c r="D244" s="14" t="s">
        <v>612</v>
      </c>
      <c r="F244" s="14">
        <v>20</v>
      </c>
    </row>
    <row r="245" spans="1:6" x14ac:dyDescent="0.25">
      <c r="A245" s="14" t="s">
        <v>613</v>
      </c>
      <c r="B245" s="14" t="s">
        <v>614</v>
      </c>
      <c r="C245" s="14" t="s">
        <v>231</v>
      </c>
      <c r="F245" s="14">
        <v>20</v>
      </c>
    </row>
    <row r="246" spans="1:6" x14ac:dyDescent="0.25">
      <c r="A246" s="14" t="s">
        <v>615</v>
      </c>
      <c r="B246" s="14" t="s">
        <v>616</v>
      </c>
      <c r="C246" s="14" t="s">
        <v>231</v>
      </c>
      <c r="F246" s="14">
        <v>30</v>
      </c>
    </row>
    <row r="247" spans="1:6" x14ac:dyDescent="0.25">
      <c r="A247" s="14" t="s">
        <v>617</v>
      </c>
      <c r="B247" s="14" t="s">
        <v>618</v>
      </c>
      <c r="C247" s="14" t="s">
        <v>231</v>
      </c>
      <c r="F247" s="14">
        <v>100</v>
      </c>
    </row>
    <row r="248" spans="1:6" x14ac:dyDescent="0.25">
      <c r="A248" s="14" t="s">
        <v>619</v>
      </c>
      <c r="B248" s="14" t="s">
        <v>620</v>
      </c>
      <c r="C248" s="14" t="s">
        <v>621</v>
      </c>
      <c r="F248" s="14">
        <v>100</v>
      </c>
    </row>
    <row r="249" spans="1:6" x14ac:dyDescent="0.25">
      <c r="A249" s="14" t="s">
        <v>622</v>
      </c>
      <c r="B249" s="14" t="s">
        <v>623</v>
      </c>
      <c r="C249" s="14" t="s">
        <v>231</v>
      </c>
      <c r="F249" s="14">
        <v>100</v>
      </c>
    </row>
    <row r="250" spans="1:6" x14ac:dyDescent="0.25">
      <c r="A250" s="14" t="s">
        <v>624</v>
      </c>
      <c r="B250" s="14" t="s">
        <v>625</v>
      </c>
      <c r="C250" s="14" t="s">
        <v>231</v>
      </c>
      <c r="F250" s="14">
        <v>20</v>
      </c>
    </row>
    <row r="251" spans="1:6" x14ac:dyDescent="0.25">
      <c r="A251" s="14" t="s">
        <v>626</v>
      </c>
      <c r="B251" s="14" t="s">
        <v>627</v>
      </c>
      <c r="C251" s="14" t="s">
        <v>231</v>
      </c>
      <c r="F251" s="14">
        <v>50</v>
      </c>
    </row>
    <row r="252" spans="1:6" x14ac:dyDescent="0.25">
      <c r="A252" s="14" t="s">
        <v>628</v>
      </c>
      <c r="B252" s="14" t="s">
        <v>629</v>
      </c>
      <c r="C252" s="14" t="s">
        <v>231</v>
      </c>
      <c r="D252" s="14" t="s">
        <v>630</v>
      </c>
      <c r="F252" s="14">
        <v>20</v>
      </c>
    </row>
    <row r="253" spans="1:6" x14ac:dyDescent="0.25">
      <c r="A253" s="14" t="s">
        <v>631</v>
      </c>
      <c r="B253" s="14" t="s">
        <v>632</v>
      </c>
      <c r="C253" s="14" t="s">
        <v>633</v>
      </c>
      <c r="D253" s="14" t="s">
        <v>634</v>
      </c>
      <c r="F253" s="14">
        <v>30</v>
      </c>
    </row>
    <row r="254" spans="1:6" x14ac:dyDescent="0.25">
      <c r="A254" s="14" t="s">
        <v>635</v>
      </c>
      <c r="B254" s="14" t="s">
        <v>636</v>
      </c>
      <c r="C254" s="14" t="s">
        <v>231</v>
      </c>
      <c r="F254" s="14">
        <v>100</v>
      </c>
    </row>
    <row r="255" spans="1:6" x14ac:dyDescent="0.25">
      <c r="A255" s="14" t="s">
        <v>637</v>
      </c>
      <c r="B255" s="14" t="s">
        <v>638</v>
      </c>
      <c r="C255" s="14" t="s">
        <v>231</v>
      </c>
      <c r="F255" s="14">
        <v>100</v>
      </c>
    </row>
    <row r="256" spans="1:6" x14ac:dyDescent="0.25">
      <c r="A256" s="14" t="s">
        <v>639</v>
      </c>
      <c r="B256" s="14" t="s">
        <v>640</v>
      </c>
      <c r="C256" s="14" t="s">
        <v>231</v>
      </c>
      <c r="F256" s="14">
        <v>30</v>
      </c>
    </row>
    <row r="257" spans="1:6" x14ac:dyDescent="0.25">
      <c r="A257" s="14" t="s">
        <v>641</v>
      </c>
      <c r="B257" s="14" t="s">
        <v>642</v>
      </c>
      <c r="C257" s="14" t="s">
        <v>231</v>
      </c>
      <c r="F257" s="14">
        <v>20</v>
      </c>
    </row>
    <row r="258" spans="1:6" x14ac:dyDescent="0.25">
      <c r="A258" s="14" t="s">
        <v>179</v>
      </c>
      <c r="B258" s="14" t="s">
        <v>643</v>
      </c>
      <c r="C258" s="14" t="s">
        <v>231</v>
      </c>
      <c r="F258" s="14">
        <v>100</v>
      </c>
    </row>
    <row r="259" spans="1:6" x14ac:dyDescent="0.25">
      <c r="A259" s="14" t="s">
        <v>644</v>
      </c>
      <c r="B259" s="14" t="s">
        <v>645</v>
      </c>
      <c r="C259" s="14" t="s">
        <v>231</v>
      </c>
      <c r="F259" s="14">
        <v>100</v>
      </c>
    </row>
    <row r="260" spans="1:6" x14ac:dyDescent="0.25">
      <c r="A260" s="14" t="s">
        <v>646</v>
      </c>
      <c r="B260" s="14" t="s">
        <v>647</v>
      </c>
      <c r="C260" s="14" t="s">
        <v>231</v>
      </c>
      <c r="D260" s="14" t="s">
        <v>648</v>
      </c>
      <c r="F260" s="14">
        <v>40</v>
      </c>
    </row>
    <row r="261" spans="1:6" x14ac:dyDescent="0.25">
      <c r="A261" s="14" t="s">
        <v>649</v>
      </c>
      <c r="B261" s="14" t="s">
        <v>650</v>
      </c>
      <c r="C261" s="14" t="s">
        <v>231</v>
      </c>
      <c r="D261" s="14" t="s">
        <v>646</v>
      </c>
      <c r="F261" s="14">
        <v>20</v>
      </c>
    </row>
    <row r="262" spans="1:6" x14ac:dyDescent="0.25">
      <c r="A262" s="14" t="s">
        <v>180</v>
      </c>
      <c r="B262" s="14" t="s">
        <v>651</v>
      </c>
      <c r="C262" s="14" t="s">
        <v>231</v>
      </c>
      <c r="F262" s="14">
        <v>20</v>
      </c>
    </row>
    <row r="263" spans="1:6" x14ac:dyDescent="0.25">
      <c r="A263" s="14" t="s">
        <v>181</v>
      </c>
      <c r="B263" s="14" t="s">
        <v>652</v>
      </c>
      <c r="C263" s="14" t="s">
        <v>231</v>
      </c>
      <c r="F263" s="14">
        <v>30</v>
      </c>
    </row>
    <row r="264" spans="1:6" x14ac:dyDescent="0.25">
      <c r="A264" s="14" t="s">
        <v>653</v>
      </c>
      <c r="B264" s="14" t="s">
        <v>654</v>
      </c>
      <c r="C264" s="14" t="s">
        <v>231</v>
      </c>
      <c r="D264" s="14" t="s">
        <v>181</v>
      </c>
      <c r="F264" s="14">
        <v>50</v>
      </c>
    </row>
    <row r="265" spans="1:6" x14ac:dyDescent="0.25">
      <c r="A265" s="14" t="s">
        <v>655</v>
      </c>
      <c r="B265" s="14" t="s">
        <v>656</v>
      </c>
      <c r="C265" s="14" t="s">
        <v>231</v>
      </c>
      <c r="F265" s="14">
        <v>30</v>
      </c>
    </row>
    <row r="266" spans="1:6" x14ac:dyDescent="0.25">
      <c r="A266" s="14" t="s">
        <v>657</v>
      </c>
      <c r="B266" s="14" t="s">
        <v>658</v>
      </c>
      <c r="C266" s="14" t="s">
        <v>231</v>
      </c>
      <c r="F266" s="14">
        <v>100</v>
      </c>
    </row>
    <row r="267" spans="1:6" x14ac:dyDescent="0.25">
      <c r="A267" s="14" t="s">
        <v>182</v>
      </c>
      <c r="B267" s="14" t="s">
        <v>659</v>
      </c>
      <c r="C267" s="14" t="s">
        <v>231</v>
      </c>
      <c r="F267" s="14">
        <v>100</v>
      </c>
    </row>
    <row r="268" spans="1:6" x14ac:dyDescent="0.25">
      <c r="A268" s="14" t="s">
        <v>660</v>
      </c>
      <c r="B268" s="14" t="s">
        <v>661</v>
      </c>
      <c r="C268" s="14" t="s">
        <v>231</v>
      </c>
      <c r="F268" s="14">
        <v>100</v>
      </c>
    </row>
    <row r="269" spans="1:6" x14ac:dyDescent="0.25">
      <c r="A269" s="14" t="s">
        <v>220</v>
      </c>
      <c r="B269" s="14" t="s">
        <v>662</v>
      </c>
      <c r="C269" s="14" t="s">
        <v>231</v>
      </c>
      <c r="F269" s="14">
        <v>30</v>
      </c>
    </row>
    <row r="270" spans="1:6" x14ac:dyDescent="0.25">
      <c r="A270" s="14" t="s">
        <v>183</v>
      </c>
      <c r="B270" s="14" t="s">
        <v>663</v>
      </c>
      <c r="C270" s="14" t="s">
        <v>231</v>
      </c>
      <c r="F270" s="14">
        <v>20</v>
      </c>
    </row>
    <row r="271" spans="1:6" x14ac:dyDescent="0.25">
      <c r="A271" s="14" t="s">
        <v>221</v>
      </c>
      <c r="B271" s="14" t="s">
        <v>664</v>
      </c>
      <c r="C271" s="14" t="s">
        <v>231</v>
      </c>
      <c r="F271" s="14">
        <v>30</v>
      </c>
    </row>
    <row r="272" spans="1:6" x14ac:dyDescent="0.25">
      <c r="A272" s="14" t="s">
        <v>665</v>
      </c>
      <c r="B272" s="14" t="s">
        <v>666</v>
      </c>
      <c r="C272" s="14" t="s">
        <v>231</v>
      </c>
      <c r="F272" s="14">
        <v>40</v>
      </c>
    </row>
    <row r="273" spans="1:6" x14ac:dyDescent="0.25">
      <c r="A273" s="14" t="s">
        <v>667</v>
      </c>
      <c r="B273" s="14" t="s">
        <v>668</v>
      </c>
      <c r="C273" s="14" t="s">
        <v>231</v>
      </c>
      <c r="F273" s="14">
        <v>20</v>
      </c>
    </row>
    <row r="274" spans="1:6" x14ac:dyDescent="0.25">
      <c r="A274" s="14" t="s">
        <v>184</v>
      </c>
      <c r="B274" s="14" t="s">
        <v>669</v>
      </c>
      <c r="C274" s="14" t="s">
        <v>231</v>
      </c>
      <c r="F274" s="14">
        <v>30</v>
      </c>
    </row>
    <row r="275" spans="1:6" x14ac:dyDescent="0.25">
      <c r="A275" s="14" t="s">
        <v>185</v>
      </c>
      <c r="B275" s="14" t="s">
        <v>670</v>
      </c>
      <c r="C275" s="14" t="s">
        <v>231</v>
      </c>
      <c r="F275" s="14">
        <v>30</v>
      </c>
    </row>
    <row r="276" spans="1:6" x14ac:dyDescent="0.25">
      <c r="A276" s="14" t="s">
        <v>671</v>
      </c>
      <c r="B276" s="14" t="s">
        <v>672</v>
      </c>
      <c r="C276" s="14" t="s">
        <v>231</v>
      </c>
      <c r="F276" s="14">
        <v>20</v>
      </c>
    </row>
    <row r="277" spans="1:6" x14ac:dyDescent="0.25">
      <c r="A277" s="14" t="s">
        <v>186</v>
      </c>
      <c r="B277" s="14" t="s">
        <v>673</v>
      </c>
      <c r="C277" s="14" t="s">
        <v>231</v>
      </c>
      <c r="F277" s="14">
        <v>20</v>
      </c>
    </row>
    <row r="278" spans="1:6" x14ac:dyDescent="0.25">
      <c r="A278" s="14" t="s">
        <v>187</v>
      </c>
      <c r="B278" s="14" t="s">
        <v>674</v>
      </c>
      <c r="C278" s="14" t="s">
        <v>231</v>
      </c>
      <c r="F278" s="14">
        <v>20</v>
      </c>
    </row>
    <row r="279" spans="1:6" x14ac:dyDescent="0.25">
      <c r="A279" s="14" t="s">
        <v>675</v>
      </c>
      <c r="B279" s="14" t="s">
        <v>676</v>
      </c>
      <c r="C279" s="14" t="s">
        <v>231</v>
      </c>
      <c r="F279" s="14">
        <v>20</v>
      </c>
    </row>
    <row r="280" spans="1:6" x14ac:dyDescent="0.25">
      <c r="A280" s="14" t="s">
        <v>677</v>
      </c>
      <c r="B280" s="14" t="s">
        <v>678</v>
      </c>
      <c r="C280" s="14" t="s">
        <v>231</v>
      </c>
      <c r="F280" s="14">
        <v>20</v>
      </c>
    </row>
    <row r="281" spans="1:6" x14ac:dyDescent="0.25">
      <c r="A281" s="14" t="s">
        <v>679</v>
      </c>
      <c r="B281" s="14" t="s">
        <v>680</v>
      </c>
      <c r="C281" s="14" t="s">
        <v>231</v>
      </c>
      <c r="F281" s="14">
        <v>20</v>
      </c>
    </row>
    <row r="282" spans="1:6" x14ac:dyDescent="0.25">
      <c r="A282" s="14" t="s">
        <v>681</v>
      </c>
      <c r="B282" s="14" t="s">
        <v>682</v>
      </c>
      <c r="C282" s="14" t="s">
        <v>231</v>
      </c>
      <c r="F282" s="14">
        <v>20</v>
      </c>
    </row>
    <row r="283" spans="1:6" x14ac:dyDescent="0.25">
      <c r="A283" s="14" t="s">
        <v>188</v>
      </c>
      <c r="B283" s="14" t="s">
        <v>683</v>
      </c>
      <c r="C283" s="14" t="s">
        <v>231</v>
      </c>
      <c r="F283" s="14">
        <v>20</v>
      </c>
    </row>
    <row r="284" spans="1:6" x14ac:dyDescent="0.25">
      <c r="A284" s="14" t="s">
        <v>684</v>
      </c>
      <c r="B284" s="14" t="s">
        <v>685</v>
      </c>
      <c r="C284" s="14" t="s">
        <v>231</v>
      </c>
      <c r="F284" s="14">
        <v>100</v>
      </c>
    </row>
    <row r="285" spans="1:6" x14ac:dyDescent="0.25">
      <c r="A285" s="14" t="s">
        <v>686</v>
      </c>
      <c r="B285" s="14" t="s">
        <v>687</v>
      </c>
      <c r="C285" s="14" t="s">
        <v>688</v>
      </c>
      <c r="D285" s="14" t="s">
        <v>689</v>
      </c>
      <c r="F285" s="14">
        <v>200</v>
      </c>
    </row>
    <row r="286" spans="1:6" x14ac:dyDescent="0.25">
      <c r="A286" s="14" t="s">
        <v>189</v>
      </c>
      <c r="B286" s="14" t="s">
        <v>690</v>
      </c>
      <c r="C286" s="14" t="s">
        <v>231</v>
      </c>
      <c r="F286" s="14">
        <v>30</v>
      </c>
    </row>
    <row r="287" spans="1:6" x14ac:dyDescent="0.25">
      <c r="A287" s="14" t="s">
        <v>691</v>
      </c>
      <c r="B287" s="14" t="s">
        <v>692</v>
      </c>
      <c r="C287" s="14" t="s">
        <v>693</v>
      </c>
      <c r="D287" s="14" t="s">
        <v>694</v>
      </c>
      <c r="F287" s="14">
        <v>40</v>
      </c>
    </row>
    <row r="288" spans="1:6" x14ac:dyDescent="0.25">
      <c r="A288" s="14" t="s">
        <v>695</v>
      </c>
      <c r="B288" s="14" t="s">
        <v>696</v>
      </c>
      <c r="C288" s="14" t="s">
        <v>697</v>
      </c>
      <c r="D288" s="14" t="s">
        <v>698</v>
      </c>
      <c r="F288" s="14">
        <v>100</v>
      </c>
    </row>
    <row r="289" spans="1:6" x14ac:dyDescent="0.25">
      <c r="A289" s="14" t="s">
        <v>699</v>
      </c>
      <c r="B289" s="14" t="s">
        <v>700</v>
      </c>
      <c r="C289" s="14" t="s">
        <v>701</v>
      </c>
      <c r="D289" s="14" t="s">
        <v>702</v>
      </c>
      <c r="F289" s="14">
        <v>100</v>
      </c>
    </row>
    <row r="290" spans="1:6" x14ac:dyDescent="0.25">
      <c r="A290" s="14" t="s">
        <v>703</v>
      </c>
      <c r="B290" s="14" t="s">
        <v>704</v>
      </c>
      <c r="C290" s="14" t="s">
        <v>231</v>
      </c>
      <c r="F290" s="14">
        <v>20</v>
      </c>
    </row>
    <row r="291" spans="1:6" x14ac:dyDescent="0.25">
      <c r="A291" s="14" t="s">
        <v>705</v>
      </c>
      <c r="B291" s="14" t="s">
        <v>706</v>
      </c>
      <c r="C291" s="14" t="s">
        <v>707</v>
      </c>
      <c r="F291" s="14">
        <v>20</v>
      </c>
    </row>
    <row r="292" spans="1:6" x14ac:dyDescent="0.25">
      <c r="A292" s="14" t="s">
        <v>708</v>
      </c>
      <c r="B292" s="14" t="s">
        <v>709</v>
      </c>
      <c r="C292" s="14" t="s">
        <v>231</v>
      </c>
      <c r="F292" s="14">
        <v>20</v>
      </c>
    </row>
    <row r="293" spans="1:6" x14ac:dyDescent="0.25">
      <c r="A293" s="14" t="s">
        <v>710</v>
      </c>
      <c r="B293" s="14" t="s">
        <v>711</v>
      </c>
      <c r="C293" s="14" t="s">
        <v>231</v>
      </c>
      <c r="F293" s="14">
        <v>30</v>
      </c>
    </row>
    <row r="294" spans="1:6" x14ac:dyDescent="0.25">
      <c r="A294" s="14" t="s">
        <v>712</v>
      </c>
      <c r="B294" s="14" t="s">
        <v>713</v>
      </c>
      <c r="C294" s="14" t="s">
        <v>714</v>
      </c>
      <c r="F294" s="14">
        <v>30</v>
      </c>
    </row>
    <row r="295" spans="1:6" x14ac:dyDescent="0.25">
      <c r="A295" s="14" t="s">
        <v>715</v>
      </c>
      <c r="B295" s="14" t="s">
        <v>716</v>
      </c>
      <c r="C295" s="14" t="s">
        <v>231</v>
      </c>
      <c r="F295" s="14">
        <v>30</v>
      </c>
    </row>
    <row r="296" spans="1:6" x14ac:dyDescent="0.25">
      <c r="A296" s="14" t="s">
        <v>717</v>
      </c>
      <c r="B296" s="14" t="s">
        <v>718</v>
      </c>
      <c r="C296" s="14" t="s">
        <v>231</v>
      </c>
      <c r="F296" s="14">
        <v>30</v>
      </c>
    </row>
    <row r="297" spans="1:6" x14ac:dyDescent="0.25">
      <c r="A297" s="14" t="s">
        <v>719</v>
      </c>
      <c r="B297" s="14" t="s">
        <v>720</v>
      </c>
      <c r="C297" s="14" t="s">
        <v>231</v>
      </c>
      <c r="F297" s="14">
        <v>30</v>
      </c>
    </row>
    <row r="298" spans="1:6" x14ac:dyDescent="0.25">
      <c r="A298" s="14" t="s">
        <v>721</v>
      </c>
      <c r="B298" s="14" t="s">
        <v>722</v>
      </c>
      <c r="C298" s="14" t="s">
        <v>231</v>
      </c>
      <c r="F298" s="14">
        <v>30</v>
      </c>
    </row>
    <row r="299" spans="1:6" x14ac:dyDescent="0.25">
      <c r="A299" s="14" t="s">
        <v>723</v>
      </c>
      <c r="B299" s="14" t="s">
        <v>724</v>
      </c>
      <c r="C299" s="14" t="s">
        <v>231</v>
      </c>
      <c r="F299" s="14">
        <v>30</v>
      </c>
    </row>
    <row r="300" spans="1:6" x14ac:dyDescent="0.25">
      <c r="A300" s="14" t="s">
        <v>725</v>
      </c>
      <c r="B300" s="14" t="s">
        <v>726</v>
      </c>
      <c r="C300" s="14" t="s">
        <v>231</v>
      </c>
      <c r="D300" s="14" t="s">
        <v>727</v>
      </c>
      <c r="F300" s="14">
        <v>100</v>
      </c>
    </row>
    <row r="301" spans="1:6" x14ac:dyDescent="0.25">
      <c r="A301" s="14" t="s">
        <v>728</v>
      </c>
      <c r="B301" s="14" t="s">
        <v>729</v>
      </c>
      <c r="C301" s="14" t="s">
        <v>231</v>
      </c>
      <c r="F301" s="14">
        <v>20</v>
      </c>
    </row>
    <row r="302" spans="1:6" x14ac:dyDescent="0.25">
      <c r="A302" s="14" t="s">
        <v>190</v>
      </c>
      <c r="B302" s="14" t="s">
        <v>730</v>
      </c>
      <c r="C302" s="14" t="s">
        <v>231</v>
      </c>
      <c r="F302" s="14">
        <v>20</v>
      </c>
    </row>
    <row r="303" spans="1:6" x14ac:dyDescent="0.25">
      <c r="A303" s="14" t="s">
        <v>731</v>
      </c>
      <c r="B303" s="14" t="s">
        <v>732</v>
      </c>
      <c r="C303" s="14" t="s">
        <v>231</v>
      </c>
      <c r="F303" s="14">
        <v>20</v>
      </c>
    </row>
    <row r="304" spans="1:6" x14ac:dyDescent="0.25">
      <c r="A304" s="14" t="s">
        <v>733</v>
      </c>
      <c r="B304" s="14" t="s">
        <v>734</v>
      </c>
      <c r="C304" s="14" t="s">
        <v>231</v>
      </c>
      <c r="D304" s="14" t="s">
        <v>735</v>
      </c>
      <c r="F304" s="14">
        <v>100</v>
      </c>
    </row>
    <row r="305" spans="1:6" x14ac:dyDescent="0.25">
      <c r="A305" s="14" t="s">
        <v>736</v>
      </c>
      <c r="B305" s="14" t="s">
        <v>737</v>
      </c>
      <c r="C305" s="14" t="s">
        <v>231</v>
      </c>
      <c r="F305" s="14">
        <v>20</v>
      </c>
    </row>
    <row r="306" spans="1:6" x14ac:dyDescent="0.25">
      <c r="A306" s="14" t="s">
        <v>191</v>
      </c>
      <c r="B306" s="14" t="s">
        <v>738</v>
      </c>
      <c r="C306" s="14" t="s">
        <v>231</v>
      </c>
      <c r="F306" s="14">
        <v>20</v>
      </c>
    </row>
    <row r="307" spans="1:6" x14ac:dyDescent="0.25">
      <c r="A307" s="14" t="s">
        <v>739</v>
      </c>
      <c r="B307" s="14" t="s">
        <v>740</v>
      </c>
      <c r="C307" s="14" t="s">
        <v>231</v>
      </c>
      <c r="F307" s="14">
        <v>20</v>
      </c>
    </row>
    <row r="308" spans="1:6" x14ac:dyDescent="0.25">
      <c r="A308" s="14" t="s">
        <v>741</v>
      </c>
      <c r="B308" s="14" t="s">
        <v>742</v>
      </c>
      <c r="C308" s="14" t="s">
        <v>231</v>
      </c>
      <c r="F308" s="14">
        <v>20</v>
      </c>
    </row>
    <row r="309" spans="1:6" x14ac:dyDescent="0.25">
      <c r="A309" s="14" t="s">
        <v>743</v>
      </c>
      <c r="B309" s="14" t="s">
        <v>744</v>
      </c>
      <c r="C309" s="14" t="s">
        <v>231</v>
      </c>
      <c r="F309" s="14">
        <v>50</v>
      </c>
    </row>
    <row r="310" spans="1:6" x14ac:dyDescent="0.25">
      <c r="A310" s="14" t="s">
        <v>745</v>
      </c>
      <c r="B310" s="14" t="s">
        <v>746</v>
      </c>
      <c r="C310" s="14" t="s">
        <v>231</v>
      </c>
      <c r="F310" s="14">
        <v>100</v>
      </c>
    </row>
    <row r="311" spans="1:6" x14ac:dyDescent="0.25">
      <c r="A311" s="14" t="s">
        <v>192</v>
      </c>
      <c r="B311" s="14" t="s">
        <v>747</v>
      </c>
      <c r="C311" s="14" t="s">
        <v>231</v>
      </c>
      <c r="D311" s="14" t="s">
        <v>193</v>
      </c>
      <c r="F311" s="14">
        <v>100</v>
      </c>
    </row>
    <row r="312" spans="1:6" x14ac:dyDescent="0.25">
      <c r="A312" s="14" t="s">
        <v>748</v>
      </c>
      <c r="B312" s="14" t="s">
        <v>749</v>
      </c>
      <c r="C312" s="14" t="s">
        <v>750</v>
      </c>
      <c r="D312" s="14" t="s">
        <v>751</v>
      </c>
      <c r="F312" s="14">
        <v>20</v>
      </c>
    </row>
    <row r="313" spans="1:6" x14ac:dyDescent="0.25">
      <c r="A313" s="14" t="s">
        <v>193</v>
      </c>
      <c r="B313" s="14" t="s">
        <v>752</v>
      </c>
      <c r="C313" s="14" t="s">
        <v>231</v>
      </c>
      <c r="D313" s="14" t="s">
        <v>753</v>
      </c>
      <c r="F313" s="14">
        <v>100</v>
      </c>
    </row>
    <row r="314" spans="1:6" x14ac:dyDescent="0.25">
      <c r="A314" s="14" t="s">
        <v>194</v>
      </c>
      <c r="B314" s="14" t="s">
        <v>754</v>
      </c>
      <c r="C314" s="14" t="s">
        <v>755</v>
      </c>
      <c r="F314" s="14">
        <v>100</v>
      </c>
    </row>
    <row r="315" spans="1:6" x14ac:dyDescent="0.25">
      <c r="A315" s="14" t="s">
        <v>756</v>
      </c>
      <c r="B315" s="14" t="s">
        <v>757</v>
      </c>
      <c r="C315" s="14" t="s">
        <v>758</v>
      </c>
      <c r="D315" s="14" t="s">
        <v>759</v>
      </c>
      <c r="F315" s="14">
        <v>30</v>
      </c>
    </row>
    <row r="316" spans="1:6" x14ac:dyDescent="0.25">
      <c r="A316" s="14" t="s">
        <v>760</v>
      </c>
      <c r="B316" s="14" t="s">
        <v>761</v>
      </c>
      <c r="C316" s="14" t="s">
        <v>231</v>
      </c>
      <c r="F316" s="14">
        <v>100</v>
      </c>
    </row>
    <row r="317" spans="1:6" x14ac:dyDescent="0.25">
      <c r="A317" s="14" t="s">
        <v>195</v>
      </c>
      <c r="B317" s="14" t="s">
        <v>762</v>
      </c>
      <c r="C317" s="14" t="s">
        <v>231</v>
      </c>
      <c r="F317" s="14">
        <v>30</v>
      </c>
    </row>
    <row r="318" spans="1:6" x14ac:dyDescent="0.25">
      <c r="A318" s="14" t="s">
        <v>196</v>
      </c>
      <c r="B318" s="14" t="s">
        <v>763</v>
      </c>
      <c r="C318" s="14" t="s">
        <v>231</v>
      </c>
      <c r="F318" s="14">
        <v>30</v>
      </c>
    </row>
    <row r="319" spans="1:6" x14ac:dyDescent="0.25">
      <c r="A319" s="14" t="s">
        <v>764</v>
      </c>
      <c r="B319" s="14" t="s">
        <v>765</v>
      </c>
      <c r="C319" s="14" t="s">
        <v>231</v>
      </c>
      <c r="D319" s="14" t="s">
        <v>766</v>
      </c>
      <c r="F319" s="14">
        <v>20</v>
      </c>
    </row>
    <row r="320" spans="1:6" x14ac:dyDescent="0.25">
      <c r="A320" s="14" t="s">
        <v>210</v>
      </c>
      <c r="B320" s="14" t="s">
        <v>767</v>
      </c>
      <c r="C320" s="14" t="s">
        <v>768</v>
      </c>
      <c r="F320" s="14">
        <v>20</v>
      </c>
    </row>
    <row r="321" spans="1:6" x14ac:dyDescent="0.25">
      <c r="A321" s="14" t="s">
        <v>769</v>
      </c>
      <c r="B321" s="14" t="s">
        <v>770</v>
      </c>
      <c r="C321" s="14" t="s">
        <v>231</v>
      </c>
      <c r="F321" s="14">
        <v>30</v>
      </c>
    </row>
    <row r="322" spans="1:6" x14ac:dyDescent="0.25">
      <c r="A322" s="14" t="s">
        <v>771</v>
      </c>
      <c r="B322" s="14" t="s">
        <v>772</v>
      </c>
      <c r="C322" s="14" t="s">
        <v>231</v>
      </c>
      <c r="D322" s="14" t="s">
        <v>196</v>
      </c>
      <c r="F322" s="14">
        <v>200</v>
      </c>
    </row>
    <row r="323" spans="1:6" x14ac:dyDescent="0.25">
      <c r="A323" s="14" t="s">
        <v>766</v>
      </c>
      <c r="B323" s="14" t="s">
        <v>773</v>
      </c>
      <c r="C323" s="14" t="s">
        <v>231</v>
      </c>
      <c r="D323" s="14" t="s">
        <v>774</v>
      </c>
      <c r="F323" s="14">
        <v>20</v>
      </c>
    </row>
    <row r="324" spans="1:6" x14ac:dyDescent="0.25">
      <c r="A324" s="14" t="s">
        <v>197</v>
      </c>
      <c r="B324" s="14" t="s">
        <v>775</v>
      </c>
      <c r="C324" s="14" t="s">
        <v>231</v>
      </c>
      <c r="D324" s="14" t="s">
        <v>776</v>
      </c>
      <c r="F324" s="14">
        <v>100</v>
      </c>
    </row>
    <row r="325" spans="1:6" x14ac:dyDescent="0.25">
      <c r="A325" s="14" t="s">
        <v>777</v>
      </c>
      <c r="B325" s="14" t="s">
        <v>778</v>
      </c>
      <c r="C325" s="14" t="s">
        <v>231</v>
      </c>
      <c r="F325" s="14">
        <v>400</v>
      </c>
    </row>
    <row r="326" spans="1:6" x14ac:dyDescent="0.25">
      <c r="A326" s="14" t="s">
        <v>779</v>
      </c>
      <c r="B326" s="14" t="s">
        <v>780</v>
      </c>
      <c r="C326" s="14" t="s">
        <v>781</v>
      </c>
      <c r="D326" s="14" t="s">
        <v>782</v>
      </c>
      <c r="F326" s="14">
        <v>40</v>
      </c>
    </row>
    <row r="327" spans="1:6" x14ac:dyDescent="0.25">
      <c r="A327" s="14" t="s">
        <v>783</v>
      </c>
      <c r="B327" s="14" t="s">
        <v>784</v>
      </c>
      <c r="C327" s="14" t="s">
        <v>231</v>
      </c>
      <c r="F327" s="14">
        <v>100</v>
      </c>
    </row>
    <row r="328" spans="1:6" x14ac:dyDescent="0.25">
      <c r="A328" s="14" t="s">
        <v>785</v>
      </c>
      <c r="B328" s="14" t="s">
        <v>786</v>
      </c>
      <c r="C328" s="14" t="s">
        <v>231</v>
      </c>
      <c r="D328" s="14" t="s">
        <v>787</v>
      </c>
      <c r="F328" s="14">
        <v>20</v>
      </c>
    </row>
    <row r="329" spans="1:6" x14ac:dyDescent="0.25">
      <c r="A329" s="14" t="s">
        <v>788</v>
      </c>
      <c r="B329" s="14" t="s">
        <v>789</v>
      </c>
      <c r="C329" s="14" t="s">
        <v>231</v>
      </c>
      <c r="F329" s="14">
        <v>50</v>
      </c>
    </row>
    <row r="330" spans="1:6" x14ac:dyDescent="0.25">
      <c r="A330" s="14" t="s">
        <v>198</v>
      </c>
      <c r="B330" s="14" t="s">
        <v>790</v>
      </c>
      <c r="C330" s="14" t="s">
        <v>791</v>
      </c>
      <c r="F330" s="14">
        <v>100</v>
      </c>
    </row>
    <row r="331" spans="1:6" x14ac:dyDescent="0.25">
      <c r="A331" s="14" t="s">
        <v>792</v>
      </c>
      <c r="B331" s="14" t="s">
        <v>793</v>
      </c>
      <c r="C331" s="14" t="s">
        <v>231</v>
      </c>
      <c r="D331" s="14" t="s">
        <v>794</v>
      </c>
      <c r="F331" s="14">
        <v>50</v>
      </c>
    </row>
    <row r="332" spans="1:6" x14ac:dyDescent="0.25">
      <c r="A332" s="14" t="s">
        <v>795</v>
      </c>
      <c r="B332" s="14" t="s">
        <v>796</v>
      </c>
      <c r="C332" s="14" t="s">
        <v>231</v>
      </c>
      <c r="F332" s="14">
        <v>100</v>
      </c>
    </row>
    <row r="333" spans="1:6" x14ac:dyDescent="0.25">
      <c r="A333" s="14" t="s">
        <v>797</v>
      </c>
      <c r="B333" s="14" t="s">
        <v>798</v>
      </c>
      <c r="C333" s="14" t="s">
        <v>231</v>
      </c>
      <c r="F333" s="14">
        <v>20</v>
      </c>
    </row>
    <row r="334" spans="1:6" x14ac:dyDescent="0.25">
      <c r="A334" s="14" t="s">
        <v>799</v>
      </c>
      <c r="B334" s="14" t="s">
        <v>800</v>
      </c>
      <c r="C334" s="14" t="s">
        <v>231</v>
      </c>
      <c r="F334" s="14">
        <v>50</v>
      </c>
    </row>
    <row r="335" spans="1:6" x14ac:dyDescent="0.25">
      <c r="A335" s="14" t="s">
        <v>801</v>
      </c>
      <c r="B335" s="14" t="s">
        <v>802</v>
      </c>
      <c r="C335" s="14" t="s">
        <v>803</v>
      </c>
      <c r="F335" s="14">
        <v>40</v>
      </c>
    </row>
    <row r="336" spans="1:6" x14ac:dyDescent="0.25">
      <c r="A336" s="14" t="s">
        <v>804</v>
      </c>
      <c r="B336" s="14" t="s">
        <v>805</v>
      </c>
      <c r="C336" s="14" t="s">
        <v>806</v>
      </c>
      <c r="F336" s="14">
        <v>40</v>
      </c>
    </row>
    <row r="337" spans="1:6" x14ac:dyDescent="0.25">
      <c r="A337" s="14" t="s">
        <v>807</v>
      </c>
      <c r="B337" s="14" t="s">
        <v>808</v>
      </c>
      <c r="C337" s="14" t="s">
        <v>231</v>
      </c>
      <c r="F337" s="14">
        <v>20</v>
      </c>
    </row>
    <row r="338" spans="1:6" x14ac:dyDescent="0.25">
      <c r="A338" s="14" t="s">
        <v>199</v>
      </c>
      <c r="B338" s="14" t="s">
        <v>809</v>
      </c>
      <c r="C338" s="14" t="s">
        <v>231</v>
      </c>
      <c r="F338" s="14">
        <v>40</v>
      </c>
    </row>
    <row r="339" spans="1:6" x14ac:dyDescent="0.25">
      <c r="A339" s="14" t="s">
        <v>200</v>
      </c>
      <c r="B339" s="14" t="s">
        <v>810</v>
      </c>
      <c r="C339" s="14" t="s">
        <v>231</v>
      </c>
      <c r="F339" s="14">
        <v>20</v>
      </c>
    </row>
    <row r="340" spans="1:6" x14ac:dyDescent="0.25">
      <c r="A340" s="14" t="s">
        <v>201</v>
      </c>
      <c r="B340" s="14" t="s">
        <v>811</v>
      </c>
      <c r="C340" s="14" t="s">
        <v>231</v>
      </c>
      <c r="F340" s="14">
        <v>50</v>
      </c>
    </row>
    <row r="341" spans="1:6" x14ac:dyDescent="0.25">
      <c r="A341" s="14" t="s">
        <v>202</v>
      </c>
      <c r="B341" s="14" t="s">
        <v>812</v>
      </c>
      <c r="C341" s="14" t="s">
        <v>231</v>
      </c>
      <c r="F341" s="14">
        <v>30</v>
      </c>
    </row>
    <row r="342" spans="1:6" x14ac:dyDescent="0.25">
      <c r="A342" s="14" t="s">
        <v>203</v>
      </c>
      <c r="B342" s="14" t="s">
        <v>813</v>
      </c>
      <c r="C342" s="14" t="s">
        <v>231</v>
      </c>
      <c r="F342" s="14">
        <v>50</v>
      </c>
    </row>
    <row r="343" spans="1:6" x14ac:dyDescent="0.25">
      <c r="A343" s="14" t="s">
        <v>814</v>
      </c>
      <c r="B343" s="14" t="s">
        <v>815</v>
      </c>
      <c r="C343" s="14" t="s">
        <v>231</v>
      </c>
      <c r="F343" s="14">
        <v>20</v>
      </c>
    </row>
    <row r="344" spans="1:6" x14ac:dyDescent="0.25">
      <c r="A344" s="14" t="s">
        <v>204</v>
      </c>
      <c r="B344" s="14" t="s">
        <v>816</v>
      </c>
      <c r="C344" s="14" t="s">
        <v>231</v>
      </c>
      <c r="F344" s="14">
        <v>100</v>
      </c>
    </row>
    <row r="345" spans="1:6" x14ac:dyDescent="0.25">
      <c r="A345" s="14" t="s">
        <v>205</v>
      </c>
      <c r="B345" s="14" t="s">
        <v>817</v>
      </c>
      <c r="C345" s="14" t="s">
        <v>231</v>
      </c>
      <c r="F345" s="14">
        <v>20</v>
      </c>
    </row>
    <row r="346" spans="1:6" x14ac:dyDescent="0.25">
      <c r="A346" s="14" t="s">
        <v>206</v>
      </c>
      <c r="B346" s="14" t="s">
        <v>818</v>
      </c>
      <c r="C346" s="14" t="s">
        <v>231</v>
      </c>
      <c r="F346" s="14">
        <v>30</v>
      </c>
    </row>
    <row r="347" spans="1:6" x14ac:dyDescent="0.25">
      <c r="A347" s="14" t="s">
        <v>819</v>
      </c>
      <c r="B347" s="14" t="s">
        <v>820</v>
      </c>
      <c r="C347" s="14" t="s">
        <v>231</v>
      </c>
      <c r="F347" s="14">
        <v>100</v>
      </c>
    </row>
    <row r="348" spans="1:6" x14ac:dyDescent="0.25">
      <c r="A348" s="14" t="s">
        <v>207</v>
      </c>
      <c r="B348" s="14" t="s">
        <v>821</v>
      </c>
      <c r="C348" s="14" t="s">
        <v>231</v>
      </c>
      <c r="D348" s="14" t="s">
        <v>819</v>
      </c>
      <c r="F348" s="14">
        <v>50</v>
      </c>
    </row>
    <row r="349" spans="1:6" x14ac:dyDescent="0.25">
      <c r="A349" s="14" t="s">
        <v>822</v>
      </c>
      <c r="B349" s="14" t="s">
        <v>823</v>
      </c>
      <c r="C349" s="14" t="s">
        <v>231</v>
      </c>
      <c r="D349" s="14" t="s">
        <v>824</v>
      </c>
      <c r="F349" s="14">
        <v>100</v>
      </c>
    </row>
    <row r="350" spans="1:6" x14ac:dyDescent="0.25">
      <c r="A350" s="14" t="s">
        <v>825</v>
      </c>
      <c r="B350" s="14" t="s">
        <v>826</v>
      </c>
      <c r="C350" s="14" t="s">
        <v>231</v>
      </c>
      <c r="F350" s="14">
        <v>30</v>
      </c>
    </row>
    <row r="351" spans="1:6" x14ac:dyDescent="0.25">
      <c r="A351" s="14" t="s">
        <v>827</v>
      </c>
      <c r="B351" s="14" t="s">
        <v>828</v>
      </c>
      <c r="C351" s="14" t="s">
        <v>231</v>
      </c>
      <c r="D351" s="14" t="s">
        <v>829</v>
      </c>
      <c r="F351" s="14">
        <v>40</v>
      </c>
    </row>
    <row r="352" spans="1:6" x14ac:dyDescent="0.25">
      <c r="A352" s="14" t="s">
        <v>830</v>
      </c>
      <c r="B352" s="14" t="s">
        <v>831</v>
      </c>
      <c r="C352" s="14" t="s">
        <v>231</v>
      </c>
      <c r="D352" s="14" t="s">
        <v>832</v>
      </c>
      <c r="F352" s="14">
        <v>40</v>
      </c>
    </row>
    <row r="353" spans="1:6" x14ac:dyDescent="0.25">
      <c r="A353" s="14" t="s">
        <v>833</v>
      </c>
      <c r="B353" s="14" t="s">
        <v>834</v>
      </c>
      <c r="C353" s="14" t="s">
        <v>231</v>
      </c>
      <c r="F353" s="14">
        <v>30</v>
      </c>
    </row>
    <row r="354" spans="1:6" x14ac:dyDescent="0.25">
      <c r="A354" s="14" t="s">
        <v>835</v>
      </c>
      <c r="B354" s="14" t="s">
        <v>836</v>
      </c>
      <c r="C354" s="14" t="s">
        <v>231</v>
      </c>
      <c r="F354" s="14">
        <v>100</v>
      </c>
    </row>
    <row r="355" spans="1:6" x14ac:dyDescent="0.25">
      <c r="A355" s="14" t="s">
        <v>837</v>
      </c>
      <c r="B355" s="14" t="s">
        <v>838</v>
      </c>
      <c r="C355" s="14" t="s">
        <v>839</v>
      </c>
      <c r="D355" s="14" t="s">
        <v>840</v>
      </c>
      <c r="F355" s="14">
        <v>100</v>
      </c>
    </row>
    <row r="356" spans="1:6" x14ac:dyDescent="0.25">
      <c r="A356" s="25" t="s">
        <v>225</v>
      </c>
      <c r="B356" s="25" t="s">
        <v>226</v>
      </c>
      <c r="D356" s="25" t="s">
        <v>228</v>
      </c>
      <c r="E356" s="25" t="s">
        <v>227</v>
      </c>
      <c r="F356" s="25" t="s">
        <v>229</v>
      </c>
    </row>
    <row r="357" spans="1:6" x14ac:dyDescent="0.25">
      <c r="A357" s="14" t="s">
        <v>841</v>
      </c>
      <c r="D357" s="14" t="s">
        <v>843</v>
      </c>
      <c r="E357" s="14" t="s">
        <v>842</v>
      </c>
      <c r="F357" s="14">
        <v>30</v>
      </c>
    </row>
    <row r="358" spans="1:6" x14ac:dyDescent="0.25">
      <c r="A358" s="14" t="s">
        <v>844</v>
      </c>
      <c r="D358" s="14" t="s">
        <v>843</v>
      </c>
      <c r="E358" s="14" t="s">
        <v>845</v>
      </c>
      <c r="F358" s="14">
        <v>30</v>
      </c>
    </row>
    <row r="359" spans="1:6" x14ac:dyDescent="0.25">
      <c r="A359" s="14" t="s">
        <v>846</v>
      </c>
      <c r="D359" s="14" t="s">
        <v>848</v>
      </c>
      <c r="E359" s="14" t="s">
        <v>847</v>
      </c>
      <c r="F359" s="14">
        <v>20</v>
      </c>
    </row>
    <row r="360" spans="1:6" x14ac:dyDescent="0.25">
      <c r="A360" s="14" t="s">
        <v>849</v>
      </c>
      <c r="D360" s="14" t="s">
        <v>851</v>
      </c>
      <c r="E360" s="14" t="s">
        <v>850</v>
      </c>
      <c r="F360" s="14">
        <v>40</v>
      </c>
    </row>
    <row r="361" spans="1:6" x14ac:dyDescent="0.25">
      <c r="A361" s="14" t="s">
        <v>852</v>
      </c>
      <c r="D361" s="14" t="s">
        <v>854</v>
      </c>
      <c r="E361" s="14" t="s">
        <v>853</v>
      </c>
      <c r="F361" s="14">
        <v>30</v>
      </c>
    </row>
    <row r="362" spans="1:6" x14ac:dyDescent="0.25">
      <c r="A362" s="14" t="s">
        <v>855</v>
      </c>
      <c r="D362" s="14" t="s">
        <v>333</v>
      </c>
      <c r="E362" s="14" t="s">
        <v>856</v>
      </c>
      <c r="F362" s="14">
        <v>30</v>
      </c>
    </row>
    <row r="363" spans="1:6" x14ac:dyDescent="0.25">
      <c r="A363" s="14" t="s">
        <v>857</v>
      </c>
      <c r="D363" s="14" t="s">
        <v>333</v>
      </c>
      <c r="E363" s="14" t="s">
        <v>858</v>
      </c>
      <c r="F363" s="14">
        <v>20</v>
      </c>
    </row>
    <row r="364" spans="1:6" x14ac:dyDescent="0.25">
      <c r="A364" s="14" t="s">
        <v>859</v>
      </c>
      <c r="D364" s="14" t="s">
        <v>333</v>
      </c>
      <c r="E364" s="14" t="s">
        <v>860</v>
      </c>
      <c r="F364" s="14">
        <v>20</v>
      </c>
    </row>
    <row r="365" spans="1:6" x14ac:dyDescent="0.25">
      <c r="A365" s="14" t="s">
        <v>861</v>
      </c>
      <c r="D365" s="14" t="s">
        <v>152</v>
      </c>
      <c r="E365" s="14" t="s">
        <v>862</v>
      </c>
      <c r="F365" s="14">
        <v>100</v>
      </c>
    </row>
    <row r="366" spans="1:6" x14ac:dyDescent="0.25">
      <c r="A366" s="14" t="s">
        <v>863</v>
      </c>
      <c r="D366" s="14" t="s">
        <v>152</v>
      </c>
      <c r="E366" s="14" t="s">
        <v>864</v>
      </c>
      <c r="F366" s="14">
        <v>20</v>
      </c>
    </row>
    <row r="367" spans="1:6" x14ac:dyDescent="0.25">
      <c r="A367" s="14" t="s">
        <v>865</v>
      </c>
      <c r="D367" s="14" t="s">
        <v>353</v>
      </c>
      <c r="E367" s="14" t="s">
        <v>866</v>
      </c>
      <c r="F367" s="14">
        <v>30</v>
      </c>
    </row>
    <row r="368" spans="1:6" x14ac:dyDescent="0.25">
      <c r="A368" s="14" t="s">
        <v>867</v>
      </c>
      <c r="D368" s="14" t="s">
        <v>353</v>
      </c>
      <c r="E368" s="14" t="s">
        <v>868</v>
      </c>
      <c r="F368" s="14">
        <v>20</v>
      </c>
    </row>
    <row r="369" spans="1:6" x14ac:dyDescent="0.25">
      <c r="A369" s="14" t="s">
        <v>869</v>
      </c>
      <c r="D369" s="14" t="s">
        <v>356</v>
      </c>
      <c r="E369" s="14" t="s">
        <v>870</v>
      </c>
      <c r="F369" s="14">
        <v>20</v>
      </c>
    </row>
    <row r="370" spans="1:6" x14ac:dyDescent="0.25">
      <c r="A370" s="14" t="s">
        <v>871</v>
      </c>
      <c r="D370" s="14" t="s">
        <v>364</v>
      </c>
      <c r="E370" s="14" t="s">
        <v>872</v>
      </c>
      <c r="F370" s="14">
        <v>20</v>
      </c>
    </row>
    <row r="371" spans="1:6" x14ac:dyDescent="0.25">
      <c r="A371" s="14" t="s">
        <v>873</v>
      </c>
      <c r="D371" s="14" t="s">
        <v>364</v>
      </c>
      <c r="E371" s="14" t="s">
        <v>874</v>
      </c>
      <c r="F371" s="14">
        <v>20</v>
      </c>
    </row>
    <row r="372" spans="1:6" x14ac:dyDescent="0.25">
      <c r="A372" s="14" t="s">
        <v>875</v>
      </c>
      <c r="D372" s="14" t="s">
        <v>158</v>
      </c>
      <c r="E372" s="14" t="s">
        <v>876</v>
      </c>
      <c r="F372" s="14">
        <v>40</v>
      </c>
    </row>
    <row r="373" spans="1:6" x14ac:dyDescent="0.25">
      <c r="A373" s="14" t="s">
        <v>877</v>
      </c>
      <c r="D373" s="14" t="s">
        <v>158</v>
      </c>
      <c r="E373" s="14" t="s">
        <v>878</v>
      </c>
      <c r="F373" s="14">
        <v>20</v>
      </c>
    </row>
    <row r="374" spans="1:6" x14ac:dyDescent="0.25">
      <c r="A374" s="14" t="s">
        <v>879</v>
      </c>
      <c r="D374" s="14" t="s">
        <v>881</v>
      </c>
      <c r="E374" s="14" t="s">
        <v>880</v>
      </c>
      <c r="F374" s="14">
        <v>20</v>
      </c>
    </row>
    <row r="375" spans="1:6" x14ac:dyDescent="0.25">
      <c r="A375" s="14" t="s">
        <v>882</v>
      </c>
      <c r="D375" s="14" t="s">
        <v>394</v>
      </c>
      <c r="E375" s="14" t="s">
        <v>883</v>
      </c>
      <c r="F375" s="14">
        <v>20</v>
      </c>
    </row>
    <row r="376" spans="1:6" x14ac:dyDescent="0.25">
      <c r="A376" s="14" t="s">
        <v>884</v>
      </c>
      <c r="D376" s="14" t="s">
        <v>394</v>
      </c>
      <c r="E376" s="14" t="s">
        <v>885</v>
      </c>
      <c r="F376" s="14">
        <v>30</v>
      </c>
    </row>
    <row r="377" spans="1:6" x14ac:dyDescent="0.25">
      <c r="A377" s="14" t="s">
        <v>886</v>
      </c>
      <c r="D377" s="14" t="s">
        <v>394</v>
      </c>
      <c r="E377" s="14" t="s">
        <v>887</v>
      </c>
      <c r="F377" s="14">
        <v>20</v>
      </c>
    </row>
    <row r="378" spans="1:6" x14ac:dyDescent="0.25">
      <c r="A378" s="14" t="s">
        <v>888</v>
      </c>
      <c r="D378" s="14" t="s">
        <v>890</v>
      </c>
      <c r="E378" s="14" t="s">
        <v>889</v>
      </c>
      <c r="F378" s="14">
        <v>20</v>
      </c>
    </row>
    <row r="379" spans="1:6" x14ac:dyDescent="0.25">
      <c r="A379" s="14" t="s">
        <v>891</v>
      </c>
      <c r="D379" s="14" t="s">
        <v>164</v>
      </c>
      <c r="E379" s="14" t="s">
        <v>892</v>
      </c>
      <c r="F379" s="14">
        <v>40</v>
      </c>
    </row>
    <row r="380" spans="1:6" x14ac:dyDescent="0.25">
      <c r="A380" s="14" t="s">
        <v>893</v>
      </c>
      <c r="D380" s="14" t="s">
        <v>164</v>
      </c>
      <c r="E380" s="14" t="s">
        <v>894</v>
      </c>
      <c r="F380" s="14">
        <v>20</v>
      </c>
    </row>
    <row r="381" spans="1:6" x14ac:dyDescent="0.25">
      <c r="A381" s="14" t="s">
        <v>895</v>
      </c>
      <c r="D381" s="14" t="s">
        <v>455</v>
      </c>
      <c r="E381" s="14" t="s">
        <v>896</v>
      </c>
      <c r="F381" s="14">
        <v>30</v>
      </c>
    </row>
    <row r="382" spans="1:6" x14ac:dyDescent="0.25">
      <c r="A382" s="14" t="s">
        <v>897</v>
      </c>
      <c r="D382" s="14" t="s">
        <v>455</v>
      </c>
      <c r="E382" s="14" t="s">
        <v>898</v>
      </c>
      <c r="F382" s="14">
        <v>30</v>
      </c>
    </row>
    <row r="383" spans="1:6" x14ac:dyDescent="0.25">
      <c r="A383" s="14" t="s">
        <v>899</v>
      </c>
      <c r="D383" s="14" t="s">
        <v>455</v>
      </c>
      <c r="E383" s="14" t="s">
        <v>900</v>
      </c>
      <c r="F383" s="14">
        <v>20</v>
      </c>
    </row>
    <row r="384" spans="1:6" x14ac:dyDescent="0.25">
      <c r="A384" s="14" t="s">
        <v>901</v>
      </c>
      <c r="D384" s="14" t="s">
        <v>455</v>
      </c>
      <c r="E384" s="14" t="s">
        <v>902</v>
      </c>
      <c r="F384" s="14">
        <v>30</v>
      </c>
    </row>
    <row r="385" spans="1:6" x14ac:dyDescent="0.25">
      <c r="A385" s="14" t="s">
        <v>903</v>
      </c>
      <c r="D385" s="14" t="s">
        <v>455</v>
      </c>
      <c r="E385" s="14" t="s">
        <v>904</v>
      </c>
      <c r="F385" s="14">
        <v>20</v>
      </c>
    </row>
    <row r="386" spans="1:6" x14ac:dyDescent="0.25">
      <c r="A386" s="14" t="s">
        <v>905</v>
      </c>
      <c r="D386" s="14" t="s">
        <v>504</v>
      </c>
      <c r="E386" s="14" t="s">
        <v>906</v>
      </c>
      <c r="F386" s="14">
        <v>20</v>
      </c>
    </row>
    <row r="387" spans="1:6" x14ac:dyDescent="0.25">
      <c r="A387" s="14" t="s">
        <v>907</v>
      </c>
      <c r="D387" s="14" t="s">
        <v>504</v>
      </c>
      <c r="E387" s="14" t="s">
        <v>908</v>
      </c>
      <c r="F387" s="14">
        <v>30</v>
      </c>
    </row>
    <row r="388" spans="1:6" x14ac:dyDescent="0.25">
      <c r="A388" s="14" t="s">
        <v>909</v>
      </c>
      <c r="D388" s="14" t="s">
        <v>504</v>
      </c>
      <c r="E388" s="14" t="s">
        <v>909</v>
      </c>
      <c r="F388" s="14">
        <v>20</v>
      </c>
    </row>
    <row r="389" spans="1:6" x14ac:dyDescent="0.25">
      <c r="A389" s="14" t="s">
        <v>910</v>
      </c>
      <c r="D389" s="14" t="s">
        <v>504</v>
      </c>
      <c r="E389" s="14" t="s">
        <v>910</v>
      </c>
      <c r="F389" s="14">
        <v>30</v>
      </c>
    </row>
    <row r="390" spans="1:6" x14ac:dyDescent="0.25">
      <c r="A390" s="14" t="s">
        <v>911</v>
      </c>
      <c r="D390" s="14" t="s">
        <v>519</v>
      </c>
      <c r="E390" s="14" t="s">
        <v>912</v>
      </c>
      <c r="F390" s="14">
        <v>20</v>
      </c>
    </row>
    <row r="391" spans="1:6" x14ac:dyDescent="0.25">
      <c r="A391" s="14" t="s">
        <v>913</v>
      </c>
      <c r="D391" s="14" t="s">
        <v>519</v>
      </c>
      <c r="E391" s="14" t="s">
        <v>914</v>
      </c>
      <c r="F391" s="14">
        <v>20</v>
      </c>
    </row>
    <row r="392" spans="1:6" x14ac:dyDescent="0.25">
      <c r="A392" s="14" t="s">
        <v>915</v>
      </c>
      <c r="D392" s="14" t="s">
        <v>519</v>
      </c>
      <c r="E392" s="14" t="s">
        <v>916</v>
      </c>
      <c r="F392" s="14">
        <v>20</v>
      </c>
    </row>
    <row r="393" spans="1:6" x14ac:dyDescent="0.25">
      <c r="A393" s="14" t="s">
        <v>917</v>
      </c>
      <c r="D393" s="14" t="s">
        <v>519</v>
      </c>
      <c r="E393" s="14" t="s">
        <v>918</v>
      </c>
      <c r="F393" s="14">
        <v>20</v>
      </c>
    </row>
    <row r="394" spans="1:6" x14ac:dyDescent="0.25">
      <c r="A394" s="14" t="s">
        <v>919</v>
      </c>
      <c r="D394" s="14" t="s">
        <v>519</v>
      </c>
      <c r="E394" s="14" t="s">
        <v>920</v>
      </c>
      <c r="F394" s="14">
        <v>20</v>
      </c>
    </row>
    <row r="395" spans="1:6" x14ac:dyDescent="0.25">
      <c r="A395" s="14" t="s">
        <v>921</v>
      </c>
      <c r="D395" s="14" t="s">
        <v>923</v>
      </c>
      <c r="E395" s="14" t="s">
        <v>922</v>
      </c>
      <c r="F395" s="14">
        <v>30</v>
      </c>
    </row>
    <row r="396" spans="1:6" x14ac:dyDescent="0.25">
      <c r="A396" s="14" t="s">
        <v>924</v>
      </c>
      <c r="D396" s="14" t="s">
        <v>923</v>
      </c>
      <c r="E396" s="14" t="s">
        <v>925</v>
      </c>
      <c r="F396" s="14">
        <v>20</v>
      </c>
    </row>
    <row r="397" spans="1:6" x14ac:dyDescent="0.25">
      <c r="A397" s="14" t="s">
        <v>926</v>
      </c>
      <c r="D397" s="14" t="s">
        <v>923</v>
      </c>
      <c r="E397" s="14" t="s">
        <v>927</v>
      </c>
      <c r="F397" s="14">
        <v>20</v>
      </c>
    </row>
    <row r="398" spans="1:6" x14ac:dyDescent="0.25">
      <c r="A398" s="14" t="s">
        <v>928</v>
      </c>
      <c r="D398" s="14" t="s">
        <v>930</v>
      </c>
      <c r="E398" s="14" t="s">
        <v>929</v>
      </c>
      <c r="F398" s="14">
        <v>100</v>
      </c>
    </row>
    <row r="399" spans="1:6" x14ac:dyDescent="0.25">
      <c r="A399" s="14" t="s">
        <v>931</v>
      </c>
      <c r="D399" s="14" t="s">
        <v>596</v>
      </c>
      <c r="E399" s="14" t="s">
        <v>932</v>
      </c>
      <c r="F399" s="14">
        <v>30</v>
      </c>
    </row>
    <row r="400" spans="1:6" x14ac:dyDescent="0.25">
      <c r="A400" s="14" t="s">
        <v>933</v>
      </c>
      <c r="D400" s="14" t="s">
        <v>189</v>
      </c>
      <c r="E400" s="14" t="s">
        <v>934</v>
      </c>
      <c r="F400" s="14">
        <v>30</v>
      </c>
    </row>
    <row r="401" spans="1:6" x14ac:dyDescent="0.25">
      <c r="A401" s="14" t="s">
        <v>935</v>
      </c>
      <c r="D401" s="14" t="s">
        <v>189</v>
      </c>
      <c r="E401" s="14" t="s">
        <v>936</v>
      </c>
      <c r="F401" s="14">
        <v>30</v>
      </c>
    </row>
    <row r="402" spans="1:6" x14ac:dyDescent="0.25">
      <c r="A402" s="14" t="s">
        <v>937</v>
      </c>
      <c r="D402" s="14" t="s">
        <v>189</v>
      </c>
      <c r="E402" s="14" t="s">
        <v>938</v>
      </c>
      <c r="F402" s="14">
        <v>20</v>
      </c>
    </row>
    <row r="403" spans="1:6" x14ac:dyDescent="0.25">
      <c r="A403" s="14" t="s">
        <v>939</v>
      </c>
      <c r="D403" s="14" t="s">
        <v>189</v>
      </c>
      <c r="E403" s="14" t="s">
        <v>940</v>
      </c>
      <c r="F403" s="14">
        <v>30</v>
      </c>
    </row>
    <row r="404" spans="1:6" x14ac:dyDescent="0.25">
      <c r="A404" s="14" t="s">
        <v>941</v>
      </c>
      <c r="D404" s="14" t="s">
        <v>189</v>
      </c>
      <c r="E404" s="14" t="s">
        <v>942</v>
      </c>
      <c r="F404" s="14">
        <v>20</v>
      </c>
    </row>
    <row r="405" spans="1:6" x14ac:dyDescent="0.25">
      <c r="A405" s="14" t="s">
        <v>943</v>
      </c>
      <c r="D405" s="14" t="s">
        <v>725</v>
      </c>
      <c r="E405" s="14" t="s">
        <v>944</v>
      </c>
      <c r="F405" s="14">
        <v>20</v>
      </c>
    </row>
    <row r="406" spans="1:6" x14ac:dyDescent="0.25">
      <c r="A406" s="14" t="s">
        <v>945</v>
      </c>
      <c r="D406" s="14" t="s">
        <v>725</v>
      </c>
      <c r="E406" s="14" t="s">
        <v>946</v>
      </c>
      <c r="F406" s="14">
        <v>40</v>
      </c>
    </row>
    <row r="407" spans="1:6" x14ac:dyDescent="0.25">
      <c r="A407" s="14" t="s">
        <v>947</v>
      </c>
      <c r="D407" s="14" t="s">
        <v>725</v>
      </c>
      <c r="E407" s="14" t="s">
        <v>948</v>
      </c>
      <c r="F407" s="14">
        <v>200</v>
      </c>
    </row>
    <row r="408" spans="1:6" x14ac:dyDescent="0.25">
      <c r="A408" s="14" t="s">
        <v>949</v>
      </c>
      <c r="D408" s="14" t="s">
        <v>725</v>
      </c>
      <c r="E408" s="14" t="s">
        <v>950</v>
      </c>
      <c r="F408" s="14">
        <v>20</v>
      </c>
    </row>
    <row r="409" spans="1:6" x14ac:dyDescent="0.25">
      <c r="A409" s="14" t="s">
        <v>951</v>
      </c>
      <c r="D409" s="14" t="s">
        <v>725</v>
      </c>
      <c r="E409" s="14" t="s">
        <v>950</v>
      </c>
      <c r="F409" s="14">
        <v>20</v>
      </c>
    </row>
    <row r="410" spans="1:6" x14ac:dyDescent="0.25">
      <c r="A410" s="14" t="s">
        <v>952</v>
      </c>
      <c r="D410" s="14" t="s">
        <v>890</v>
      </c>
      <c r="E410" s="14" t="s">
        <v>953</v>
      </c>
      <c r="F410" s="14">
        <v>20</v>
      </c>
    </row>
    <row r="411" spans="1:6" x14ac:dyDescent="0.25">
      <c r="A411" s="14" t="s">
        <v>954</v>
      </c>
      <c r="D411" s="14" t="s">
        <v>890</v>
      </c>
      <c r="E411" s="14" t="s">
        <v>955</v>
      </c>
      <c r="F411" s="14">
        <v>20</v>
      </c>
    </row>
    <row r="412" spans="1:6" x14ac:dyDescent="0.25">
      <c r="A412" s="14" t="s">
        <v>956</v>
      </c>
      <c r="D412" s="14" t="s">
        <v>958</v>
      </c>
      <c r="E412" s="14" t="s">
        <v>957</v>
      </c>
      <c r="F412" s="14">
        <v>20</v>
      </c>
    </row>
    <row r="413" spans="1:6" x14ac:dyDescent="0.25">
      <c r="A413" s="14" t="s">
        <v>959</v>
      </c>
      <c r="D413" s="14" t="s">
        <v>958</v>
      </c>
      <c r="E413" s="14" t="s">
        <v>960</v>
      </c>
      <c r="F413" s="14">
        <v>20</v>
      </c>
    </row>
    <row r="414" spans="1:6" x14ac:dyDescent="0.25">
      <c r="A414" s="14" t="s">
        <v>961</v>
      </c>
      <c r="D414" s="14" t="s">
        <v>958</v>
      </c>
      <c r="E414" s="14" t="s">
        <v>962</v>
      </c>
      <c r="F414" s="14">
        <v>30</v>
      </c>
    </row>
    <row r="415" spans="1:6" x14ac:dyDescent="0.25">
      <c r="A415" s="14" t="s">
        <v>963</v>
      </c>
      <c r="D415" s="14" t="s">
        <v>965</v>
      </c>
      <c r="E415" s="14" t="s">
        <v>964</v>
      </c>
      <c r="F415" s="14">
        <v>30</v>
      </c>
    </row>
    <row r="416" spans="1:6" x14ac:dyDescent="0.25">
      <c r="A416" s="14" t="s">
        <v>966</v>
      </c>
      <c r="D416" s="14" t="s">
        <v>958</v>
      </c>
      <c r="E416" s="14" t="s">
        <v>967</v>
      </c>
      <c r="F416" s="14">
        <v>20</v>
      </c>
    </row>
    <row r="417" spans="1:6" x14ac:dyDescent="0.25">
      <c r="A417" s="14" t="s">
        <v>968</v>
      </c>
      <c r="D417" s="14" t="s">
        <v>192</v>
      </c>
      <c r="E417" s="14" t="s">
        <v>969</v>
      </c>
      <c r="F417" s="14">
        <v>20</v>
      </c>
    </row>
    <row r="418" spans="1:6" x14ac:dyDescent="0.25">
      <c r="A418" s="14" t="s">
        <v>970</v>
      </c>
      <c r="D418" s="14" t="s">
        <v>192</v>
      </c>
      <c r="E418" s="14" t="s">
        <v>971</v>
      </c>
      <c r="F418" s="14">
        <v>20</v>
      </c>
    </row>
    <row r="419" spans="1:6" x14ac:dyDescent="0.25">
      <c r="A419" s="14" t="s">
        <v>972</v>
      </c>
      <c r="D419" s="14" t="s">
        <v>192</v>
      </c>
      <c r="E419" s="14" t="s">
        <v>973</v>
      </c>
      <c r="F419" s="14">
        <v>30</v>
      </c>
    </row>
    <row r="420" spans="1:6" x14ac:dyDescent="0.25">
      <c r="A420" s="14" t="s">
        <v>974</v>
      </c>
      <c r="D420" s="14" t="s">
        <v>192</v>
      </c>
      <c r="E420" s="14" t="s">
        <v>975</v>
      </c>
      <c r="F420" s="14">
        <v>20</v>
      </c>
    </row>
    <row r="421" spans="1:6" x14ac:dyDescent="0.25">
      <c r="A421" s="14" t="s">
        <v>976</v>
      </c>
      <c r="D421" s="14" t="s">
        <v>192</v>
      </c>
      <c r="E421" s="14" t="s">
        <v>977</v>
      </c>
      <c r="F421" s="14">
        <v>20</v>
      </c>
    </row>
    <row r="422" spans="1:6" x14ac:dyDescent="0.25">
      <c r="A422" s="14" t="s">
        <v>978</v>
      </c>
      <c r="D422" s="14" t="s">
        <v>192</v>
      </c>
      <c r="E422" s="14" t="s">
        <v>979</v>
      </c>
      <c r="F422" s="14">
        <v>200</v>
      </c>
    </row>
    <row r="423" spans="1:6" x14ac:dyDescent="0.25">
      <c r="A423" s="14" t="s">
        <v>980</v>
      </c>
      <c r="D423" s="14" t="s">
        <v>195</v>
      </c>
      <c r="E423" s="14" t="s">
        <v>981</v>
      </c>
      <c r="F423" s="14">
        <v>20</v>
      </c>
    </row>
    <row r="424" spans="1:6" x14ac:dyDescent="0.25">
      <c r="A424" s="14" t="s">
        <v>982</v>
      </c>
      <c r="D424" s="14" t="s">
        <v>195</v>
      </c>
      <c r="E424" s="14" t="s">
        <v>983</v>
      </c>
      <c r="F424" s="14">
        <v>40</v>
      </c>
    </row>
    <row r="425" spans="1:6" x14ac:dyDescent="0.25">
      <c r="A425" s="14" t="s">
        <v>984</v>
      </c>
      <c r="D425" s="14" t="s">
        <v>785</v>
      </c>
      <c r="E425" s="14" t="s">
        <v>985</v>
      </c>
      <c r="F425" s="14">
        <v>30</v>
      </c>
    </row>
    <row r="426" spans="1:6" x14ac:dyDescent="0.25">
      <c r="A426" s="14" t="s">
        <v>986</v>
      </c>
      <c r="D426" s="14" t="s">
        <v>785</v>
      </c>
      <c r="E426" s="14" t="s">
        <v>987</v>
      </c>
      <c r="F426" s="14">
        <v>20</v>
      </c>
    </row>
    <row r="427" spans="1:6" x14ac:dyDescent="0.25">
      <c r="A427" s="14" t="s">
        <v>988</v>
      </c>
      <c r="D427" s="14" t="s">
        <v>788</v>
      </c>
      <c r="E427" s="14" t="s">
        <v>989</v>
      </c>
      <c r="F427" s="14">
        <v>20</v>
      </c>
    </row>
    <row r="428" spans="1:6" x14ac:dyDescent="0.25">
      <c r="A428" s="14" t="s">
        <v>990</v>
      </c>
      <c r="D428" s="14" t="s">
        <v>992</v>
      </c>
      <c r="E428" s="14" t="s">
        <v>991</v>
      </c>
      <c r="F428" s="14">
        <v>20</v>
      </c>
    </row>
    <row r="429" spans="1:6" x14ac:dyDescent="0.25">
      <c r="A429" s="14" t="s">
        <v>993</v>
      </c>
      <c r="D429" s="14" t="s">
        <v>825</v>
      </c>
      <c r="E429" s="14" t="s">
        <v>994</v>
      </c>
      <c r="F429" s="14">
        <v>20</v>
      </c>
    </row>
    <row r="430" spans="1:6" x14ac:dyDescent="0.25">
      <c r="A430" s="14" t="s">
        <v>995</v>
      </c>
      <c r="D430" s="14" t="s">
        <v>825</v>
      </c>
      <c r="E430" s="14" t="s">
        <v>996</v>
      </c>
      <c r="F430" s="14">
        <v>30</v>
      </c>
    </row>
    <row r="431" spans="1:6" x14ac:dyDescent="0.25">
      <c r="A431" s="14" t="s">
        <v>997</v>
      </c>
      <c r="D431" s="14" t="s">
        <v>825</v>
      </c>
      <c r="E431" s="14" t="s">
        <v>998</v>
      </c>
      <c r="F431" s="14">
        <v>20</v>
      </c>
    </row>
    <row r="432" spans="1:6" x14ac:dyDescent="0.25">
      <c r="A432" s="14" t="s">
        <v>999</v>
      </c>
      <c r="D432" s="14" t="s">
        <v>825</v>
      </c>
      <c r="E432" s="14" t="s">
        <v>1000</v>
      </c>
      <c r="F432" s="14">
        <v>20</v>
      </c>
    </row>
    <row r="433" spans="1:6" x14ac:dyDescent="0.25">
      <c r="A433" s="14" t="s">
        <v>1001</v>
      </c>
      <c r="D433" s="14" t="s">
        <v>825</v>
      </c>
      <c r="E433" s="14" t="s">
        <v>1002</v>
      </c>
      <c r="F433" s="14">
        <v>30</v>
      </c>
    </row>
    <row r="434" spans="1:6" x14ac:dyDescent="0.25">
      <c r="A434" s="14" t="s">
        <v>1003</v>
      </c>
      <c r="D434" s="14" t="s">
        <v>835</v>
      </c>
      <c r="E434" s="14" t="s">
        <v>1004</v>
      </c>
      <c r="F434" s="14">
        <v>20</v>
      </c>
    </row>
    <row r="435" spans="1:6" x14ac:dyDescent="0.25">
      <c r="A435" s="14" t="s">
        <v>1005</v>
      </c>
      <c r="D435" s="14" t="s">
        <v>835</v>
      </c>
      <c r="E435" s="14" t="s">
        <v>1006</v>
      </c>
      <c r="F435" s="14">
        <v>20</v>
      </c>
    </row>
    <row r="436" spans="1:6" x14ac:dyDescent="0.25">
      <c r="A436" s="14" t="s">
        <v>1007</v>
      </c>
      <c r="D436" s="14" t="s">
        <v>835</v>
      </c>
      <c r="E436" s="14" t="s">
        <v>1008</v>
      </c>
      <c r="F436" s="14">
        <v>200</v>
      </c>
    </row>
    <row r="437" spans="1:6" x14ac:dyDescent="0.25">
      <c r="A437" s="14" t="s">
        <v>1009</v>
      </c>
      <c r="D437" s="14" t="s">
        <v>835</v>
      </c>
      <c r="E437" s="14" t="s">
        <v>1010</v>
      </c>
      <c r="F437" s="14">
        <v>20</v>
      </c>
    </row>
    <row r="438" spans="1:6" x14ac:dyDescent="0.25">
      <c r="A438" s="14" t="s">
        <v>1011</v>
      </c>
      <c r="D438" s="14" t="s">
        <v>835</v>
      </c>
      <c r="E438" s="14" t="s">
        <v>1012</v>
      </c>
      <c r="F438" s="14">
        <v>100</v>
      </c>
    </row>
    <row r="439" spans="1:6" x14ac:dyDescent="0.25">
      <c r="A439" s="14" t="s">
        <v>1013</v>
      </c>
      <c r="D439" s="14" t="s">
        <v>1015</v>
      </c>
      <c r="E439" s="14" t="s">
        <v>1014</v>
      </c>
      <c r="F439" s="14">
        <v>100</v>
      </c>
    </row>
    <row r="440" spans="1:6" x14ac:dyDescent="0.25">
      <c r="A440" s="14" t="s">
        <v>1016</v>
      </c>
      <c r="D440" s="14" t="s">
        <v>1015</v>
      </c>
      <c r="E440" s="14" t="s">
        <v>1017</v>
      </c>
      <c r="F440" s="14">
        <v>40</v>
      </c>
    </row>
    <row r="441" spans="1:6" x14ac:dyDescent="0.25">
      <c r="A441" s="14" t="s">
        <v>1018</v>
      </c>
      <c r="D441" s="14" t="s">
        <v>1015</v>
      </c>
      <c r="E441" s="14" t="s">
        <v>1019</v>
      </c>
      <c r="F441" s="14">
        <v>30</v>
      </c>
    </row>
    <row r="442" spans="1:6" x14ac:dyDescent="0.25">
      <c r="A442" s="14" t="s">
        <v>1020</v>
      </c>
      <c r="D442" s="14" t="s">
        <v>1015</v>
      </c>
      <c r="E442" s="14" t="s">
        <v>1021</v>
      </c>
      <c r="F442" s="14">
        <v>20</v>
      </c>
    </row>
    <row r="443" spans="1:6" x14ac:dyDescent="0.25">
      <c r="A443" s="14" t="s">
        <v>1022</v>
      </c>
      <c r="D443" s="14" t="s">
        <v>1015</v>
      </c>
      <c r="E443" s="14" t="s">
        <v>1023</v>
      </c>
      <c r="F443" s="14">
        <v>20</v>
      </c>
    </row>
    <row r="444" spans="1:6" x14ac:dyDescent="0.25">
      <c r="A444" s="25" t="s">
        <v>1024</v>
      </c>
      <c r="B444" s="25"/>
      <c r="D444" s="25" t="s">
        <v>1025</v>
      </c>
      <c r="E444" s="25" t="s">
        <v>1026</v>
      </c>
      <c r="F444" s="25" t="s">
        <v>229</v>
      </c>
    </row>
    <row r="445" spans="1:6" x14ac:dyDescent="0.25">
      <c r="A445" s="14" t="s">
        <v>1027</v>
      </c>
      <c r="D445" s="47" t="s">
        <v>1137</v>
      </c>
      <c r="E445" s="14" t="s">
        <v>231</v>
      </c>
      <c r="F445" s="14">
        <v>100</v>
      </c>
    </row>
    <row r="446" spans="1:6" x14ac:dyDescent="0.25">
      <c r="A446" s="14" t="s">
        <v>1029</v>
      </c>
      <c r="D446" s="14" t="s">
        <v>1028</v>
      </c>
      <c r="E446" s="14" t="s">
        <v>231</v>
      </c>
      <c r="F446" s="14">
        <v>50</v>
      </c>
    </row>
    <row r="447" spans="1:6" x14ac:dyDescent="0.25">
      <c r="A447" s="14" t="s">
        <v>1030</v>
      </c>
      <c r="D447" s="14" t="s">
        <v>1028</v>
      </c>
      <c r="E447" s="14" t="s">
        <v>231</v>
      </c>
      <c r="F447" s="14">
        <v>30</v>
      </c>
    </row>
    <row r="448" spans="1:6" x14ac:dyDescent="0.25">
      <c r="A448" s="14" t="s">
        <v>1031</v>
      </c>
      <c r="D448" s="14" t="s">
        <v>1028</v>
      </c>
      <c r="E448" s="14" t="s">
        <v>231</v>
      </c>
      <c r="F448" s="14">
        <v>20</v>
      </c>
    </row>
    <row r="449" spans="1:6" x14ac:dyDescent="0.25">
      <c r="A449" s="14" t="s">
        <v>1032</v>
      </c>
      <c r="D449" s="14" t="s">
        <v>1028</v>
      </c>
      <c r="E449" s="14" t="s">
        <v>231</v>
      </c>
      <c r="F449" s="14">
        <v>200</v>
      </c>
    </row>
    <row r="450" spans="1:6" x14ac:dyDescent="0.25">
      <c r="A450" s="14" t="s">
        <v>1033</v>
      </c>
      <c r="D450" s="14" t="s">
        <v>1028</v>
      </c>
      <c r="E450" s="14" t="s">
        <v>231</v>
      </c>
      <c r="F450" s="14">
        <v>20</v>
      </c>
    </row>
    <row r="451" spans="1:6" x14ac:dyDescent="0.25">
      <c r="A451" s="14" t="s">
        <v>1034</v>
      </c>
      <c r="D451" s="14" t="s">
        <v>1028</v>
      </c>
      <c r="E451" s="14" t="s">
        <v>231</v>
      </c>
      <c r="F451" s="14">
        <v>30</v>
      </c>
    </row>
    <row r="452" spans="1:6" x14ac:dyDescent="0.25">
      <c r="A452" s="14" t="s">
        <v>1035</v>
      </c>
      <c r="D452" s="14" t="s">
        <v>1028</v>
      </c>
      <c r="E452" s="14" t="s">
        <v>231</v>
      </c>
      <c r="F452" s="14">
        <v>40</v>
      </c>
    </row>
    <row r="453" spans="1:6" x14ac:dyDescent="0.25">
      <c r="A453" s="14" t="s">
        <v>1036</v>
      </c>
      <c r="D453" s="14" t="s">
        <v>1037</v>
      </c>
      <c r="E453" s="14" t="s">
        <v>231</v>
      </c>
      <c r="F453" s="14">
        <v>40</v>
      </c>
    </row>
    <row r="454" spans="1:6" x14ac:dyDescent="0.25">
      <c r="A454" s="14" t="s">
        <v>1038</v>
      </c>
      <c r="D454" s="14" t="s">
        <v>1039</v>
      </c>
      <c r="E454" s="14" t="s">
        <v>231</v>
      </c>
      <c r="F454" s="14">
        <v>20</v>
      </c>
    </row>
    <row r="455" spans="1:6" x14ac:dyDescent="0.25">
      <c r="A455" s="14" t="s">
        <v>1040</v>
      </c>
      <c r="D455" s="14" t="s">
        <v>1039</v>
      </c>
      <c r="E455" s="14" t="s">
        <v>231</v>
      </c>
      <c r="F455" s="14">
        <v>100</v>
      </c>
    </row>
    <row r="456" spans="1:6" x14ac:dyDescent="0.25">
      <c r="A456" s="14" t="s">
        <v>1041</v>
      </c>
      <c r="D456" s="14" t="s">
        <v>1039</v>
      </c>
      <c r="E456" s="14" t="s">
        <v>1042</v>
      </c>
      <c r="F456" s="14">
        <v>50</v>
      </c>
    </row>
    <row r="457" spans="1:6" x14ac:dyDescent="0.25">
      <c r="A457" s="14" t="s">
        <v>1043</v>
      </c>
      <c r="D457" s="14" t="s">
        <v>1039</v>
      </c>
      <c r="E457" s="14" t="s">
        <v>1044</v>
      </c>
      <c r="F457" s="14">
        <v>40</v>
      </c>
    </row>
    <row r="458" spans="1:6" x14ac:dyDescent="0.25">
      <c r="A458" s="14" t="s">
        <v>1045</v>
      </c>
      <c r="D458" s="14" t="s">
        <v>1039</v>
      </c>
      <c r="E458" s="14" t="s">
        <v>1046</v>
      </c>
      <c r="F458" s="14">
        <v>30</v>
      </c>
    </row>
    <row r="459" spans="1:6" x14ac:dyDescent="0.25">
      <c r="A459" s="14" t="s">
        <v>1047</v>
      </c>
      <c r="D459" s="14" t="s">
        <v>1039</v>
      </c>
      <c r="E459" s="14" t="s">
        <v>1048</v>
      </c>
      <c r="F459" s="14">
        <v>20</v>
      </c>
    </row>
    <row r="460" spans="1:6" x14ac:dyDescent="0.25">
      <c r="A460" s="14" t="s">
        <v>1049</v>
      </c>
      <c r="D460" s="14" t="s">
        <v>1039</v>
      </c>
      <c r="E460" s="14" t="s">
        <v>1050</v>
      </c>
      <c r="F460" s="14">
        <v>30</v>
      </c>
    </row>
    <row r="461" spans="1:6" x14ac:dyDescent="0.25">
      <c r="A461" s="14" t="s">
        <v>1051</v>
      </c>
      <c r="D461" s="14" t="s">
        <v>1039</v>
      </c>
      <c r="E461" s="14" t="s">
        <v>1052</v>
      </c>
      <c r="F461" s="14">
        <v>40</v>
      </c>
    </row>
    <row r="462" spans="1:6" x14ac:dyDescent="0.25">
      <c r="A462" s="14" t="s">
        <v>1053</v>
      </c>
      <c r="D462" s="14" t="s">
        <v>1039</v>
      </c>
      <c r="E462" s="14" t="s">
        <v>1054</v>
      </c>
      <c r="F462" s="14">
        <v>30</v>
      </c>
    </row>
    <row r="463" spans="1:6" x14ac:dyDescent="0.25">
      <c r="A463" s="14" t="s">
        <v>1055</v>
      </c>
      <c r="D463" s="14" t="s">
        <v>1039</v>
      </c>
      <c r="E463" s="14" t="s">
        <v>1056</v>
      </c>
      <c r="F463" s="14">
        <v>50</v>
      </c>
    </row>
    <row r="464" spans="1:6" x14ac:dyDescent="0.25">
      <c r="A464" s="14" t="s">
        <v>1057</v>
      </c>
      <c r="D464" s="14" t="s">
        <v>1039</v>
      </c>
      <c r="E464" s="14" t="s">
        <v>231</v>
      </c>
      <c r="F464" s="14">
        <v>50</v>
      </c>
    </row>
    <row r="465" spans="1:6" x14ac:dyDescent="0.25">
      <c r="A465" s="14" t="s">
        <v>1058</v>
      </c>
      <c r="D465" s="14" t="s">
        <v>1039</v>
      </c>
      <c r="E465" s="14" t="s">
        <v>231</v>
      </c>
      <c r="F465" s="14">
        <v>20</v>
      </c>
    </row>
    <row r="466" spans="1:6" x14ac:dyDescent="0.25">
      <c r="A466" s="14" t="s">
        <v>1059</v>
      </c>
      <c r="D466" s="14" t="s">
        <v>1039</v>
      </c>
      <c r="E466" s="14" t="s">
        <v>231</v>
      </c>
      <c r="F466" s="14">
        <v>200</v>
      </c>
    </row>
    <row r="467" spans="1:6" x14ac:dyDescent="0.25">
      <c r="A467" s="14" t="s">
        <v>1060</v>
      </c>
      <c r="D467" s="14" t="s">
        <v>1039</v>
      </c>
      <c r="E467" s="14" t="s">
        <v>231</v>
      </c>
      <c r="F467" s="14">
        <v>100</v>
      </c>
    </row>
    <row r="468" spans="1:6" x14ac:dyDescent="0.25">
      <c r="A468" s="14" t="s">
        <v>1061</v>
      </c>
      <c r="D468" s="14" t="s">
        <v>1039</v>
      </c>
      <c r="E468" s="14" t="s">
        <v>231</v>
      </c>
      <c r="F468" s="14">
        <v>50</v>
      </c>
    </row>
    <row r="469" spans="1:6" x14ac:dyDescent="0.25">
      <c r="A469" s="14" t="s">
        <v>1062</v>
      </c>
      <c r="D469" s="14" t="s">
        <v>1039</v>
      </c>
      <c r="E469" s="14" t="s">
        <v>231</v>
      </c>
      <c r="F469" s="14">
        <v>30</v>
      </c>
    </row>
    <row r="470" spans="1:6" x14ac:dyDescent="0.25">
      <c r="A470" s="14" t="s">
        <v>1063</v>
      </c>
      <c r="D470" s="14" t="s">
        <v>1039</v>
      </c>
      <c r="E470" s="14" t="s">
        <v>231</v>
      </c>
      <c r="F470" s="14">
        <v>40</v>
      </c>
    </row>
    <row r="471" spans="1:6" x14ac:dyDescent="0.25">
      <c r="A471" s="14" t="s">
        <v>1064</v>
      </c>
      <c r="D471" s="14" t="s">
        <v>1039</v>
      </c>
      <c r="E471" s="14" t="s">
        <v>231</v>
      </c>
      <c r="F471" s="14">
        <v>50</v>
      </c>
    </row>
    <row r="472" spans="1:6" x14ac:dyDescent="0.25">
      <c r="A472" s="14" t="s">
        <v>1065</v>
      </c>
      <c r="D472" s="14" t="s">
        <v>1039</v>
      </c>
      <c r="E472" s="14" t="s">
        <v>231</v>
      </c>
      <c r="F472" s="14">
        <v>30</v>
      </c>
    </row>
    <row r="473" spans="1:6" x14ac:dyDescent="0.25">
      <c r="A473" s="14" t="s">
        <v>1066</v>
      </c>
      <c r="D473" s="14" t="s">
        <v>1039</v>
      </c>
      <c r="E473" s="14" t="s">
        <v>1067</v>
      </c>
      <c r="F473" s="14">
        <v>30</v>
      </c>
    </row>
    <row r="474" spans="1:6" x14ac:dyDescent="0.25">
      <c r="A474" s="14" t="s">
        <v>1068</v>
      </c>
      <c r="D474" s="14" t="s">
        <v>1039</v>
      </c>
      <c r="E474" s="14" t="s">
        <v>231</v>
      </c>
      <c r="F474" s="14">
        <v>50</v>
      </c>
    </row>
    <row r="475" spans="1:6" x14ac:dyDescent="0.25">
      <c r="A475" s="14" t="s">
        <v>1069</v>
      </c>
      <c r="D475" s="14" t="s">
        <v>1039</v>
      </c>
      <c r="E475" s="14" t="s">
        <v>1070</v>
      </c>
      <c r="F475" s="14">
        <v>20</v>
      </c>
    </row>
    <row r="476" spans="1:6" x14ac:dyDescent="0.25">
      <c r="A476" s="14" t="s">
        <v>1071</v>
      </c>
      <c r="D476" s="14" t="s">
        <v>1072</v>
      </c>
      <c r="E476" s="14" t="s">
        <v>231</v>
      </c>
      <c r="F476" s="14">
        <v>30</v>
      </c>
    </row>
    <row r="477" spans="1:6" x14ac:dyDescent="0.25">
      <c r="A477" s="14" t="s">
        <v>1073</v>
      </c>
      <c r="D477" s="14" t="s">
        <v>1072</v>
      </c>
      <c r="E477" s="14" t="s">
        <v>1074</v>
      </c>
      <c r="F477" s="14">
        <v>50</v>
      </c>
    </row>
    <row r="478" spans="1:6" x14ac:dyDescent="0.25">
      <c r="A478" s="14" t="s">
        <v>1075</v>
      </c>
      <c r="D478" s="14" t="s">
        <v>1072</v>
      </c>
      <c r="E478" s="14" t="s">
        <v>1076</v>
      </c>
      <c r="F478" s="14">
        <v>200</v>
      </c>
    </row>
    <row r="479" spans="1:6" x14ac:dyDescent="0.25">
      <c r="A479" s="14" t="s">
        <v>1077</v>
      </c>
      <c r="D479" s="14" t="s">
        <v>1072</v>
      </c>
      <c r="E479" s="14" t="s">
        <v>1078</v>
      </c>
      <c r="F479" s="14">
        <v>30</v>
      </c>
    </row>
    <row r="480" spans="1:6" x14ac:dyDescent="0.25">
      <c r="A480" s="14" t="s">
        <v>1079</v>
      </c>
      <c r="D480" s="14" t="s">
        <v>1072</v>
      </c>
      <c r="E480" s="14" t="s">
        <v>1080</v>
      </c>
      <c r="F480" s="14">
        <v>200</v>
      </c>
    </row>
    <row r="481" spans="1:6" x14ac:dyDescent="0.25">
      <c r="A481" s="14" t="s">
        <v>1081</v>
      </c>
      <c r="D481" s="14" t="s">
        <v>1072</v>
      </c>
      <c r="E481" s="14" t="s">
        <v>1082</v>
      </c>
      <c r="F481" s="14">
        <v>50</v>
      </c>
    </row>
    <row r="482" spans="1:6" x14ac:dyDescent="0.25">
      <c r="A482" s="14" t="s">
        <v>1083</v>
      </c>
      <c r="D482" s="14" t="s">
        <v>1072</v>
      </c>
      <c r="E482" s="14" t="s">
        <v>1084</v>
      </c>
      <c r="F482" s="14">
        <v>50</v>
      </c>
    </row>
    <row r="483" spans="1:6" x14ac:dyDescent="0.25">
      <c r="A483" s="14" t="s">
        <v>1085</v>
      </c>
      <c r="D483" s="14" t="s">
        <v>1072</v>
      </c>
      <c r="E483" s="14" t="s">
        <v>1086</v>
      </c>
      <c r="F483" s="14">
        <v>20</v>
      </c>
    </row>
    <row r="484" spans="1:6" x14ac:dyDescent="0.25">
      <c r="A484" s="14" t="s">
        <v>1087</v>
      </c>
      <c r="D484" s="14" t="s">
        <v>1072</v>
      </c>
      <c r="E484" s="14" t="s">
        <v>231</v>
      </c>
      <c r="F484" s="14">
        <v>40</v>
      </c>
    </row>
    <row r="485" spans="1:6" x14ac:dyDescent="0.25">
      <c r="A485" s="14" t="s">
        <v>1088</v>
      </c>
      <c r="D485" s="14" t="s">
        <v>1089</v>
      </c>
      <c r="E485" s="14" t="s">
        <v>1090</v>
      </c>
      <c r="F485" s="14">
        <v>100</v>
      </c>
    </row>
    <row r="486" spans="1:6" x14ac:dyDescent="0.25">
      <c r="A486" s="14" t="s">
        <v>1091</v>
      </c>
      <c r="D486" s="14" t="s">
        <v>1089</v>
      </c>
      <c r="E486" s="14" t="s">
        <v>231</v>
      </c>
      <c r="F486" s="14">
        <v>30</v>
      </c>
    </row>
    <row r="487" spans="1:6" x14ac:dyDescent="0.25">
      <c r="A487" s="14" t="s">
        <v>1092</v>
      </c>
      <c r="D487" s="14" t="s">
        <v>1089</v>
      </c>
      <c r="E487" s="14" t="s">
        <v>1093</v>
      </c>
      <c r="F487" s="14">
        <v>30</v>
      </c>
    </row>
    <row r="488" spans="1:6" x14ac:dyDescent="0.25">
      <c r="A488" s="14" t="s">
        <v>1094</v>
      </c>
      <c r="D488" s="14" t="s">
        <v>1089</v>
      </c>
      <c r="E488" s="14" t="s">
        <v>1095</v>
      </c>
      <c r="F488" s="14">
        <v>100</v>
      </c>
    </row>
    <row r="489" spans="1:6" x14ac:dyDescent="0.25">
      <c r="A489" s="14" t="s">
        <v>1096</v>
      </c>
      <c r="D489" s="14" t="s">
        <v>1089</v>
      </c>
      <c r="E489" s="14" t="s">
        <v>231</v>
      </c>
      <c r="F489" s="14">
        <v>50</v>
      </c>
    </row>
    <row r="490" spans="1:6" x14ac:dyDescent="0.25">
      <c r="A490" s="14" t="s">
        <v>1097</v>
      </c>
      <c r="D490" s="14" t="s">
        <v>1089</v>
      </c>
      <c r="E490" s="14" t="s">
        <v>1098</v>
      </c>
      <c r="F490" s="14">
        <v>30</v>
      </c>
    </row>
    <row r="491" spans="1:6" x14ac:dyDescent="0.25">
      <c r="A491" s="14" t="s">
        <v>1099</v>
      </c>
      <c r="D491" s="14" t="s">
        <v>1089</v>
      </c>
      <c r="E491" s="14" t="s">
        <v>1100</v>
      </c>
      <c r="F491" s="14">
        <v>20</v>
      </c>
    </row>
    <row r="492" spans="1:6" x14ac:dyDescent="0.25">
      <c r="A492" s="14" t="s">
        <v>1101</v>
      </c>
      <c r="D492" s="14" t="s">
        <v>1089</v>
      </c>
      <c r="E492" s="14" t="s">
        <v>1102</v>
      </c>
      <c r="F492" s="14">
        <v>100</v>
      </c>
    </row>
    <row r="493" spans="1:6" x14ac:dyDescent="0.25">
      <c r="A493" s="14" t="s">
        <v>1103</v>
      </c>
      <c r="D493" s="14" t="s">
        <v>1089</v>
      </c>
      <c r="E493" s="14" t="s">
        <v>1104</v>
      </c>
      <c r="F493" s="14">
        <v>100</v>
      </c>
    </row>
    <row r="494" spans="1:6" x14ac:dyDescent="0.25">
      <c r="A494" s="14" t="s">
        <v>1105</v>
      </c>
      <c r="D494" s="14" t="s">
        <v>1089</v>
      </c>
      <c r="E494" s="14" t="s">
        <v>1106</v>
      </c>
      <c r="F494" s="14">
        <v>30</v>
      </c>
    </row>
    <row r="495" spans="1:6" x14ac:dyDescent="0.25">
      <c r="A495" s="14" t="s">
        <v>1107</v>
      </c>
      <c r="D495" s="14" t="s">
        <v>1089</v>
      </c>
      <c r="E495" s="14" t="s">
        <v>1108</v>
      </c>
      <c r="F495" s="14">
        <v>30</v>
      </c>
    </row>
    <row r="496" spans="1:6" x14ac:dyDescent="0.25">
      <c r="A496" s="14" t="s">
        <v>1109</v>
      </c>
      <c r="D496" s="14" t="s">
        <v>1110</v>
      </c>
      <c r="E496" s="14" t="s">
        <v>1111</v>
      </c>
      <c r="F496" s="14">
        <v>20</v>
      </c>
    </row>
    <row r="497" spans="1:6" x14ac:dyDescent="0.25">
      <c r="A497" s="14" t="s">
        <v>1112</v>
      </c>
      <c r="D497" s="14" t="s">
        <v>1110</v>
      </c>
      <c r="E497" s="14" t="s">
        <v>231</v>
      </c>
      <c r="F497" s="14">
        <v>30</v>
      </c>
    </row>
    <row r="498" spans="1:6" x14ac:dyDescent="0.25">
      <c r="A498" s="14" t="s">
        <v>1113</v>
      </c>
      <c r="D498" s="14" t="s">
        <v>1110</v>
      </c>
      <c r="E498" s="14" t="s">
        <v>1114</v>
      </c>
      <c r="F498" s="14">
        <v>40</v>
      </c>
    </row>
    <row r="499" spans="1:6" x14ac:dyDescent="0.25">
      <c r="A499" s="14" t="s">
        <v>1115</v>
      </c>
      <c r="D499" s="14" t="s">
        <v>1110</v>
      </c>
      <c r="E499" s="14" t="s">
        <v>1116</v>
      </c>
      <c r="F499" s="14">
        <v>50</v>
      </c>
    </row>
    <row r="500" spans="1:6" x14ac:dyDescent="0.25">
      <c r="A500" s="14" t="s">
        <v>1117</v>
      </c>
      <c r="D500" s="14" t="s">
        <v>1110</v>
      </c>
      <c r="E500" s="14" t="s">
        <v>1118</v>
      </c>
      <c r="F500" s="14">
        <v>20</v>
      </c>
    </row>
    <row r="501" spans="1:6" x14ac:dyDescent="0.25">
      <c r="A501" s="14" t="s">
        <v>1119</v>
      </c>
      <c r="D501" s="14" t="s">
        <v>1110</v>
      </c>
      <c r="E501" s="14" t="s">
        <v>231</v>
      </c>
      <c r="F501" s="14">
        <v>100</v>
      </c>
    </row>
    <row r="502" spans="1:6" x14ac:dyDescent="0.25">
      <c r="A502" s="14" t="s">
        <v>1120</v>
      </c>
      <c r="D502" s="14" t="s">
        <v>1110</v>
      </c>
      <c r="E502" s="14" t="s">
        <v>1121</v>
      </c>
      <c r="F502" s="14">
        <v>50</v>
      </c>
    </row>
    <row r="503" spans="1:6" x14ac:dyDescent="0.25">
      <c r="A503" s="14" t="s">
        <v>1122</v>
      </c>
      <c r="D503" s="14" t="s">
        <v>1110</v>
      </c>
      <c r="E503" s="14" t="s">
        <v>1123</v>
      </c>
      <c r="F503" s="14">
        <v>20</v>
      </c>
    </row>
    <row r="504" spans="1:6" x14ac:dyDescent="0.25">
      <c r="A504" s="14" t="s">
        <v>1124</v>
      </c>
      <c r="D504" s="14" t="s">
        <v>1110</v>
      </c>
      <c r="E504" s="14" t="s">
        <v>1125</v>
      </c>
      <c r="F504" s="14">
        <v>100</v>
      </c>
    </row>
    <row r="505" spans="1:6" x14ac:dyDescent="0.25">
      <c r="A505" s="14" t="s">
        <v>1126</v>
      </c>
      <c r="D505" s="14" t="s">
        <v>1110</v>
      </c>
      <c r="E505" s="14" t="s">
        <v>231</v>
      </c>
      <c r="F505" s="14">
        <v>20</v>
      </c>
    </row>
    <row r="506" spans="1:6" x14ac:dyDescent="0.25">
      <c r="A506" s="14" t="s">
        <v>1127</v>
      </c>
      <c r="D506" s="14" t="s">
        <v>1110</v>
      </c>
      <c r="E506" s="14" t="s">
        <v>1128</v>
      </c>
      <c r="F506" s="14">
        <v>30</v>
      </c>
    </row>
    <row r="507" spans="1:6" x14ac:dyDescent="0.25">
      <c r="A507" s="14" t="s">
        <v>1129</v>
      </c>
      <c r="D507" s="14" t="s">
        <v>1110</v>
      </c>
      <c r="E507" s="14" t="s">
        <v>1130</v>
      </c>
      <c r="F507" s="14">
        <v>20</v>
      </c>
    </row>
    <row r="508" spans="1:6" x14ac:dyDescent="0.25">
      <c r="A508" s="14" t="s">
        <v>1131</v>
      </c>
      <c r="D508" s="14" t="s">
        <v>1110</v>
      </c>
      <c r="E508" s="14" t="s">
        <v>1132</v>
      </c>
      <c r="F508" s="14">
        <v>30</v>
      </c>
    </row>
    <row r="509" spans="1:6" x14ac:dyDescent="0.25">
      <c r="A509" s="14" t="s">
        <v>1133</v>
      </c>
      <c r="D509" s="14" t="s">
        <v>1110</v>
      </c>
      <c r="E509" s="14" t="s">
        <v>231</v>
      </c>
      <c r="F509" s="14">
        <v>50</v>
      </c>
    </row>
    <row r="510" spans="1:6" x14ac:dyDescent="0.25">
      <c r="A510" s="14" t="s">
        <v>1134</v>
      </c>
      <c r="D510" s="14" t="s">
        <v>1135</v>
      </c>
      <c r="E510" s="14" t="s">
        <v>231</v>
      </c>
      <c r="F510" s="14">
        <v>20</v>
      </c>
    </row>
    <row r="511" spans="1:6" x14ac:dyDescent="0.25">
      <c r="A511" s="14" t="s">
        <v>1136</v>
      </c>
      <c r="D511" s="14" t="s">
        <v>1137</v>
      </c>
      <c r="E511" s="14" t="s">
        <v>1138</v>
      </c>
      <c r="F511" s="14">
        <v>50</v>
      </c>
    </row>
    <row r="512" spans="1:6" x14ac:dyDescent="0.25">
      <c r="A512" s="14" t="s">
        <v>1139</v>
      </c>
      <c r="D512" s="14" t="s">
        <v>1137</v>
      </c>
      <c r="E512" s="14" t="s">
        <v>1140</v>
      </c>
      <c r="F512" s="14">
        <v>40</v>
      </c>
    </row>
    <row r="513" spans="1:6" x14ac:dyDescent="0.25">
      <c r="A513" s="14" t="s">
        <v>1141</v>
      </c>
      <c r="D513" s="14" t="s">
        <v>1137</v>
      </c>
      <c r="E513" s="14" t="s">
        <v>1142</v>
      </c>
      <c r="F513" s="14">
        <v>20</v>
      </c>
    </row>
    <row r="514" spans="1:6" x14ac:dyDescent="0.25">
      <c r="A514" s="14" t="s">
        <v>1143</v>
      </c>
      <c r="D514" s="14" t="s">
        <v>1137</v>
      </c>
      <c r="E514" s="14" t="s">
        <v>1144</v>
      </c>
      <c r="F514" s="14">
        <v>20</v>
      </c>
    </row>
    <row r="515" spans="1:6" x14ac:dyDescent="0.25">
      <c r="A515" s="14" t="s">
        <v>1145</v>
      </c>
      <c r="D515" s="14" t="s">
        <v>1137</v>
      </c>
      <c r="E515" s="14" t="s">
        <v>1146</v>
      </c>
      <c r="F515" s="14">
        <v>30</v>
      </c>
    </row>
    <row r="516" spans="1:6" x14ac:dyDescent="0.25">
      <c r="A516" s="14" t="s">
        <v>1147</v>
      </c>
      <c r="D516" s="14" t="s">
        <v>1137</v>
      </c>
      <c r="E516" s="14" t="s">
        <v>1148</v>
      </c>
      <c r="F516" s="14">
        <v>40</v>
      </c>
    </row>
    <row r="517" spans="1:6" x14ac:dyDescent="0.25">
      <c r="A517" s="14" t="s">
        <v>1149</v>
      </c>
      <c r="D517" s="14" t="s">
        <v>1137</v>
      </c>
      <c r="E517" s="14" t="s">
        <v>1150</v>
      </c>
      <c r="F517" s="14">
        <v>20</v>
      </c>
    </row>
    <row r="518" spans="1:6" x14ac:dyDescent="0.25">
      <c r="A518" s="14" t="s">
        <v>1151</v>
      </c>
      <c r="D518" s="14" t="s">
        <v>1137</v>
      </c>
      <c r="E518" s="14" t="s">
        <v>231</v>
      </c>
      <c r="F518" s="14">
        <v>30</v>
      </c>
    </row>
    <row r="519" spans="1:6" x14ac:dyDescent="0.25">
      <c r="A519" s="14" t="s">
        <v>1152</v>
      </c>
      <c r="D519" s="14" t="s">
        <v>1137</v>
      </c>
      <c r="E519" s="14" t="s">
        <v>231</v>
      </c>
      <c r="F519" s="14">
        <v>40</v>
      </c>
    </row>
    <row r="520" spans="1:6" x14ac:dyDescent="0.25">
      <c r="A520" s="14" t="s">
        <v>1153</v>
      </c>
      <c r="D520" s="14" t="s">
        <v>1137</v>
      </c>
      <c r="E520" s="14" t="s">
        <v>1154</v>
      </c>
      <c r="F520" s="14">
        <v>40</v>
      </c>
    </row>
    <row r="521" spans="1:6" x14ac:dyDescent="0.25">
      <c r="A521" s="14" t="s">
        <v>1155</v>
      </c>
      <c r="D521" s="14" t="s">
        <v>1156</v>
      </c>
      <c r="E521" s="14" t="s">
        <v>231</v>
      </c>
      <c r="F521" s="14">
        <v>100</v>
      </c>
    </row>
    <row r="522" spans="1:6" x14ac:dyDescent="0.25">
      <c r="A522" s="14" t="s">
        <v>1157</v>
      </c>
      <c r="D522" s="14" t="s">
        <v>1156</v>
      </c>
      <c r="E522" s="14" t="s">
        <v>231</v>
      </c>
      <c r="F522" s="14">
        <v>20</v>
      </c>
    </row>
    <row r="523" spans="1:6" x14ac:dyDescent="0.25">
      <c r="A523" s="14" t="s">
        <v>1158</v>
      </c>
      <c r="D523" s="14" t="s">
        <v>1156</v>
      </c>
      <c r="E523" s="14" t="s">
        <v>231</v>
      </c>
      <c r="F523" s="14">
        <v>100</v>
      </c>
    </row>
    <row r="524" spans="1:6" x14ac:dyDescent="0.25">
      <c r="A524" s="14" t="s">
        <v>1159</v>
      </c>
      <c r="D524" s="14" t="s">
        <v>1156</v>
      </c>
      <c r="E524" s="14" t="s">
        <v>231</v>
      </c>
      <c r="F524" s="14">
        <v>100</v>
      </c>
    </row>
    <row r="525" spans="1:6" x14ac:dyDescent="0.25">
      <c r="A525" s="14" t="s">
        <v>1160</v>
      </c>
      <c r="D525" s="14" t="s">
        <v>1156</v>
      </c>
      <c r="E525" s="14" t="s">
        <v>231</v>
      </c>
      <c r="F525" s="14">
        <v>100</v>
      </c>
    </row>
    <row r="526" spans="1:6" x14ac:dyDescent="0.25">
      <c r="A526" s="14" t="s">
        <v>1161</v>
      </c>
      <c r="D526" s="14" t="s">
        <v>1162</v>
      </c>
      <c r="E526" s="14" t="s">
        <v>231</v>
      </c>
      <c r="F526" s="14">
        <v>50</v>
      </c>
    </row>
    <row r="527" spans="1:6" x14ac:dyDescent="0.25">
      <c r="A527" s="14" t="s">
        <v>1163</v>
      </c>
      <c r="D527" s="14" t="s">
        <v>1162</v>
      </c>
      <c r="E527" s="14" t="s">
        <v>231</v>
      </c>
      <c r="F527" s="14">
        <v>20</v>
      </c>
    </row>
    <row r="528" spans="1:6" x14ac:dyDescent="0.25">
      <c r="A528" s="14" t="s">
        <v>1164</v>
      </c>
      <c r="D528" s="14" t="s">
        <v>1165</v>
      </c>
      <c r="E528" s="14" t="s">
        <v>231</v>
      </c>
      <c r="F528" s="14">
        <v>40</v>
      </c>
    </row>
    <row r="529" spans="1:6" x14ac:dyDescent="0.25">
      <c r="A529" s="14" t="s">
        <v>1166</v>
      </c>
      <c r="D529" s="14" t="s">
        <v>1165</v>
      </c>
      <c r="E529" s="14" t="s">
        <v>231</v>
      </c>
      <c r="F529" s="14">
        <v>30</v>
      </c>
    </row>
    <row r="530" spans="1:6" x14ac:dyDescent="0.25">
      <c r="A530" s="14" t="s">
        <v>1167</v>
      </c>
      <c r="D530" s="14" t="s">
        <v>1168</v>
      </c>
      <c r="E530" s="14" t="s">
        <v>231</v>
      </c>
      <c r="F530" s="14">
        <v>100</v>
      </c>
    </row>
    <row r="531" spans="1:6" x14ac:dyDescent="0.25">
      <c r="A531" s="14" t="s">
        <v>1169</v>
      </c>
      <c r="D531" s="14" t="s">
        <v>1168</v>
      </c>
      <c r="E531" s="14" t="s">
        <v>231</v>
      </c>
      <c r="F531" s="14">
        <v>30</v>
      </c>
    </row>
    <row r="532" spans="1:6" x14ac:dyDescent="0.25">
      <c r="A532" s="26" t="s">
        <v>222</v>
      </c>
    </row>
    <row r="533" spans="1:6" x14ac:dyDescent="0.25">
      <c r="A533" s="26" t="s">
        <v>223</v>
      </c>
    </row>
    <row r="534" spans="1:6" x14ac:dyDescent="0.25">
      <c r="A534" s="26" t="s">
        <v>208</v>
      </c>
    </row>
    <row r="535" spans="1:6" x14ac:dyDescent="0.25">
      <c r="A535" s="26" t="s">
        <v>209</v>
      </c>
    </row>
    <row r="536" spans="1:6" x14ac:dyDescent="0.25">
      <c r="A536" s="26" t="s">
        <v>224</v>
      </c>
    </row>
    <row r="537" spans="1:6" x14ac:dyDescent="0.25">
      <c r="A537" s="26" t="s">
        <v>108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86BEE2E4185F4BBADDC359EDB7AE78" ma:contentTypeVersion="0" ma:contentTypeDescription="Create a new document." ma:contentTypeScope="" ma:versionID="a30fdeecda097be008a0d6360b2a2e04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B45331ED-9D17-4F83-BAEC-BA4F07F1CBC9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B30DF84-28E1-476C-9785-2A9D2E1EFF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77470C-7AD0-4CD7-94E6-19D2CF200E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Array Table</vt:lpstr>
      <vt:lpstr>Test Sample Data</vt:lpstr>
      <vt:lpstr>Identification call</vt:lpstr>
      <vt:lpstr>Calculations</vt:lpstr>
      <vt:lpstr>AssayDescription</vt:lpstr>
    </vt:vector>
  </TitlesOfParts>
  <Company>QIAGEN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Fosbrink</dc:creator>
  <cp:lastModifiedBy>Allison Bierly</cp:lastModifiedBy>
  <dcterms:created xsi:type="dcterms:W3CDTF">2012-09-04T14:47:54Z</dcterms:created>
  <dcterms:modified xsi:type="dcterms:W3CDTF">2013-09-04T12:56:56Z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0x0101007286BEE2E4185F4BBADDC359EDB7AE78</vt:lpwstr>
  </property>
</Properties>
</file>