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heets/sheet1.xml" ContentType="application/vnd.openxmlformats-officedocument.spreadsheetml.chart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0" yWindow="4845" windowWidth="16905" windowHeight="7275" tabRatio="873"/>
  </bookViews>
  <sheets>
    <sheet name="Instructions" sheetId="25" r:id="rId1"/>
    <sheet name="Array Table" sheetId="1" r:id="rId2"/>
    <sheet name="Control Sample Data" sheetId="12" r:id="rId3"/>
    <sheet name="Test Sample Data" sheetId="4" r:id="rId4"/>
    <sheet name="No Template Controls" sheetId="27" r:id="rId5"/>
    <sheet name="QC Report" sheetId="6" r:id="rId6"/>
    <sheet name="Identification Call" sheetId="28" r:id="rId7"/>
    <sheet name="Results" sheetId="14" r:id="rId8"/>
    <sheet name="Chart" sheetId="17" r:id="rId9"/>
    <sheet name="Calculations" sheetId="3" r:id="rId10"/>
    <sheet name="AssayDescription" sheetId="22" state="hidden" r:id="rId11"/>
    <sheet name="Assays" sheetId="24" state="hidden" r:id="rId12"/>
  </sheets>
  <calcPr calcId="145621"/>
</workbook>
</file>

<file path=xl/calcChain.xml><?xml version="1.0" encoding="utf-8"?>
<calcChain xmlns="http://schemas.openxmlformats.org/spreadsheetml/2006/main">
  <c r="HH50" i="3" l="1"/>
  <c r="HH49" i="3"/>
  <c r="HH48" i="3"/>
  <c r="HH47" i="3"/>
  <c r="HH46" i="3"/>
  <c r="HH45" i="3"/>
  <c r="HH44" i="3"/>
  <c r="HH43" i="3"/>
  <c r="HH42" i="3"/>
  <c r="HH41" i="3"/>
  <c r="HH40" i="3"/>
  <c r="HH39" i="3"/>
  <c r="HH38" i="3"/>
  <c r="HH37" i="3"/>
  <c r="HH36" i="3"/>
  <c r="HH35" i="3"/>
  <c r="HH34" i="3"/>
  <c r="HH33" i="3"/>
  <c r="HH32" i="3"/>
  <c r="HH31" i="3"/>
  <c r="HH30" i="3"/>
  <c r="HH29" i="3"/>
  <c r="HH28" i="3"/>
  <c r="HH27" i="3"/>
  <c r="HH26" i="3"/>
  <c r="HH25" i="3"/>
  <c r="HH24" i="3"/>
  <c r="HH23" i="3"/>
  <c r="HH22" i="3"/>
  <c r="HH21" i="3"/>
  <c r="HH20" i="3"/>
  <c r="HH19" i="3"/>
  <c r="HH18" i="3"/>
  <c r="HH17" i="3"/>
  <c r="HH16" i="3"/>
  <c r="HH15" i="3"/>
  <c r="HH14" i="3"/>
  <c r="HH13" i="3"/>
  <c r="HH12" i="3"/>
  <c r="HH11" i="3"/>
  <c r="HH10" i="3"/>
  <c r="HH9" i="3"/>
  <c r="HH8" i="3"/>
  <c r="HH7" i="3"/>
  <c r="HH6" i="3"/>
  <c r="HH5" i="3"/>
  <c r="HH4" i="3"/>
  <c r="HH3" i="3"/>
  <c r="FI50" i="3"/>
  <c r="FI49" i="3"/>
  <c r="FI48" i="3"/>
  <c r="FI47" i="3"/>
  <c r="FI46" i="3"/>
  <c r="FI45" i="3"/>
  <c r="FI44" i="3"/>
  <c r="FI43" i="3"/>
  <c r="FI42" i="3"/>
  <c r="FI41" i="3"/>
  <c r="FI40" i="3"/>
  <c r="FI39" i="3"/>
  <c r="FI38" i="3"/>
  <c r="FI37" i="3"/>
  <c r="FI36" i="3"/>
  <c r="FI35" i="3"/>
  <c r="FI34" i="3"/>
  <c r="FI33" i="3"/>
  <c r="FI32" i="3"/>
  <c r="FI31" i="3"/>
  <c r="FI30" i="3"/>
  <c r="FI29" i="3"/>
  <c r="FI28" i="3"/>
  <c r="FI27" i="3"/>
  <c r="FI26" i="3"/>
  <c r="FI25" i="3"/>
  <c r="FI24" i="3"/>
  <c r="FI23" i="3"/>
  <c r="FI22" i="3"/>
  <c r="FI21" i="3"/>
  <c r="FI20" i="3"/>
  <c r="FI19" i="3"/>
  <c r="FI18" i="3"/>
  <c r="FI17" i="3"/>
  <c r="FI16" i="3"/>
  <c r="FI15" i="3"/>
  <c r="FI14" i="3"/>
  <c r="FI13" i="3"/>
  <c r="FI12" i="3"/>
  <c r="FI11" i="3"/>
  <c r="FI10" i="3"/>
  <c r="FI9" i="3"/>
  <c r="FI8" i="3"/>
  <c r="FI7" i="3"/>
  <c r="FI6" i="3"/>
  <c r="FI5" i="3"/>
  <c r="FI4" i="3"/>
  <c r="FI3" i="3"/>
  <c r="CZ50" i="3"/>
  <c r="CZ49" i="3"/>
  <c r="CZ48" i="3"/>
  <c r="CZ47" i="3"/>
  <c r="CZ46" i="3"/>
  <c r="CZ45" i="3"/>
  <c r="CZ44" i="3"/>
  <c r="CZ43" i="3"/>
  <c r="CZ42" i="3"/>
  <c r="CZ41" i="3"/>
  <c r="CZ40" i="3"/>
  <c r="CZ39" i="3"/>
  <c r="CZ38" i="3"/>
  <c r="CZ37" i="3"/>
  <c r="CZ36" i="3"/>
  <c r="CZ35" i="3"/>
  <c r="CZ34" i="3"/>
  <c r="CZ33" i="3"/>
  <c r="CZ32" i="3"/>
  <c r="CZ31" i="3"/>
  <c r="CZ30" i="3"/>
  <c r="CZ29" i="3"/>
  <c r="CZ28" i="3"/>
  <c r="CZ27" i="3"/>
  <c r="CZ26" i="3"/>
  <c r="CZ25" i="3"/>
  <c r="CZ24" i="3"/>
  <c r="CZ23" i="3"/>
  <c r="CZ22" i="3"/>
  <c r="CZ21" i="3"/>
  <c r="CZ20" i="3"/>
  <c r="CZ19" i="3"/>
  <c r="CZ18" i="3"/>
  <c r="CZ17" i="3"/>
  <c r="CZ16" i="3"/>
  <c r="CZ15" i="3"/>
  <c r="CZ14" i="3"/>
  <c r="CZ13" i="3"/>
  <c r="CZ12" i="3"/>
  <c r="CZ11" i="3"/>
  <c r="CZ10" i="3"/>
  <c r="CZ9" i="3"/>
  <c r="CZ8" i="3"/>
  <c r="CZ7" i="3"/>
  <c r="CZ6" i="3"/>
  <c r="CZ5" i="3"/>
  <c r="CZ4" i="3"/>
  <c r="CZ3" i="3"/>
  <c r="CY50" i="3"/>
  <c r="CY49" i="3"/>
  <c r="CY48" i="3"/>
  <c r="CY47" i="3"/>
  <c r="CY46" i="3"/>
  <c r="CY45" i="3"/>
  <c r="CY44" i="3"/>
  <c r="CY43" i="3"/>
  <c r="CY42" i="3"/>
  <c r="CY41" i="3"/>
  <c r="CY40" i="3"/>
  <c r="CY39" i="3"/>
  <c r="CY38" i="3"/>
  <c r="CY37" i="3"/>
  <c r="CY36" i="3"/>
  <c r="CY35" i="3"/>
  <c r="CY34" i="3"/>
  <c r="CY33" i="3"/>
  <c r="CY32" i="3"/>
  <c r="CY31" i="3"/>
  <c r="CY30" i="3"/>
  <c r="CY29" i="3"/>
  <c r="CY28" i="3"/>
  <c r="CY27" i="3"/>
  <c r="CY26" i="3"/>
  <c r="CY25" i="3"/>
  <c r="CY24" i="3"/>
  <c r="CY23" i="3"/>
  <c r="CY22" i="3"/>
  <c r="CY21" i="3"/>
  <c r="CY20" i="3"/>
  <c r="CY19" i="3"/>
  <c r="CY18" i="3"/>
  <c r="CY17" i="3"/>
  <c r="CY16" i="3"/>
  <c r="CY15" i="3"/>
  <c r="CY14" i="3"/>
  <c r="CY13" i="3"/>
  <c r="CY12" i="3"/>
  <c r="CY11" i="3"/>
  <c r="CY10" i="3"/>
  <c r="CY9" i="3"/>
  <c r="CY8" i="3"/>
  <c r="CY7" i="3"/>
  <c r="CY6" i="3"/>
  <c r="CY5" i="3"/>
  <c r="CY4" i="3"/>
  <c r="CY3" i="3"/>
  <c r="AZ50" i="3"/>
  <c r="AZ49" i="3"/>
  <c r="AZ48" i="3"/>
  <c r="AZ47" i="3"/>
  <c r="AZ46" i="3"/>
  <c r="AZ45" i="3"/>
  <c r="AZ44" i="3"/>
  <c r="AZ43" i="3"/>
  <c r="AZ42" i="3"/>
  <c r="AZ41" i="3"/>
  <c r="AZ40" i="3"/>
  <c r="AZ39" i="3"/>
  <c r="AZ38" i="3"/>
  <c r="AZ37" i="3"/>
  <c r="AZ36" i="3"/>
  <c r="AZ35" i="3"/>
  <c r="AZ34" i="3"/>
  <c r="AZ33" i="3"/>
  <c r="AZ32" i="3"/>
  <c r="AZ31" i="3"/>
  <c r="AZ30" i="3"/>
  <c r="AZ29" i="3"/>
  <c r="AZ28" i="3"/>
  <c r="AZ27" i="3"/>
  <c r="AZ26" i="3"/>
  <c r="AZ25" i="3"/>
  <c r="AZ24" i="3"/>
  <c r="AZ23" i="3"/>
  <c r="AZ22" i="3"/>
  <c r="AZ21" i="3"/>
  <c r="AZ20" i="3"/>
  <c r="AZ19" i="3"/>
  <c r="AZ18" i="3"/>
  <c r="AZ17" i="3"/>
  <c r="AZ16" i="3"/>
  <c r="AZ15" i="3"/>
  <c r="AZ14" i="3"/>
  <c r="AZ13" i="3"/>
  <c r="AZ12" i="3"/>
  <c r="AZ11" i="3"/>
  <c r="AZ10" i="3"/>
  <c r="AZ9" i="3"/>
  <c r="AZ8" i="3"/>
  <c r="AZ7" i="3"/>
  <c r="AZ6" i="3"/>
  <c r="AZ5" i="3"/>
  <c r="AZ4" i="3"/>
  <c r="AZ3" i="3"/>
  <c r="AY50" i="3"/>
  <c r="AY49" i="3"/>
  <c r="AY48" i="3"/>
  <c r="AY47" i="3"/>
  <c r="AY46" i="3"/>
  <c r="AY45" i="3"/>
  <c r="AY44" i="3"/>
  <c r="AY43" i="3"/>
  <c r="AY42" i="3"/>
  <c r="AY41" i="3"/>
  <c r="AY40" i="3"/>
  <c r="AY39" i="3"/>
  <c r="AY38" i="3"/>
  <c r="AY37" i="3"/>
  <c r="AY36" i="3"/>
  <c r="AY35" i="3"/>
  <c r="AY34" i="3"/>
  <c r="AY33" i="3"/>
  <c r="AY32" i="3"/>
  <c r="AY31" i="3"/>
  <c r="AY30" i="3"/>
  <c r="AY29" i="3"/>
  <c r="AY28" i="3"/>
  <c r="AY27" i="3"/>
  <c r="AY26" i="3"/>
  <c r="AY25" i="3"/>
  <c r="AY24" i="3"/>
  <c r="AY23" i="3"/>
  <c r="AY22" i="3"/>
  <c r="AY21" i="3"/>
  <c r="AY20" i="3"/>
  <c r="AY19" i="3"/>
  <c r="AY18" i="3"/>
  <c r="AY17" i="3"/>
  <c r="AY16" i="3"/>
  <c r="AY15" i="3"/>
  <c r="AY14" i="3"/>
  <c r="AY13" i="3"/>
  <c r="AY12" i="3"/>
  <c r="AY11" i="3"/>
  <c r="AY10" i="3"/>
  <c r="AY9" i="3"/>
  <c r="AY8" i="3"/>
  <c r="AY7" i="3"/>
  <c r="AY6" i="3"/>
  <c r="AY5" i="3"/>
  <c r="AY4" i="3"/>
  <c r="AY3" i="3"/>
  <c r="BB3" i="3" l="1"/>
  <c r="BB4" i="3"/>
  <c r="BB5" i="3"/>
  <c r="BB6" i="3"/>
  <c r="BB7" i="3"/>
  <c r="BB8" i="3"/>
  <c r="BB9" i="3"/>
  <c r="BB10" i="3"/>
  <c r="BB11" i="3"/>
  <c r="BB12" i="3"/>
  <c r="BB13" i="3"/>
  <c r="BB14" i="3"/>
  <c r="BB15" i="3"/>
  <c r="BB16" i="3"/>
  <c r="BB17" i="3"/>
  <c r="BB18" i="3"/>
  <c r="BB19" i="3"/>
  <c r="BB20" i="3"/>
  <c r="BB21" i="3"/>
  <c r="BB22" i="3"/>
  <c r="BB23" i="3"/>
  <c r="BB24" i="3"/>
  <c r="BB25" i="3"/>
  <c r="BB26" i="3"/>
  <c r="BB27" i="3"/>
  <c r="BB28" i="3"/>
  <c r="BB29" i="3"/>
  <c r="BB30" i="3"/>
  <c r="BB31" i="3"/>
  <c r="BB32" i="3"/>
  <c r="BB33" i="3"/>
  <c r="BB34" i="3"/>
  <c r="BB35" i="3"/>
  <c r="BB36" i="3"/>
  <c r="BB37" i="3"/>
  <c r="BB38" i="3"/>
  <c r="BB39" i="3"/>
  <c r="BB40" i="3"/>
  <c r="BB41" i="3"/>
  <c r="BB42" i="3"/>
  <c r="BB43" i="3"/>
  <c r="BB44" i="3"/>
  <c r="BB45" i="3"/>
  <c r="BB46" i="3"/>
  <c r="BB47" i="3"/>
  <c r="BB48" i="3"/>
  <c r="BB49" i="3"/>
  <c r="BB50" i="3"/>
  <c r="J4" i="27" l="1"/>
  <c r="J5" i="27"/>
  <c r="J6" i="27"/>
  <c r="J7" i="27"/>
  <c r="J8" i="27"/>
  <c r="J9" i="27"/>
  <c r="J10" i="27"/>
  <c r="J11" i="27"/>
  <c r="J12" i="27"/>
  <c r="J13" i="27"/>
  <c r="J14" i="27"/>
  <c r="J15" i="27"/>
  <c r="J16" i="27"/>
  <c r="J17" i="27"/>
  <c r="J18" i="27"/>
  <c r="J19" i="27"/>
  <c r="J20" i="27"/>
  <c r="J21" i="27"/>
  <c r="J22" i="27"/>
  <c r="J23" i="27"/>
  <c r="J24" i="27"/>
  <c r="J25" i="27"/>
  <c r="J26" i="27"/>
  <c r="J27" i="27"/>
  <c r="J28" i="27"/>
  <c r="J29" i="27"/>
  <c r="J30" i="27"/>
  <c r="J31" i="27"/>
  <c r="J32" i="27"/>
  <c r="J33" i="27"/>
  <c r="J34" i="27"/>
  <c r="J35" i="27"/>
  <c r="J36" i="27"/>
  <c r="J37" i="27"/>
  <c r="J38" i="27"/>
  <c r="J39" i="27"/>
  <c r="J40" i="27"/>
  <c r="J41" i="27"/>
  <c r="J42" i="27"/>
  <c r="J43" i="27"/>
  <c r="J44" i="27"/>
  <c r="J45" i="27"/>
  <c r="J46" i="27"/>
  <c r="J47" i="27"/>
  <c r="J48" i="27"/>
  <c r="J49" i="27"/>
  <c r="J50" i="27"/>
  <c r="J3" i="27"/>
  <c r="DD3" i="3" l="1"/>
  <c r="DE3" i="3"/>
  <c r="DF3" i="3"/>
  <c r="DG3" i="3"/>
  <c r="DH3" i="3"/>
  <c r="DD4" i="3"/>
  <c r="DE4" i="3"/>
  <c r="DF4" i="3"/>
  <c r="DG4" i="3"/>
  <c r="DH4" i="3"/>
  <c r="DD5" i="3"/>
  <c r="DE5" i="3"/>
  <c r="DF5" i="3"/>
  <c r="DG5" i="3"/>
  <c r="DH5" i="3"/>
  <c r="DD6" i="3"/>
  <c r="DE6" i="3"/>
  <c r="DF6" i="3"/>
  <c r="DG6" i="3"/>
  <c r="DH6" i="3"/>
  <c r="DD7" i="3"/>
  <c r="DE7" i="3"/>
  <c r="DF7" i="3"/>
  <c r="DG7" i="3"/>
  <c r="DH7" i="3"/>
  <c r="DD8" i="3"/>
  <c r="DE8" i="3"/>
  <c r="DF8" i="3"/>
  <c r="DG8" i="3"/>
  <c r="DH8" i="3"/>
  <c r="DD9" i="3"/>
  <c r="DE9" i="3"/>
  <c r="DF9" i="3"/>
  <c r="DG9" i="3"/>
  <c r="DH9" i="3"/>
  <c r="DD10" i="3"/>
  <c r="DE10" i="3"/>
  <c r="DF10" i="3"/>
  <c r="DG10" i="3"/>
  <c r="DH10" i="3"/>
  <c r="DD11" i="3"/>
  <c r="DE11" i="3"/>
  <c r="DF11" i="3"/>
  <c r="DG11" i="3"/>
  <c r="DH11" i="3"/>
  <c r="DD12" i="3"/>
  <c r="DE12" i="3"/>
  <c r="DF12" i="3"/>
  <c r="DG12" i="3"/>
  <c r="DH12" i="3"/>
  <c r="DD13" i="3"/>
  <c r="DE13" i="3"/>
  <c r="DF13" i="3"/>
  <c r="DG13" i="3"/>
  <c r="DH13" i="3"/>
  <c r="DD14" i="3"/>
  <c r="DE14" i="3"/>
  <c r="DF14" i="3"/>
  <c r="DG14" i="3"/>
  <c r="DH14" i="3"/>
  <c r="DD15" i="3"/>
  <c r="DE15" i="3"/>
  <c r="DF15" i="3"/>
  <c r="DG15" i="3"/>
  <c r="DH15" i="3"/>
  <c r="DD16" i="3"/>
  <c r="DE16" i="3"/>
  <c r="DF16" i="3"/>
  <c r="DG16" i="3"/>
  <c r="DH16" i="3"/>
  <c r="DD17" i="3"/>
  <c r="DE17" i="3"/>
  <c r="DF17" i="3"/>
  <c r="DG17" i="3"/>
  <c r="DH17" i="3"/>
  <c r="DD18" i="3"/>
  <c r="DE18" i="3"/>
  <c r="DF18" i="3"/>
  <c r="DG18" i="3"/>
  <c r="DH18" i="3"/>
  <c r="DD19" i="3"/>
  <c r="DE19" i="3"/>
  <c r="DF19" i="3"/>
  <c r="DG19" i="3"/>
  <c r="DH19" i="3"/>
  <c r="DD20" i="3"/>
  <c r="DE20" i="3"/>
  <c r="DF20" i="3"/>
  <c r="DG20" i="3"/>
  <c r="DH20" i="3"/>
  <c r="DD21" i="3"/>
  <c r="DE21" i="3"/>
  <c r="DF21" i="3"/>
  <c r="DG21" i="3"/>
  <c r="DH21" i="3"/>
  <c r="DD22" i="3"/>
  <c r="DE22" i="3"/>
  <c r="DF22" i="3"/>
  <c r="DG22" i="3"/>
  <c r="DH22" i="3"/>
  <c r="DD23" i="3"/>
  <c r="DE23" i="3"/>
  <c r="DF23" i="3"/>
  <c r="DG23" i="3"/>
  <c r="DH23" i="3"/>
  <c r="DD24" i="3"/>
  <c r="DE24" i="3"/>
  <c r="DF24" i="3"/>
  <c r="DG24" i="3"/>
  <c r="DH24" i="3"/>
  <c r="DD25" i="3"/>
  <c r="DE25" i="3"/>
  <c r="DF25" i="3"/>
  <c r="DG25" i="3"/>
  <c r="DH25" i="3"/>
  <c r="DD26" i="3"/>
  <c r="DE26" i="3"/>
  <c r="DF26" i="3"/>
  <c r="DG26" i="3"/>
  <c r="DH26" i="3"/>
  <c r="DD27" i="3"/>
  <c r="DE27" i="3"/>
  <c r="DF27" i="3"/>
  <c r="DG27" i="3"/>
  <c r="DH27" i="3"/>
  <c r="DD28" i="3"/>
  <c r="DE28" i="3"/>
  <c r="DF28" i="3"/>
  <c r="DG28" i="3"/>
  <c r="DH28" i="3"/>
  <c r="DD29" i="3"/>
  <c r="DE29" i="3"/>
  <c r="DF29" i="3"/>
  <c r="DG29" i="3"/>
  <c r="DH29" i="3"/>
  <c r="DD30" i="3"/>
  <c r="DE30" i="3"/>
  <c r="DF30" i="3"/>
  <c r="DG30" i="3"/>
  <c r="DH30" i="3"/>
  <c r="DD31" i="3"/>
  <c r="DE31" i="3"/>
  <c r="DF31" i="3"/>
  <c r="DG31" i="3"/>
  <c r="DH31" i="3"/>
  <c r="DD32" i="3"/>
  <c r="DE32" i="3"/>
  <c r="DF32" i="3"/>
  <c r="DG32" i="3"/>
  <c r="DH32" i="3"/>
  <c r="DD33" i="3"/>
  <c r="DE33" i="3"/>
  <c r="DF33" i="3"/>
  <c r="DG33" i="3"/>
  <c r="DH33" i="3"/>
  <c r="DD34" i="3"/>
  <c r="DE34" i="3"/>
  <c r="DF34" i="3"/>
  <c r="DG34" i="3"/>
  <c r="DH34" i="3"/>
  <c r="DD35" i="3"/>
  <c r="DE35" i="3"/>
  <c r="DF35" i="3"/>
  <c r="DG35" i="3"/>
  <c r="DH35" i="3"/>
  <c r="DD36" i="3"/>
  <c r="DE36" i="3"/>
  <c r="DF36" i="3"/>
  <c r="DG36" i="3"/>
  <c r="DH36" i="3"/>
  <c r="DD37" i="3"/>
  <c r="DE37" i="3"/>
  <c r="DF37" i="3"/>
  <c r="DG37" i="3"/>
  <c r="DH37" i="3"/>
  <c r="DD38" i="3"/>
  <c r="DE38" i="3"/>
  <c r="DF38" i="3"/>
  <c r="DG38" i="3"/>
  <c r="DH38" i="3"/>
  <c r="DD39" i="3"/>
  <c r="DE39" i="3"/>
  <c r="DF39" i="3"/>
  <c r="DG39" i="3"/>
  <c r="DH39" i="3"/>
  <c r="DD40" i="3"/>
  <c r="DE40" i="3"/>
  <c r="DF40" i="3"/>
  <c r="DG40" i="3"/>
  <c r="DH40" i="3"/>
  <c r="DD41" i="3"/>
  <c r="DE41" i="3"/>
  <c r="DF41" i="3"/>
  <c r="DG41" i="3"/>
  <c r="DH41" i="3"/>
  <c r="DD42" i="3"/>
  <c r="DE42" i="3"/>
  <c r="DF42" i="3"/>
  <c r="DG42" i="3"/>
  <c r="DH42" i="3"/>
  <c r="DD43" i="3"/>
  <c r="DE43" i="3"/>
  <c r="DF43" i="3"/>
  <c r="DG43" i="3"/>
  <c r="DH43" i="3"/>
  <c r="DD44" i="3"/>
  <c r="DE44" i="3"/>
  <c r="DF44" i="3"/>
  <c r="DG44" i="3"/>
  <c r="DH44" i="3"/>
  <c r="DD45" i="3"/>
  <c r="DE45" i="3"/>
  <c r="DF45" i="3"/>
  <c r="DG45" i="3"/>
  <c r="DH45" i="3"/>
  <c r="DD46" i="3"/>
  <c r="DE46" i="3"/>
  <c r="DF46" i="3"/>
  <c r="DG46" i="3"/>
  <c r="DH46" i="3"/>
  <c r="DD47" i="3"/>
  <c r="DE47" i="3"/>
  <c r="DF47" i="3"/>
  <c r="DG47" i="3"/>
  <c r="DH47" i="3"/>
  <c r="DD48" i="3"/>
  <c r="DE48" i="3"/>
  <c r="DF48" i="3"/>
  <c r="DG48" i="3"/>
  <c r="DH48" i="3"/>
  <c r="DD49" i="3"/>
  <c r="DE49" i="3"/>
  <c r="DF49" i="3"/>
  <c r="DG49" i="3"/>
  <c r="DH49" i="3"/>
  <c r="DD50" i="3"/>
  <c r="D29" i="6" s="1"/>
  <c r="DE50" i="3"/>
  <c r="E29" i="6" s="1"/>
  <c r="DF50" i="3"/>
  <c r="F29" i="6" s="1"/>
  <c r="DG50" i="3"/>
  <c r="G29" i="6" s="1"/>
  <c r="G30" i="6" s="1"/>
  <c r="DH50" i="3"/>
  <c r="H29" i="6" s="1"/>
  <c r="DC4" i="3"/>
  <c r="DC5" i="3"/>
  <c r="DC6" i="3"/>
  <c r="DI6" i="3" s="1"/>
  <c r="DC7" i="3"/>
  <c r="DC8" i="3"/>
  <c r="DC9" i="3"/>
  <c r="DC10" i="3"/>
  <c r="DI10" i="3" s="1"/>
  <c r="DC11" i="3"/>
  <c r="DC12" i="3"/>
  <c r="DC13" i="3"/>
  <c r="DC14" i="3"/>
  <c r="DI14" i="3" s="1"/>
  <c r="DC15" i="3"/>
  <c r="DC16" i="3"/>
  <c r="DC17" i="3"/>
  <c r="DC18" i="3"/>
  <c r="DI18" i="3" s="1"/>
  <c r="DC19" i="3"/>
  <c r="DC20" i="3"/>
  <c r="DC21" i="3"/>
  <c r="DC22" i="3"/>
  <c r="DI22" i="3" s="1"/>
  <c r="DC23" i="3"/>
  <c r="DC24" i="3"/>
  <c r="DC25" i="3"/>
  <c r="DC26" i="3"/>
  <c r="DI26" i="3" s="1"/>
  <c r="DC27" i="3"/>
  <c r="DC28" i="3"/>
  <c r="DC29" i="3"/>
  <c r="DC30" i="3"/>
  <c r="DI30" i="3" s="1"/>
  <c r="DC31" i="3"/>
  <c r="DC32" i="3"/>
  <c r="DC33" i="3"/>
  <c r="DC34" i="3"/>
  <c r="DI34" i="3" s="1"/>
  <c r="DC35" i="3"/>
  <c r="DC36" i="3"/>
  <c r="DC37" i="3"/>
  <c r="DC38" i="3"/>
  <c r="DI38" i="3" s="1"/>
  <c r="DC39" i="3"/>
  <c r="DC40" i="3"/>
  <c r="DC41" i="3"/>
  <c r="DC42" i="3"/>
  <c r="DI42" i="3" s="1"/>
  <c r="DC43" i="3"/>
  <c r="DC44" i="3"/>
  <c r="DC45" i="3"/>
  <c r="DC46" i="3"/>
  <c r="DI46" i="3" s="1"/>
  <c r="DC47" i="3"/>
  <c r="DC48" i="3"/>
  <c r="DC49" i="3"/>
  <c r="DC50" i="3"/>
  <c r="C29" i="6" s="1"/>
  <c r="DC3" i="3"/>
  <c r="E6" i="28"/>
  <c r="E7" i="28"/>
  <c r="E10" i="28"/>
  <c r="E14" i="28"/>
  <c r="E15" i="28"/>
  <c r="E18" i="28"/>
  <c r="E22" i="28"/>
  <c r="E23" i="28"/>
  <c r="E26" i="28"/>
  <c r="E30" i="28"/>
  <c r="E31" i="28"/>
  <c r="E34" i="28"/>
  <c r="E38" i="28"/>
  <c r="E39" i="28"/>
  <c r="E42" i="28"/>
  <c r="E46" i="28"/>
  <c r="E47" i="28"/>
  <c r="E48" i="28"/>
  <c r="E49" i="28"/>
  <c r="F3" i="1"/>
  <c r="E4" i="28" s="1"/>
  <c r="F4" i="1"/>
  <c r="E5" i="28" s="1"/>
  <c r="F5" i="1"/>
  <c r="F6" i="1"/>
  <c r="F7" i="1"/>
  <c r="E8" i="28" s="1"/>
  <c r="F8" i="1"/>
  <c r="E9" i="28" s="1"/>
  <c r="F9" i="1"/>
  <c r="F10" i="1"/>
  <c r="E11" i="28" s="1"/>
  <c r="F11" i="1"/>
  <c r="E12" i="28" s="1"/>
  <c r="F12" i="1"/>
  <c r="E13" i="28" s="1"/>
  <c r="F13" i="1"/>
  <c r="F14" i="1"/>
  <c r="F15" i="1"/>
  <c r="E16" i="28" s="1"/>
  <c r="F16" i="1"/>
  <c r="E17" i="28" s="1"/>
  <c r="F17" i="1"/>
  <c r="F18" i="1"/>
  <c r="E19" i="28" s="1"/>
  <c r="F19" i="1"/>
  <c r="E20" i="28" s="1"/>
  <c r="F20" i="1"/>
  <c r="E21" i="28" s="1"/>
  <c r="F21" i="1"/>
  <c r="F22" i="1"/>
  <c r="F23" i="1"/>
  <c r="E24" i="28" s="1"/>
  <c r="F24" i="1"/>
  <c r="E25" i="28" s="1"/>
  <c r="F25" i="1"/>
  <c r="F26" i="1"/>
  <c r="E27" i="28" s="1"/>
  <c r="F27" i="1"/>
  <c r="E28" i="28" s="1"/>
  <c r="F28" i="1"/>
  <c r="E29" i="28" s="1"/>
  <c r="F29" i="1"/>
  <c r="F30" i="1"/>
  <c r="F31" i="1"/>
  <c r="E32" i="28" s="1"/>
  <c r="F32" i="1"/>
  <c r="E33" i="28" s="1"/>
  <c r="F33" i="1"/>
  <c r="F34" i="1"/>
  <c r="E35" i="28" s="1"/>
  <c r="F35" i="1"/>
  <c r="E36" i="28" s="1"/>
  <c r="F36" i="1"/>
  <c r="E37" i="28" s="1"/>
  <c r="F37" i="1"/>
  <c r="F38" i="1"/>
  <c r="F39" i="1"/>
  <c r="E40" i="28" s="1"/>
  <c r="F40" i="1"/>
  <c r="E41" i="28" s="1"/>
  <c r="F41" i="1"/>
  <c r="F42" i="1"/>
  <c r="E43" i="28" s="1"/>
  <c r="F43" i="1"/>
  <c r="E44" i="28" s="1"/>
  <c r="F44" i="1"/>
  <c r="E45" i="28" s="1"/>
  <c r="F45" i="1"/>
  <c r="F46" i="1"/>
  <c r="F2" i="1"/>
  <c r="E3" i="28" s="1"/>
  <c r="H30" i="6"/>
  <c r="D30" i="6"/>
  <c r="C30" i="6"/>
  <c r="DI44" i="3" l="1"/>
  <c r="DJ3" i="3"/>
  <c r="DI47" i="3"/>
  <c r="DI43" i="3"/>
  <c r="DI39" i="3"/>
  <c r="DI35" i="3"/>
  <c r="DI31" i="3"/>
  <c r="DI27" i="3"/>
  <c r="DI23" i="3"/>
  <c r="DI19" i="3"/>
  <c r="DI15" i="3"/>
  <c r="DI11" i="3"/>
  <c r="DI7" i="3"/>
  <c r="DI49" i="3"/>
  <c r="DI45" i="3"/>
  <c r="KN45" i="3" s="1"/>
  <c r="OJ45" i="3" s="1"/>
  <c r="CC45" i="28" s="1"/>
  <c r="DI41" i="3"/>
  <c r="DI37" i="3"/>
  <c r="DI33" i="3"/>
  <c r="DI29" i="3"/>
  <c r="KH29" i="3" s="1"/>
  <c r="OD29" i="3" s="1"/>
  <c r="BW29" i="28" s="1"/>
  <c r="DI25" i="3"/>
  <c r="DI21" i="3"/>
  <c r="DI17" i="3"/>
  <c r="DI13" i="3"/>
  <c r="IJ13" i="3" s="1"/>
  <c r="MF13" i="3" s="1"/>
  <c r="AA13" i="28" s="1"/>
  <c r="DI9" i="3"/>
  <c r="DI5" i="3"/>
  <c r="I29" i="6"/>
  <c r="DJ48" i="3"/>
  <c r="DJ46" i="3"/>
  <c r="DJ44" i="3"/>
  <c r="DJ42" i="3"/>
  <c r="DJ40" i="3"/>
  <c r="DJ38" i="3"/>
  <c r="DJ36" i="3"/>
  <c r="DJ34" i="3"/>
  <c r="DJ32" i="3"/>
  <c r="DJ30" i="3"/>
  <c r="DJ28" i="3"/>
  <c r="DJ26" i="3"/>
  <c r="DJ24" i="3"/>
  <c r="DJ22" i="3"/>
  <c r="DJ20" i="3"/>
  <c r="DJ18" i="3"/>
  <c r="DJ16" i="3"/>
  <c r="DJ14" i="3"/>
  <c r="DJ12" i="3"/>
  <c r="DJ10" i="3"/>
  <c r="DJ8" i="3"/>
  <c r="DJ6" i="3"/>
  <c r="DJ4" i="3"/>
  <c r="DI48" i="3"/>
  <c r="DI40" i="3"/>
  <c r="KQ40" i="3" s="1"/>
  <c r="OM40" i="3" s="1"/>
  <c r="CF40" i="28" s="1"/>
  <c r="DI36" i="3"/>
  <c r="DI32" i="3"/>
  <c r="DI28" i="3"/>
  <c r="DI24" i="3"/>
  <c r="LE24" i="3" s="1"/>
  <c r="PA24" i="3" s="1"/>
  <c r="CT24" i="28" s="1"/>
  <c r="DI20" i="3"/>
  <c r="DI16" i="3"/>
  <c r="DI12" i="3"/>
  <c r="DI8" i="3"/>
  <c r="LC8" i="3" s="1"/>
  <c r="OY8" i="3" s="1"/>
  <c r="CR8" i="28" s="1"/>
  <c r="DI4" i="3"/>
  <c r="F43" i="28"/>
  <c r="I43" i="27"/>
  <c r="F39" i="28"/>
  <c r="I39" i="27"/>
  <c r="F35" i="28"/>
  <c r="JQ35" i="3"/>
  <c r="NM35" i="3" s="1"/>
  <c r="BF35" i="28" s="1"/>
  <c r="I35" i="27"/>
  <c r="F27" i="28"/>
  <c r="I27" i="27"/>
  <c r="F23" i="28"/>
  <c r="LE23" i="3"/>
  <c r="PA23" i="3" s="1"/>
  <c r="CT23" i="28" s="1"/>
  <c r="I23" i="27"/>
  <c r="F19" i="28"/>
  <c r="KG19" i="3"/>
  <c r="OC19" i="3" s="1"/>
  <c r="BV19" i="28" s="1"/>
  <c r="I19" i="27"/>
  <c r="LF15" i="3"/>
  <c r="PB15" i="3" s="1"/>
  <c r="CU15" i="28" s="1"/>
  <c r="F11" i="28"/>
  <c r="I11" i="27"/>
  <c r="F7" i="28"/>
  <c r="I7" i="27"/>
  <c r="F46" i="28"/>
  <c r="I46" i="27"/>
  <c r="F42" i="28"/>
  <c r="I42" i="27"/>
  <c r="F38" i="28"/>
  <c r="KK38" i="3"/>
  <c r="OG38" i="3" s="1"/>
  <c r="BZ38" i="28" s="1"/>
  <c r="I38" i="27"/>
  <c r="F34" i="28"/>
  <c r="I34" i="27"/>
  <c r="F30" i="28"/>
  <c r="JR30" i="3"/>
  <c r="NN30" i="3" s="1"/>
  <c r="BG30" i="28" s="1"/>
  <c r="I30" i="27"/>
  <c r="F26" i="28"/>
  <c r="I26" i="27"/>
  <c r="F22" i="28"/>
  <c r="JZ22" i="3"/>
  <c r="NV22" i="3" s="1"/>
  <c r="BO22" i="28" s="1"/>
  <c r="I22" i="27"/>
  <c r="F18" i="28"/>
  <c r="I18" i="27"/>
  <c r="F14" i="28"/>
  <c r="JR14" i="3"/>
  <c r="NN14" i="3" s="1"/>
  <c r="BG14" i="28" s="1"/>
  <c r="I14" i="27"/>
  <c r="F10" i="28"/>
  <c r="I10" i="27"/>
  <c r="F6" i="28"/>
  <c r="LF6" i="3"/>
  <c r="PB6" i="3" s="1"/>
  <c r="CU6" i="28" s="1"/>
  <c r="KH6" i="3"/>
  <c r="OD6" i="3" s="1"/>
  <c r="BW6" i="28" s="1"/>
  <c r="I6" i="27"/>
  <c r="F49" i="28"/>
  <c r="LF49" i="3"/>
  <c r="PB49" i="3" s="1"/>
  <c r="CU49" i="28" s="1"/>
  <c r="I49" i="27"/>
  <c r="F37" i="28"/>
  <c r="KH37" i="3"/>
  <c r="OD37" i="3" s="1"/>
  <c r="BW37" i="28" s="1"/>
  <c r="JS37" i="3"/>
  <c r="NO37" i="3" s="1"/>
  <c r="BH37" i="28" s="1"/>
  <c r="I37" i="27"/>
  <c r="F25" i="28"/>
  <c r="KA25" i="3"/>
  <c r="NW25" i="3" s="1"/>
  <c r="BP25" i="28" s="1"/>
  <c r="LG25" i="3"/>
  <c r="PC25" i="3" s="1"/>
  <c r="CV25" i="28" s="1"/>
  <c r="I25" i="27"/>
  <c r="F17" i="28"/>
  <c r="KI17" i="3"/>
  <c r="OE17" i="3" s="1"/>
  <c r="BX17" i="28" s="1"/>
  <c r="I17" i="27"/>
  <c r="JX45" i="3"/>
  <c r="NT45" i="3" s="1"/>
  <c r="BM45" i="28" s="1"/>
  <c r="F41" i="28"/>
  <c r="I41" i="27"/>
  <c r="F33" i="28"/>
  <c r="LF33" i="3"/>
  <c r="PB33" i="3" s="1"/>
  <c r="CU33" i="28" s="1"/>
  <c r="KA33" i="3"/>
  <c r="NW33" i="3" s="1"/>
  <c r="BP33" i="28" s="1"/>
  <c r="LG33" i="3"/>
  <c r="PC33" i="3" s="1"/>
  <c r="CV33" i="28" s="1"/>
  <c r="KB33" i="3"/>
  <c r="NX33" i="3" s="1"/>
  <c r="BQ33" i="28" s="1"/>
  <c r="I33" i="27"/>
  <c r="KY29" i="3"/>
  <c r="OU29" i="3" s="1"/>
  <c r="CN29" i="28" s="1"/>
  <c r="F21" i="28"/>
  <c r="KA21" i="3"/>
  <c r="NW21" i="3" s="1"/>
  <c r="BP21" i="28" s="1"/>
  <c r="KQ21" i="3"/>
  <c r="OM21" i="3" s="1"/>
  <c r="CF21" i="28" s="1"/>
  <c r="LG21" i="3"/>
  <c r="PC21" i="3" s="1"/>
  <c r="CV21" i="28" s="1"/>
  <c r="I21" i="27"/>
  <c r="IX13" i="3"/>
  <c r="MT13" i="3" s="1"/>
  <c r="AO13" i="28" s="1"/>
  <c r="F9" i="28"/>
  <c r="KN9" i="3"/>
  <c r="OJ9" i="3" s="1"/>
  <c r="CC9" i="28" s="1"/>
  <c r="IH9" i="3"/>
  <c r="MD9" i="3" s="1"/>
  <c r="Y9" i="28" s="1"/>
  <c r="I9" i="27"/>
  <c r="F5" i="28"/>
  <c r="JR5" i="3"/>
  <c r="NN5" i="3" s="1"/>
  <c r="BG5" i="28" s="1"/>
  <c r="KM5" i="3"/>
  <c r="OI5" i="3" s="1"/>
  <c r="CB5" i="28" s="1"/>
  <c r="KI5" i="3"/>
  <c r="OE5" i="3" s="1"/>
  <c r="BX5" i="28" s="1"/>
  <c r="I5" i="27"/>
  <c r="F48" i="28"/>
  <c r="I48" i="27"/>
  <c r="F44" i="28"/>
  <c r="KY44" i="3"/>
  <c r="OU44" i="3" s="1"/>
  <c r="CN44" i="28" s="1"/>
  <c r="I44" i="27"/>
  <c r="KA40" i="3"/>
  <c r="NW40" i="3" s="1"/>
  <c r="BP40" i="28" s="1"/>
  <c r="F36" i="28"/>
  <c r="JS36" i="3"/>
  <c r="NO36" i="3" s="1"/>
  <c r="BH36" i="28" s="1"/>
  <c r="KF36" i="3"/>
  <c r="OB36" i="3" s="1"/>
  <c r="BU36" i="28" s="1"/>
  <c r="KZ36" i="3"/>
  <c r="OV36" i="3" s="1"/>
  <c r="CO36" i="28" s="1"/>
  <c r="I36" i="27"/>
  <c r="F32" i="28"/>
  <c r="KN32" i="3"/>
  <c r="OJ32" i="3" s="1"/>
  <c r="CC32" i="28" s="1"/>
  <c r="I32" i="27"/>
  <c r="F28" i="28"/>
  <c r="II28" i="3"/>
  <c r="ME28" i="3" s="1"/>
  <c r="Z28" i="28" s="1"/>
  <c r="KF28" i="3"/>
  <c r="OB28" i="3" s="1"/>
  <c r="BU28" i="28" s="1"/>
  <c r="I28" i="27"/>
  <c r="F24" i="28"/>
  <c r="KQ24" i="3"/>
  <c r="OM24" i="3" s="1"/>
  <c r="CF24" i="28" s="1"/>
  <c r="F20" i="28"/>
  <c r="KG20" i="3"/>
  <c r="OC20" i="3" s="1"/>
  <c r="BV20" i="28" s="1"/>
  <c r="KN20" i="3"/>
  <c r="OJ20" i="3" s="1"/>
  <c r="CC20" i="28" s="1"/>
  <c r="KF20" i="3"/>
  <c r="OB20" i="3" s="1"/>
  <c r="BU20" i="28" s="1"/>
  <c r="KJ20" i="3"/>
  <c r="OF20" i="3" s="1"/>
  <c r="BY20" i="28" s="1"/>
  <c r="I20" i="27"/>
  <c r="F16" i="28"/>
  <c r="LE16" i="3"/>
  <c r="PA16" i="3" s="1"/>
  <c r="CT16" i="28" s="1"/>
  <c r="KQ16" i="3"/>
  <c r="OM16" i="3" s="1"/>
  <c r="CF16" i="28" s="1"/>
  <c r="KF16" i="3"/>
  <c r="OB16" i="3" s="1"/>
  <c r="BU16" i="28" s="1"/>
  <c r="LH16" i="3"/>
  <c r="PD16" i="3" s="1"/>
  <c r="CW16" i="28" s="1"/>
  <c r="I16" i="27"/>
  <c r="F12" i="28"/>
  <c r="II12" i="3"/>
  <c r="ME12" i="3" s="1"/>
  <c r="Z12" i="28" s="1"/>
  <c r="LH12" i="3"/>
  <c r="PD12" i="3" s="1"/>
  <c r="CW12" i="28" s="1"/>
  <c r="I12" i="27"/>
  <c r="KM8" i="3"/>
  <c r="OI8" i="3" s="1"/>
  <c r="CB8" i="28" s="1"/>
  <c r="JC8" i="3"/>
  <c r="MY8" i="3" s="1"/>
  <c r="AT8" i="28" s="1"/>
  <c r="F4" i="28"/>
  <c r="JQ4" i="3"/>
  <c r="NM4" i="3" s="1"/>
  <c r="BF4" i="28" s="1"/>
  <c r="LH4" i="3"/>
  <c r="PD4" i="3" s="1"/>
  <c r="CW4" i="28" s="1"/>
  <c r="LD4" i="3"/>
  <c r="OZ4" i="3" s="1"/>
  <c r="CS4" i="28" s="1"/>
  <c r="KZ4" i="3"/>
  <c r="OV4" i="3" s="1"/>
  <c r="CO4" i="28" s="1"/>
  <c r="IO4" i="3"/>
  <c r="MK4" i="3" s="1"/>
  <c r="AF4" i="28" s="1"/>
  <c r="I4" i="27"/>
  <c r="DJ50" i="3"/>
  <c r="DI50" i="3"/>
  <c r="DI3" i="3"/>
  <c r="DJ49" i="3"/>
  <c r="DJ47" i="3"/>
  <c r="DJ45" i="3"/>
  <c r="DJ43" i="3"/>
  <c r="DJ41" i="3"/>
  <c r="DJ39" i="3"/>
  <c r="DJ37" i="3"/>
  <c r="DJ35" i="3"/>
  <c r="DJ33" i="3"/>
  <c r="DJ31" i="3"/>
  <c r="DJ29" i="3"/>
  <c r="DJ27" i="3"/>
  <c r="DJ25" i="3"/>
  <c r="DJ23" i="3"/>
  <c r="DJ21" i="3"/>
  <c r="DJ19" i="3"/>
  <c r="DJ17" i="3"/>
  <c r="DJ15" i="3"/>
  <c r="DJ13" i="3"/>
  <c r="DJ11" i="3"/>
  <c r="DJ9" i="3"/>
  <c r="DJ7" i="3"/>
  <c r="DJ5" i="3"/>
  <c r="F30" i="6"/>
  <c r="J29" i="6"/>
  <c r="E30" i="6"/>
  <c r="BF3" i="3"/>
  <c r="BG3" i="3"/>
  <c r="BH3" i="3"/>
  <c r="BI3" i="3"/>
  <c r="BJ3" i="3"/>
  <c r="BK3" i="3"/>
  <c r="BL3" i="3"/>
  <c r="BM3" i="3"/>
  <c r="BN3" i="3"/>
  <c r="BO3" i="3"/>
  <c r="BP3" i="3"/>
  <c r="BQ3" i="3"/>
  <c r="BR3" i="3"/>
  <c r="BS3" i="3"/>
  <c r="BT3" i="3"/>
  <c r="BU3" i="3"/>
  <c r="BV3" i="3"/>
  <c r="BW3" i="3"/>
  <c r="BX3" i="3"/>
  <c r="BY3" i="3"/>
  <c r="BZ3" i="3"/>
  <c r="CA3" i="3"/>
  <c r="CB3" i="3"/>
  <c r="CC3" i="3"/>
  <c r="CD3" i="3"/>
  <c r="CE3" i="3"/>
  <c r="CF3" i="3"/>
  <c r="CG3" i="3"/>
  <c r="CH3" i="3"/>
  <c r="CI3" i="3"/>
  <c r="CJ3" i="3"/>
  <c r="CK3" i="3"/>
  <c r="CL3" i="3"/>
  <c r="CM3" i="3"/>
  <c r="CN3" i="3"/>
  <c r="CO3" i="3"/>
  <c r="CP3" i="3"/>
  <c r="CQ3" i="3"/>
  <c r="CR3" i="3"/>
  <c r="CS3" i="3"/>
  <c r="CT3" i="3"/>
  <c r="CU3" i="3"/>
  <c r="CV3" i="3"/>
  <c r="CW3" i="3"/>
  <c r="CX3" i="3"/>
  <c r="BF4" i="3"/>
  <c r="BG4" i="3"/>
  <c r="JR4" i="3" s="1"/>
  <c r="NN4" i="3" s="1"/>
  <c r="BG4" i="28" s="1"/>
  <c r="BH4" i="3"/>
  <c r="JS4" i="3" s="1"/>
  <c r="NO4" i="3" s="1"/>
  <c r="BH4" i="28" s="1"/>
  <c r="BI4" i="3"/>
  <c r="JT4" i="3" s="1"/>
  <c r="NP4" i="3" s="1"/>
  <c r="BI4" i="28" s="1"/>
  <c r="BJ4" i="3"/>
  <c r="JU4" i="3" s="1"/>
  <c r="NQ4" i="3" s="1"/>
  <c r="BJ4" i="28" s="1"/>
  <c r="BK4" i="3"/>
  <c r="JV4" i="3" s="1"/>
  <c r="NR4" i="3" s="1"/>
  <c r="BK4" i="28" s="1"/>
  <c r="BL4" i="3"/>
  <c r="JW4" i="3" s="1"/>
  <c r="NS4" i="3" s="1"/>
  <c r="BL4" i="28" s="1"/>
  <c r="BM4" i="3"/>
  <c r="JX4" i="3" s="1"/>
  <c r="NT4" i="3" s="1"/>
  <c r="BM4" i="28" s="1"/>
  <c r="BN4" i="3"/>
  <c r="JY4" i="3" s="1"/>
  <c r="NU4" i="3" s="1"/>
  <c r="BN4" i="28" s="1"/>
  <c r="BO4" i="3"/>
  <c r="JZ4" i="3" s="1"/>
  <c r="NV4" i="3" s="1"/>
  <c r="BO4" i="28" s="1"/>
  <c r="BP4" i="3"/>
  <c r="KA4" i="3" s="1"/>
  <c r="NW4" i="3" s="1"/>
  <c r="BP4" i="28" s="1"/>
  <c r="BQ4" i="3"/>
  <c r="KB4" i="3" s="1"/>
  <c r="NX4" i="3" s="1"/>
  <c r="BQ4" i="28" s="1"/>
  <c r="BR4" i="3"/>
  <c r="KC4" i="3" s="1"/>
  <c r="NY4" i="3" s="1"/>
  <c r="BR4" i="28" s="1"/>
  <c r="BS4" i="3"/>
  <c r="KD4" i="3" s="1"/>
  <c r="NZ4" i="3" s="1"/>
  <c r="BS4" i="28" s="1"/>
  <c r="BT4" i="3"/>
  <c r="KE4" i="3" s="1"/>
  <c r="OA4" i="3" s="1"/>
  <c r="BT4" i="28" s="1"/>
  <c r="BU4" i="3"/>
  <c r="KF4" i="3" s="1"/>
  <c r="OB4" i="3" s="1"/>
  <c r="BU4" i="28" s="1"/>
  <c r="BV4" i="3"/>
  <c r="KG4" i="3" s="1"/>
  <c r="OC4" i="3" s="1"/>
  <c r="BV4" i="28" s="1"/>
  <c r="BW4" i="3"/>
  <c r="KH4" i="3" s="1"/>
  <c r="OD4" i="3" s="1"/>
  <c r="BW4" i="28" s="1"/>
  <c r="BX4" i="3"/>
  <c r="KI4" i="3" s="1"/>
  <c r="OE4" i="3" s="1"/>
  <c r="BX4" i="28" s="1"/>
  <c r="BY4" i="3"/>
  <c r="KJ4" i="3" s="1"/>
  <c r="OF4" i="3" s="1"/>
  <c r="BY4" i="28" s="1"/>
  <c r="BZ4" i="3"/>
  <c r="KK4" i="3" s="1"/>
  <c r="OG4" i="3" s="1"/>
  <c r="BZ4" i="28" s="1"/>
  <c r="CA4" i="3"/>
  <c r="KL4" i="3" s="1"/>
  <c r="OH4" i="3" s="1"/>
  <c r="CA4" i="28" s="1"/>
  <c r="CB4" i="3"/>
  <c r="KM4" i="3" s="1"/>
  <c r="OI4" i="3" s="1"/>
  <c r="CB4" i="28" s="1"/>
  <c r="CC4" i="3"/>
  <c r="KN4" i="3" s="1"/>
  <c r="OJ4" i="3" s="1"/>
  <c r="CC4" i="28" s="1"/>
  <c r="CD4" i="3"/>
  <c r="KO4" i="3" s="1"/>
  <c r="OK4" i="3" s="1"/>
  <c r="CD4" i="28" s="1"/>
  <c r="CE4" i="3"/>
  <c r="KP4" i="3" s="1"/>
  <c r="OL4" i="3" s="1"/>
  <c r="CE4" i="28" s="1"/>
  <c r="CF4" i="3"/>
  <c r="KQ4" i="3" s="1"/>
  <c r="OM4" i="3" s="1"/>
  <c r="CF4" i="28" s="1"/>
  <c r="CG4" i="3"/>
  <c r="KR4" i="3" s="1"/>
  <c r="ON4" i="3" s="1"/>
  <c r="CG4" i="28" s="1"/>
  <c r="CH4" i="3"/>
  <c r="KS4" i="3" s="1"/>
  <c r="OO4" i="3" s="1"/>
  <c r="CH4" i="28" s="1"/>
  <c r="CI4" i="3"/>
  <c r="KT4" i="3" s="1"/>
  <c r="OP4" i="3" s="1"/>
  <c r="CI4" i="28" s="1"/>
  <c r="CJ4" i="3"/>
  <c r="KU4" i="3" s="1"/>
  <c r="OQ4" i="3" s="1"/>
  <c r="CJ4" i="28" s="1"/>
  <c r="CK4" i="3"/>
  <c r="KV4" i="3" s="1"/>
  <c r="OR4" i="3" s="1"/>
  <c r="CK4" i="28" s="1"/>
  <c r="CL4" i="3"/>
  <c r="KW4" i="3" s="1"/>
  <c r="OS4" i="3" s="1"/>
  <c r="CL4" i="28" s="1"/>
  <c r="CM4" i="3"/>
  <c r="KX4" i="3" s="1"/>
  <c r="OT4" i="3" s="1"/>
  <c r="CM4" i="28" s="1"/>
  <c r="CN4" i="3"/>
  <c r="KY4" i="3" s="1"/>
  <c r="OU4" i="3" s="1"/>
  <c r="CN4" i="28" s="1"/>
  <c r="CO4" i="3"/>
  <c r="CP4" i="3"/>
  <c r="LA4" i="3" s="1"/>
  <c r="OW4" i="3" s="1"/>
  <c r="CP4" i="28" s="1"/>
  <c r="CQ4" i="3"/>
  <c r="LB4" i="3" s="1"/>
  <c r="OX4" i="3" s="1"/>
  <c r="CQ4" i="28" s="1"/>
  <c r="CR4" i="3"/>
  <c r="LC4" i="3" s="1"/>
  <c r="OY4" i="3" s="1"/>
  <c r="CR4" i="28" s="1"/>
  <c r="CS4" i="3"/>
  <c r="CT4" i="3"/>
  <c r="LE4" i="3" s="1"/>
  <c r="PA4" i="3" s="1"/>
  <c r="CT4" i="28" s="1"/>
  <c r="CU4" i="3"/>
  <c r="LF4" i="3" s="1"/>
  <c r="PB4" i="3" s="1"/>
  <c r="CU4" i="28" s="1"/>
  <c r="CV4" i="3"/>
  <c r="LG4" i="3" s="1"/>
  <c r="PC4" i="3" s="1"/>
  <c r="CV4" i="28" s="1"/>
  <c r="CW4" i="3"/>
  <c r="CX4" i="3"/>
  <c r="LI4" i="3" s="1"/>
  <c r="PE4" i="3" s="1"/>
  <c r="CX4" i="28" s="1"/>
  <c r="BF5" i="3"/>
  <c r="JQ5" i="3" s="1"/>
  <c r="NM5" i="3" s="1"/>
  <c r="BF5" i="28" s="1"/>
  <c r="BG5" i="3"/>
  <c r="BH5" i="3"/>
  <c r="JS5" i="3" s="1"/>
  <c r="NO5" i="3" s="1"/>
  <c r="BH5" i="28" s="1"/>
  <c r="BI5" i="3"/>
  <c r="JT5" i="3" s="1"/>
  <c r="NP5" i="3" s="1"/>
  <c r="BI5" i="28" s="1"/>
  <c r="BJ5" i="3"/>
  <c r="JU5" i="3" s="1"/>
  <c r="NQ5" i="3" s="1"/>
  <c r="BJ5" i="28" s="1"/>
  <c r="BK5" i="3"/>
  <c r="JV5" i="3" s="1"/>
  <c r="NR5" i="3" s="1"/>
  <c r="BK5" i="28" s="1"/>
  <c r="BL5" i="3"/>
  <c r="JW5" i="3" s="1"/>
  <c r="NS5" i="3" s="1"/>
  <c r="BL5" i="28" s="1"/>
  <c r="BM5" i="3"/>
  <c r="JX5" i="3" s="1"/>
  <c r="NT5" i="3" s="1"/>
  <c r="BM5" i="28" s="1"/>
  <c r="BN5" i="3"/>
  <c r="JY5" i="3" s="1"/>
  <c r="NU5" i="3" s="1"/>
  <c r="BN5" i="28" s="1"/>
  <c r="BO5" i="3"/>
  <c r="JZ5" i="3" s="1"/>
  <c r="NV5" i="3" s="1"/>
  <c r="BO5" i="28" s="1"/>
  <c r="BP5" i="3"/>
  <c r="KA5" i="3" s="1"/>
  <c r="NW5" i="3" s="1"/>
  <c r="BP5" i="28" s="1"/>
  <c r="BQ5" i="3"/>
  <c r="KB5" i="3" s="1"/>
  <c r="NX5" i="3" s="1"/>
  <c r="BQ5" i="28" s="1"/>
  <c r="BR5" i="3"/>
  <c r="KC5" i="3" s="1"/>
  <c r="NY5" i="3" s="1"/>
  <c r="BR5" i="28" s="1"/>
  <c r="BS5" i="3"/>
  <c r="KD5" i="3" s="1"/>
  <c r="NZ5" i="3" s="1"/>
  <c r="BS5" i="28" s="1"/>
  <c r="BT5" i="3"/>
  <c r="KE5" i="3" s="1"/>
  <c r="OA5" i="3" s="1"/>
  <c r="BT5" i="28" s="1"/>
  <c r="BU5" i="3"/>
  <c r="KF5" i="3" s="1"/>
  <c r="OB5" i="3" s="1"/>
  <c r="BU5" i="28" s="1"/>
  <c r="BV5" i="3"/>
  <c r="KG5" i="3" s="1"/>
  <c r="OC5" i="3" s="1"/>
  <c r="BV5" i="28" s="1"/>
  <c r="BW5" i="3"/>
  <c r="KH5" i="3" s="1"/>
  <c r="OD5" i="3" s="1"/>
  <c r="BW5" i="28" s="1"/>
  <c r="BX5" i="3"/>
  <c r="BY5" i="3"/>
  <c r="KJ5" i="3" s="1"/>
  <c r="OF5" i="3" s="1"/>
  <c r="BY5" i="28" s="1"/>
  <c r="BZ5" i="3"/>
  <c r="KK5" i="3" s="1"/>
  <c r="OG5" i="3" s="1"/>
  <c r="BZ5" i="28" s="1"/>
  <c r="CA5" i="3"/>
  <c r="KL5" i="3" s="1"/>
  <c r="OH5" i="3" s="1"/>
  <c r="CA5" i="28" s="1"/>
  <c r="CB5" i="3"/>
  <c r="CC5" i="3"/>
  <c r="KN5" i="3" s="1"/>
  <c r="OJ5" i="3" s="1"/>
  <c r="CC5" i="28" s="1"/>
  <c r="CD5" i="3"/>
  <c r="KO5" i="3" s="1"/>
  <c r="OK5" i="3" s="1"/>
  <c r="CD5" i="28" s="1"/>
  <c r="CE5" i="3"/>
  <c r="KP5" i="3" s="1"/>
  <c r="OL5" i="3" s="1"/>
  <c r="CE5" i="28" s="1"/>
  <c r="CF5" i="3"/>
  <c r="KQ5" i="3" s="1"/>
  <c r="OM5" i="3" s="1"/>
  <c r="CF5" i="28" s="1"/>
  <c r="CG5" i="3"/>
  <c r="KR5" i="3" s="1"/>
  <c r="ON5" i="3" s="1"/>
  <c r="CG5" i="28" s="1"/>
  <c r="CH5" i="3"/>
  <c r="KS5" i="3" s="1"/>
  <c r="OO5" i="3" s="1"/>
  <c r="CH5" i="28" s="1"/>
  <c r="CI5" i="3"/>
  <c r="KT5" i="3" s="1"/>
  <c r="OP5" i="3" s="1"/>
  <c r="CI5" i="28" s="1"/>
  <c r="CJ5" i="3"/>
  <c r="KU5" i="3" s="1"/>
  <c r="OQ5" i="3" s="1"/>
  <c r="CJ5" i="28" s="1"/>
  <c r="CK5" i="3"/>
  <c r="KV5" i="3" s="1"/>
  <c r="OR5" i="3" s="1"/>
  <c r="CK5" i="28" s="1"/>
  <c r="CL5" i="3"/>
  <c r="KW5" i="3" s="1"/>
  <c r="OS5" i="3" s="1"/>
  <c r="CL5" i="28" s="1"/>
  <c r="CM5" i="3"/>
  <c r="KX5" i="3" s="1"/>
  <c r="OT5" i="3" s="1"/>
  <c r="CM5" i="28" s="1"/>
  <c r="CN5" i="3"/>
  <c r="KY5" i="3" s="1"/>
  <c r="OU5" i="3" s="1"/>
  <c r="CN5" i="28" s="1"/>
  <c r="CO5" i="3"/>
  <c r="KZ5" i="3" s="1"/>
  <c r="OV5" i="3" s="1"/>
  <c r="CO5" i="28" s="1"/>
  <c r="CP5" i="3"/>
  <c r="LA5" i="3" s="1"/>
  <c r="OW5" i="3" s="1"/>
  <c r="CP5" i="28" s="1"/>
  <c r="CQ5" i="3"/>
  <c r="LB5" i="3" s="1"/>
  <c r="OX5" i="3" s="1"/>
  <c r="CQ5" i="28" s="1"/>
  <c r="CR5" i="3"/>
  <c r="LC5" i="3" s="1"/>
  <c r="OY5" i="3" s="1"/>
  <c r="CR5" i="28" s="1"/>
  <c r="CS5" i="3"/>
  <c r="LD5" i="3" s="1"/>
  <c r="OZ5" i="3" s="1"/>
  <c r="CS5" i="28" s="1"/>
  <c r="CT5" i="3"/>
  <c r="LE5" i="3" s="1"/>
  <c r="PA5" i="3" s="1"/>
  <c r="CT5" i="28" s="1"/>
  <c r="CU5" i="3"/>
  <c r="LF5" i="3" s="1"/>
  <c r="PB5" i="3" s="1"/>
  <c r="CU5" i="28" s="1"/>
  <c r="CV5" i="3"/>
  <c r="LG5" i="3" s="1"/>
  <c r="PC5" i="3" s="1"/>
  <c r="CV5" i="28" s="1"/>
  <c r="CW5" i="3"/>
  <c r="LH5" i="3" s="1"/>
  <c r="PD5" i="3" s="1"/>
  <c r="CW5" i="28" s="1"/>
  <c r="CX5" i="3"/>
  <c r="LI5" i="3" s="1"/>
  <c r="PE5" i="3" s="1"/>
  <c r="CX5" i="28" s="1"/>
  <c r="BF6" i="3"/>
  <c r="JQ6" i="3" s="1"/>
  <c r="NM6" i="3" s="1"/>
  <c r="BF6" i="28" s="1"/>
  <c r="BG6" i="3"/>
  <c r="JR6" i="3" s="1"/>
  <c r="NN6" i="3" s="1"/>
  <c r="BG6" i="28" s="1"/>
  <c r="BH6" i="3"/>
  <c r="JS6" i="3" s="1"/>
  <c r="NO6" i="3" s="1"/>
  <c r="BH6" i="28" s="1"/>
  <c r="BI6" i="3"/>
  <c r="JT6" i="3" s="1"/>
  <c r="NP6" i="3" s="1"/>
  <c r="BI6" i="28" s="1"/>
  <c r="BJ6" i="3"/>
  <c r="JU6" i="3" s="1"/>
  <c r="NQ6" i="3" s="1"/>
  <c r="BJ6" i="28" s="1"/>
  <c r="BK6" i="3"/>
  <c r="JV6" i="3" s="1"/>
  <c r="NR6" i="3" s="1"/>
  <c r="BK6" i="28" s="1"/>
  <c r="BL6" i="3"/>
  <c r="JW6" i="3" s="1"/>
  <c r="NS6" i="3" s="1"/>
  <c r="BL6" i="28" s="1"/>
  <c r="BM6" i="3"/>
  <c r="JX6" i="3" s="1"/>
  <c r="NT6" i="3" s="1"/>
  <c r="BM6" i="28" s="1"/>
  <c r="BN6" i="3"/>
  <c r="JY6" i="3" s="1"/>
  <c r="NU6" i="3" s="1"/>
  <c r="BN6" i="28" s="1"/>
  <c r="BO6" i="3"/>
  <c r="JZ6" i="3" s="1"/>
  <c r="NV6" i="3" s="1"/>
  <c r="BO6" i="28" s="1"/>
  <c r="BP6" i="3"/>
  <c r="KA6" i="3" s="1"/>
  <c r="NW6" i="3" s="1"/>
  <c r="BP6" i="28" s="1"/>
  <c r="BQ6" i="3"/>
  <c r="KB6" i="3" s="1"/>
  <c r="NX6" i="3" s="1"/>
  <c r="BQ6" i="28" s="1"/>
  <c r="BR6" i="3"/>
  <c r="KC6" i="3" s="1"/>
  <c r="NY6" i="3" s="1"/>
  <c r="BR6" i="28" s="1"/>
  <c r="BS6" i="3"/>
  <c r="KD6" i="3" s="1"/>
  <c r="NZ6" i="3" s="1"/>
  <c r="BS6" i="28" s="1"/>
  <c r="BT6" i="3"/>
  <c r="KE6" i="3" s="1"/>
  <c r="OA6" i="3" s="1"/>
  <c r="BT6" i="28" s="1"/>
  <c r="BU6" i="3"/>
  <c r="KF6" i="3" s="1"/>
  <c r="OB6" i="3" s="1"/>
  <c r="BU6" i="28" s="1"/>
  <c r="BV6" i="3"/>
  <c r="KG6" i="3" s="1"/>
  <c r="OC6" i="3" s="1"/>
  <c r="BV6" i="28" s="1"/>
  <c r="BW6" i="3"/>
  <c r="BX6" i="3"/>
  <c r="KI6" i="3" s="1"/>
  <c r="OE6" i="3" s="1"/>
  <c r="BX6" i="28" s="1"/>
  <c r="BY6" i="3"/>
  <c r="KJ6" i="3" s="1"/>
  <c r="OF6" i="3" s="1"/>
  <c r="BY6" i="28" s="1"/>
  <c r="BZ6" i="3"/>
  <c r="KK6" i="3" s="1"/>
  <c r="OG6" i="3" s="1"/>
  <c r="BZ6" i="28" s="1"/>
  <c r="CA6" i="3"/>
  <c r="KL6" i="3" s="1"/>
  <c r="OH6" i="3" s="1"/>
  <c r="CA6" i="28" s="1"/>
  <c r="CB6" i="3"/>
  <c r="KM6" i="3" s="1"/>
  <c r="OI6" i="3" s="1"/>
  <c r="CB6" i="28" s="1"/>
  <c r="CC6" i="3"/>
  <c r="KN6" i="3" s="1"/>
  <c r="OJ6" i="3" s="1"/>
  <c r="CC6" i="28" s="1"/>
  <c r="CD6" i="3"/>
  <c r="KO6" i="3" s="1"/>
  <c r="OK6" i="3" s="1"/>
  <c r="CD6" i="28" s="1"/>
  <c r="CE6" i="3"/>
  <c r="KP6" i="3" s="1"/>
  <c r="OL6" i="3" s="1"/>
  <c r="CE6" i="28" s="1"/>
  <c r="CF6" i="3"/>
  <c r="KQ6" i="3" s="1"/>
  <c r="OM6" i="3" s="1"/>
  <c r="CF6" i="28" s="1"/>
  <c r="CG6" i="3"/>
  <c r="KR6" i="3" s="1"/>
  <c r="ON6" i="3" s="1"/>
  <c r="CG6" i="28" s="1"/>
  <c r="CH6" i="3"/>
  <c r="KS6" i="3" s="1"/>
  <c r="OO6" i="3" s="1"/>
  <c r="CH6" i="28" s="1"/>
  <c r="CI6" i="3"/>
  <c r="KT6" i="3" s="1"/>
  <c r="OP6" i="3" s="1"/>
  <c r="CI6" i="28" s="1"/>
  <c r="CJ6" i="3"/>
  <c r="KU6" i="3" s="1"/>
  <c r="OQ6" i="3" s="1"/>
  <c r="CJ6" i="28" s="1"/>
  <c r="CK6" i="3"/>
  <c r="KV6" i="3" s="1"/>
  <c r="OR6" i="3" s="1"/>
  <c r="CK6" i="28" s="1"/>
  <c r="CL6" i="3"/>
  <c r="KW6" i="3" s="1"/>
  <c r="OS6" i="3" s="1"/>
  <c r="CL6" i="28" s="1"/>
  <c r="CM6" i="3"/>
  <c r="KX6" i="3" s="1"/>
  <c r="OT6" i="3" s="1"/>
  <c r="CM6" i="28" s="1"/>
  <c r="CN6" i="3"/>
  <c r="KY6" i="3" s="1"/>
  <c r="OU6" i="3" s="1"/>
  <c r="CN6" i="28" s="1"/>
  <c r="CO6" i="3"/>
  <c r="KZ6" i="3" s="1"/>
  <c r="OV6" i="3" s="1"/>
  <c r="CO6" i="28" s="1"/>
  <c r="CP6" i="3"/>
  <c r="LA6" i="3" s="1"/>
  <c r="OW6" i="3" s="1"/>
  <c r="CP6" i="28" s="1"/>
  <c r="CQ6" i="3"/>
  <c r="LB6" i="3" s="1"/>
  <c r="OX6" i="3" s="1"/>
  <c r="CQ6" i="28" s="1"/>
  <c r="CR6" i="3"/>
  <c r="LC6" i="3" s="1"/>
  <c r="OY6" i="3" s="1"/>
  <c r="CR6" i="28" s="1"/>
  <c r="CS6" i="3"/>
  <c r="LD6" i="3" s="1"/>
  <c r="OZ6" i="3" s="1"/>
  <c r="CS6" i="28" s="1"/>
  <c r="CT6" i="3"/>
  <c r="LE6" i="3" s="1"/>
  <c r="PA6" i="3" s="1"/>
  <c r="CT6" i="28" s="1"/>
  <c r="CU6" i="3"/>
  <c r="CV6" i="3"/>
  <c r="LG6" i="3" s="1"/>
  <c r="PC6" i="3" s="1"/>
  <c r="CV6" i="28" s="1"/>
  <c r="CW6" i="3"/>
  <c r="LH6" i="3" s="1"/>
  <c r="PD6" i="3" s="1"/>
  <c r="CW6" i="28" s="1"/>
  <c r="CX6" i="3"/>
  <c r="LI6" i="3" s="1"/>
  <c r="PE6" i="3" s="1"/>
  <c r="CX6" i="28" s="1"/>
  <c r="BF7" i="3"/>
  <c r="JQ7" i="3" s="1"/>
  <c r="NM7" i="3" s="1"/>
  <c r="BF7" i="28" s="1"/>
  <c r="BG7" i="3"/>
  <c r="JR7" i="3" s="1"/>
  <c r="NN7" i="3" s="1"/>
  <c r="BG7" i="28" s="1"/>
  <c r="BH7" i="3"/>
  <c r="JS7" i="3" s="1"/>
  <c r="NO7" i="3" s="1"/>
  <c r="BH7" i="28" s="1"/>
  <c r="BI7" i="3"/>
  <c r="JT7" i="3" s="1"/>
  <c r="NP7" i="3" s="1"/>
  <c r="BI7" i="28" s="1"/>
  <c r="BJ7" i="3"/>
  <c r="JU7" i="3" s="1"/>
  <c r="NQ7" i="3" s="1"/>
  <c r="BJ7" i="28" s="1"/>
  <c r="BK7" i="3"/>
  <c r="JV7" i="3" s="1"/>
  <c r="NR7" i="3" s="1"/>
  <c r="BK7" i="28" s="1"/>
  <c r="BL7" i="3"/>
  <c r="JW7" i="3" s="1"/>
  <c r="NS7" i="3" s="1"/>
  <c r="BL7" i="28" s="1"/>
  <c r="BM7" i="3"/>
  <c r="JX7" i="3" s="1"/>
  <c r="NT7" i="3" s="1"/>
  <c r="BM7" i="28" s="1"/>
  <c r="BN7" i="3"/>
  <c r="JY7" i="3" s="1"/>
  <c r="NU7" i="3" s="1"/>
  <c r="BN7" i="28" s="1"/>
  <c r="BO7" i="3"/>
  <c r="JZ7" i="3" s="1"/>
  <c r="NV7" i="3" s="1"/>
  <c r="BO7" i="28" s="1"/>
  <c r="BP7" i="3"/>
  <c r="KA7" i="3" s="1"/>
  <c r="NW7" i="3" s="1"/>
  <c r="BP7" i="28" s="1"/>
  <c r="BQ7" i="3"/>
  <c r="KB7" i="3" s="1"/>
  <c r="NX7" i="3" s="1"/>
  <c r="BQ7" i="28" s="1"/>
  <c r="BR7" i="3"/>
  <c r="KC7" i="3" s="1"/>
  <c r="NY7" i="3" s="1"/>
  <c r="BR7" i="28" s="1"/>
  <c r="BS7" i="3"/>
  <c r="KD7" i="3" s="1"/>
  <c r="NZ7" i="3" s="1"/>
  <c r="BS7" i="28" s="1"/>
  <c r="BT7" i="3"/>
  <c r="KE7" i="3" s="1"/>
  <c r="OA7" i="3" s="1"/>
  <c r="BT7" i="28" s="1"/>
  <c r="BU7" i="3"/>
  <c r="KF7" i="3" s="1"/>
  <c r="OB7" i="3" s="1"/>
  <c r="BU7" i="28" s="1"/>
  <c r="BV7" i="3"/>
  <c r="KG7" i="3" s="1"/>
  <c r="OC7" i="3" s="1"/>
  <c r="BV7" i="28" s="1"/>
  <c r="BW7" i="3"/>
  <c r="KH7" i="3" s="1"/>
  <c r="OD7" i="3" s="1"/>
  <c r="BW7" i="28" s="1"/>
  <c r="BX7" i="3"/>
  <c r="KI7" i="3" s="1"/>
  <c r="OE7" i="3" s="1"/>
  <c r="BX7" i="28" s="1"/>
  <c r="BY7" i="3"/>
  <c r="KJ7" i="3" s="1"/>
  <c r="OF7" i="3" s="1"/>
  <c r="BY7" i="28" s="1"/>
  <c r="BZ7" i="3"/>
  <c r="KK7" i="3" s="1"/>
  <c r="OG7" i="3" s="1"/>
  <c r="BZ7" i="28" s="1"/>
  <c r="CA7" i="3"/>
  <c r="KL7" i="3" s="1"/>
  <c r="OH7" i="3" s="1"/>
  <c r="CA7" i="28" s="1"/>
  <c r="CB7" i="3"/>
  <c r="KM7" i="3" s="1"/>
  <c r="OI7" i="3" s="1"/>
  <c r="CB7" i="28" s="1"/>
  <c r="CC7" i="3"/>
  <c r="KN7" i="3" s="1"/>
  <c r="OJ7" i="3" s="1"/>
  <c r="CC7" i="28" s="1"/>
  <c r="CD7" i="3"/>
  <c r="KO7" i="3" s="1"/>
  <c r="OK7" i="3" s="1"/>
  <c r="CD7" i="28" s="1"/>
  <c r="CE7" i="3"/>
  <c r="KP7" i="3" s="1"/>
  <c r="OL7" i="3" s="1"/>
  <c r="CE7" i="28" s="1"/>
  <c r="CF7" i="3"/>
  <c r="KQ7" i="3" s="1"/>
  <c r="OM7" i="3" s="1"/>
  <c r="CF7" i="28" s="1"/>
  <c r="CG7" i="3"/>
  <c r="KR7" i="3" s="1"/>
  <c r="ON7" i="3" s="1"/>
  <c r="CG7" i="28" s="1"/>
  <c r="CH7" i="3"/>
  <c r="KS7" i="3" s="1"/>
  <c r="OO7" i="3" s="1"/>
  <c r="CH7" i="28" s="1"/>
  <c r="CI7" i="3"/>
  <c r="KT7" i="3" s="1"/>
  <c r="OP7" i="3" s="1"/>
  <c r="CI7" i="28" s="1"/>
  <c r="CJ7" i="3"/>
  <c r="KU7" i="3" s="1"/>
  <c r="OQ7" i="3" s="1"/>
  <c r="CJ7" i="28" s="1"/>
  <c r="CK7" i="3"/>
  <c r="KV7" i="3" s="1"/>
  <c r="OR7" i="3" s="1"/>
  <c r="CK7" i="28" s="1"/>
  <c r="CL7" i="3"/>
  <c r="KW7" i="3" s="1"/>
  <c r="OS7" i="3" s="1"/>
  <c r="CL7" i="28" s="1"/>
  <c r="CM7" i="3"/>
  <c r="KX7" i="3" s="1"/>
  <c r="OT7" i="3" s="1"/>
  <c r="CM7" i="28" s="1"/>
  <c r="CN7" i="3"/>
  <c r="KY7" i="3" s="1"/>
  <c r="OU7" i="3" s="1"/>
  <c r="CN7" i="28" s="1"/>
  <c r="CO7" i="3"/>
  <c r="KZ7" i="3" s="1"/>
  <c r="OV7" i="3" s="1"/>
  <c r="CO7" i="28" s="1"/>
  <c r="CP7" i="3"/>
  <c r="LA7" i="3" s="1"/>
  <c r="OW7" i="3" s="1"/>
  <c r="CP7" i="28" s="1"/>
  <c r="CQ7" i="3"/>
  <c r="LB7" i="3" s="1"/>
  <c r="OX7" i="3" s="1"/>
  <c r="CQ7" i="28" s="1"/>
  <c r="CR7" i="3"/>
  <c r="LC7" i="3" s="1"/>
  <c r="OY7" i="3" s="1"/>
  <c r="CR7" i="28" s="1"/>
  <c r="CS7" i="3"/>
  <c r="LD7" i="3" s="1"/>
  <c r="OZ7" i="3" s="1"/>
  <c r="CS7" i="28" s="1"/>
  <c r="CT7" i="3"/>
  <c r="LE7" i="3" s="1"/>
  <c r="PA7" i="3" s="1"/>
  <c r="CT7" i="28" s="1"/>
  <c r="CU7" i="3"/>
  <c r="LF7" i="3" s="1"/>
  <c r="PB7" i="3" s="1"/>
  <c r="CU7" i="28" s="1"/>
  <c r="CV7" i="3"/>
  <c r="LG7" i="3" s="1"/>
  <c r="PC7" i="3" s="1"/>
  <c r="CV7" i="28" s="1"/>
  <c r="CW7" i="3"/>
  <c r="LH7" i="3" s="1"/>
  <c r="PD7" i="3" s="1"/>
  <c r="CW7" i="28" s="1"/>
  <c r="CX7" i="3"/>
  <c r="LI7" i="3" s="1"/>
  <c r="PE7" i="3" s="1"/>
  <c r="CX7" i="28" s="1"/>
  <c r="BF8" i="3"/>
  <c r="BG8" i="3"/>
  <c r="BH8" i="3"/>
  <c r="BI8" i="3"/>
  <c r="BJ8" i="3"/>
  <c r="BK8" i="3"/>
  <c r="BL8" i="3"/>
  <c r="BM8" i="3"/>
  <c r="BN8" i="3"/>
  <c r="BO8" i="3"/>
  <c r="BP8" i="3"/>
  <c r="BQ8" i="3"/>
  <c r="BR8" i="3"/>
  <c r="BS8" i="3"/>
  <c r="BT8" i="3"/>
  <c r="BU8" i="3"/>
  <c r="BV8" i="3"/>
  <c r="BW8" i="3"/>
  <c r="BX8" i="3"/>
  <c r="BY8" i="3"/>
  <c r="BZ8" i="3"/>
  <c r="CA8" i="3"/>
  <c r="CB8" i="3"/>
  <c r="CC8" i="3"/>
  <c r="CD8" i="3"/>
  <c r="CE8" i="3"/>
  <c r="CF8" i="3"/>
  <c r="CG8" i="3"/>
  <c r="CH8" i="3"/>
  <c r="CI8" i="3"/>
  <c r="CJ8" i="3"/>
  <c r="CK8" i="3"/>
  <c r="CL8" i="3"/>
  <c r="CM8" i="3"/>
  <c r="CN8" i="3"/>
  <c r="CO8" i="3"/>
  <c r="CP8" i="3"/>
  <c r="CQ8" i="3"/>
  <c r="CR8" i="3"/>
  <c r="CS8" i="3"/>
  <c r="CT8" i="3"/>
  <c r="CU8" i="3"/>
  <c r="CV8" i="3"/>
  <c r="CW8" i="3"/>
  <c r="CX8" i="3"/>
  <c r="BF9" i="3"/>
  <c r="JQ9" i="3" s="1"/>
  <c r="NM9" i="3" s="1"/>
  <c r="BF9" i="28" s="1"/>
  <c r="BG9" i="3"/>
  <c r="JR9" i="3" s="1"/>
  <c r="NN9" i="3" s="1"/>
  <c r="BG9" i="28" s="1"/>
  <c r="BH9" i="3"/>
  <c r="JS9" i="3" s="1"/>
  <c r="NO9" i="3" s="1"/>
  <c r="BH9" i="28" s="1"/>
  <c r="BI9" i="3"/>
  <c r="JT9" i="3" s="1"/>
  <c r="NP9" i="3" s="1"/>
  <c r="BI9" i="28" s="1"/>
  <c r="BJ9" i="3"/>
  <c r="JU9" i="3" s="1"/>
  <c r="NQ9" i="3" s="1"/>
  <c r="BJ9" i="28" s="1"/>
  <c r="BK9" i="3"/>
  <c r="JV9" i="3" s="1"/>
  <c r="NR9" i="3" s="1"/>
  <c r="BK9" i="28" s="1"/>
  <c r="BL9" i="3"/>
  <c r="JW9" i="3" s="1"/>
  <c r="NS9" i="3" s="1"/>
  <c r="BL9" i="28" s="1"/>
  <c r="BM9" i="3"/>
  <c r="JX9" i="3" s="1"/>
  <c r="NT9" i="3" s="1"/>
  <c r="BM9" i="28" s="1"/>
  <c r="BN9" i="3"/>
  <c r="JY9" i="3" s="1"/>
  <c r="NU9" i="3" s="1"/>
  <c r="BN9" i="28" s="1"/>
  <c r="BO9" i="3"/>
  <c r="JZ9" i="3" s="1"/>
  <c r="NV9" i="3" s="1"/>
  <c r="BO9" i="28" s="1"/>
  <c r="BP9" i="3"/>
  <c r="KA9" i="3" s="1"/>
  <c r="NW9" i="3" s="1"/>
  <c r="BP9" i="28" s="1"/>
  <c r="BQ9" i="3"/>
  <c r="KB9" i="3" s="1"/>
  <c r="NX9" i="3" s="1"/>
  <c r="BQ9" i="28" s="1"/>
  <c r="BR9" i="3"/>
  <c r="KC9" i="3" s="1"/>
  <c r="NY9" i="3" s="1"/>
  <c r="BR9" i="28" s="1"/>
  <c r="BS9" i="3"/>
  <c r="KD9" i="3" s="1"/>
  <c r="NZ9" i="3" s="1"/>
  <c r="BS9" i="28" s="1"/>
  <c r="BT9" i="3"/>
  <c r="KE9" i="3" s="1"/>
  <c r="OA9" i="3" s="1"/>
  <c r="BT9" i="28" s="1"/>
  <c r="BU9" i="3"/>
  <c r="KF9" i="3" s="1"/>
  <c r="OB9" i="3" s="1"/>
  <c r="BU9" i="28" s="1"/>
  <c r="BV9" i="3"/>
  <c r="KG9" i="3" s="1"/>
  <c r="OC9" i="3" s="1"/>
  <c r="BV9" i="28" s="1"/>
  <c r="BW9" i="3"/>
  <c r="KH9" i="3" s="1"/>
  <c r="OD9" i="3" s="1"/>
  <c r="BW9" i="28" s="1"/>
  <c r="BX9" i="3"/>
  <c r="KI9" i="3" s="1"/>
  <c r="OE9" i="3" s="1"/>
  <c r="BX9" i="28" s="1"/>
  <c r="BY9" i="3"/>
  <c r="KJ9" i="3" s="1"/>
  <c r="OF9" i="3" s="1"/>
  <c r="BY9" i="28" s="1"/>
  <c r="BZ9" i="3"/>
  <c r="KK9" i="3" s="1"/>
  <c r="OG9" i="3" s="1"/>
  <c r="BZ9" i="28" s="1"/>
  <c r="CA9" i="3"/>
  <c r="KL9" i="3" s="1"/>
  <c r="OH9" i="3" s="1"/>
  <c r="CA9" i="28" s="1"/>
  <c r="CB9" i="3"/>
  <c r="KM9" i="3" s="1"/>
  <c r="OI9" i="3" s="1"/>
  <c r="CB9" i="28" s="1"/>
  <c r="CC9" i="3"/>
  <c r="CD9" i="3"/>
  <c r="KO9" i="3" s="1"/>
  <c r="OK9" i="3" s="1"/>
  <c r="CD9" i="28" s="1"/>
  <c r="CE9" i="3"/>
  <c r="KP9" i="3" s="1"/>
  <c r="OL9" i="3" s="1"/>
  <c r="CE9" i="28" s="1"/>
  <c r="CF9" i="3"/>
  <c r="KQ9" i="3" s="1"/>
  <c r="OM9" i="3" s="1"/>
  <c r="CF9" i="28" s="1"/>
  <c r="CG9" i="3"/>
  <c r="KR9" i="3" s="1"/>
  <c r="ON9" i="3" s="1"/>
  <c r="CG9" i="28" s="1"/>
  <c r="CH9" i="3"/>
  <c r="KS9" i="3" s="1"/>
  <c r="OO9" i="3" s="1"/>
  <c r="CH9" i="28" s="1"/>
  <c r="CI9" i="3"/>
  <c r="KT9" i="3" s="1"/>
  <c r="OP9" i="3" s="1"/>
  <c r="CI9" i="28" s="1"/>
  <c r="CJ9" i="3"/>
  <c r="KU9" i="3" s="1"/>
  <c r="OQ9" i="3" s="1"/>
  <c r="CJ9" i="28" s="1"/>
  <c r="CK9" i="3"/>
  <c r="KV9" i="3" s="1"/>
  <c r="OR9" i="3" s="1"/>
  <c r="CK9" i="28" s="1"/>
  <c r="CL9" i="3"/>
  <c r="KW9" i="3" s="1"/>
  <c r="OS9" i="3" s="1"/>
  <c r="CL9" i="28" s="1"/>
  <c r="CM9" i="3"/>
  <c r="KX9" i="3" s="1"/>
  <c r="OT9" i="3" s="1"/>
  <c r="CM9" i="28" s="1"/>
  <c r="CN9" i="3"/>
  <c r="KY9" i="3" s="1"/>
  <c r="OU9" i="3" s="1"/>
  <c r="CN9" i="28" s="1"/>
  <c r="CO9" i="3"/>
  <c r="KZ9" i="3" s="1"/>
  <c r="OV9" i="3" s="1"/>
  <c r="CO9" i="28" s="1"/>
  <c r="CP9" i="3"/>
  <c r="LA9" i="3" s="1"/>
  <c r="OW9" i="3" s="1"/>
  <c r="CP9" i="28" s="1"/>
  <c r="CQ9" i="3"/>
  <c r="LB9" i="3" s="1"/>
  <c r="OX9" i="3" s="1"/>
  <c r="CQ9" i="28" s="1"/>
  <c r="CR9" i="3"/>
  <c r="LC9" i="3" s="1"/>
  <c r="OY9" i="3" s="1"/>
  <c r="CR9" i="28" s="1"/>
  <c r="CS9" i="3"/>
  <c r="LD9" i="3" s="1"/>
  <c r="OZ9" i="3" s="1"/>
  <c r="CS9" i="28" s="1"/>
  <c r="CT9" i="3"/>
  <c r="LE9" i="3" s="1"/>
  <c r="PA9" i="3" s="1"/>
  <c r="CT9" i="28" s="1"/>
  <c r="CU9" i="3"/>
  <c r="LF9" i="3" s="1"/>
  <c r="PB9" i="3" s="1"/>
  <c r="CU9" i="28" s="1"/>
  <c r="CV9" i="3"/>
  <c r="LG9" i="3" s="1"/>
  <c r="PC9" i="3" s="1"/>
  <c r="CV9" i="28" s="1"/>
  <c r="CW9" i="3"/>
  <c r="LH9" i="3" s="1"/>
  <c r="PD9" i="3" s="1"/>
  <c r="CW9" i="28" s="1"/>
  <c r="CX9" i="3"/>
  <c r="LI9" i="3" s="1"/>
  <c r="PE9" i="3" s="1"/>
  <c r="CX9" i="28" s="1"/>
  <c r="BF10" i="3"/>
  <c r="JQ10" i="3" s="1"/>
  <c r="NM10" i="3" s="1"/>
  <c r="BF10" i="28" s="1"/>
  <c r="BG10" i="3"/>
  <c r="JR10" i="3" s="1"/>
  <c r="NN10" i="3" s="1"/>
  <c r="BG10" i="28" s="1"/>
  <c r="BH10" i="3"/>
  <c r="JS10" i="3" s="1"/>
  <c r="NO10" i="3" s="1"/>
  <c r="BH10" i="28" s="1"/>
  <c r="BI10" i="3"/>
  <c r="JT10" i="3" s="1"/>
  <c r="NP10" i="3" s="1"/>
  <c r="BI10" i="28" s="1"/>
  <c r="BJ10" i="3"/>
  <c r="JU10" i="3" s="1"/>
  <c r="NQ10" i="3" s="1"/>
  <c r="BJ10" i="28" s="1"/>
  <c r="BK10" i="3"/>
  <c r="JV10" i="3" s="1"/>
  <c r="NR10" i="3" s="1"/>
  <c r="BK10" i="28" s="1"/>
  <c r="BL10" i="3"/>
  <c r="JW10" i="3" s="1"/>
  <c r="NS10" i="3" s="1"/>
  <c r="BL10" i="28" s="1"/>
  <c r="BM10" i="3"/>
  <c r="JX10" i="3" s="1"/>
  <c r="NT10" i="3" s="1"/>
  <c r="BM10" i="28" s="1"/>
  <c r="BN10" i="3"/>
  <c r="JY10" i="3" s="1"/>
  <c r="NU10" i="3" s="1"/>
  <c r="BN10" i="28" s="1"/>
  <c r="BO10" i="3"/>
  <c r="JZ10" i="3" s="1"/>
  <c r="NV10" i="3" s="1"/>
  <c r="BO10" i="28" s="1"/>
  <c r="BP10" i="3"/>
  <c r="KA10" i="3" s="1"/>
  <c r="NW10" i="3" s="1"/>
  <c r="BP10" i="28" s="1"/>
  <c r="BQ10" i="3"/>
  <c r="KB10" i="3" s="1"/>
  <c r="NX10" i="3" s="1"/>
  <c r="BQ10" i="28" s="1"/>
  <c r="BR10" i="3"/>
  <c r="KC10" i="3" s="1"/>
  <c r="NY10" i="3" s="1"/>
  <c r="BR10" i="28" s="1"/>
  <c r="BS10" i="3"/>
  <c r="KD10" i="3" s="1"/>
  <c r="NZ10" i="3" s="1"/>
  <c r="BS10" i="28" s="1"/>
  <c r="BT10" i="3"/>
  <c r="KE10" i="3" s="1"/>
  <c r="OA10" i="3" s="1"/>
  <c r="BT10" i="28" s="1"/>
  <c r="BU10" i="3"/>
  <c r="KF10" i="3" s="1"/>
  <c r="OB10" i="3" s="1"/>
  <c r="BU10" i="28" s="1"/>
  <c r="BV10" i="3"/>
  <c r="KG10" i="3" s="1"/>
  <c r="OC10" i="3" s="1"/>
  <c r="BV10" i="28" s="1"/>
  <c r="BW10" i="3"/>
  <c r="KH10" i="3" s="1"/>
  <c r="OD10" i="3" s="1"/>
  <c r="BW10" i="28" s="1"/>
  <c r="BX10" i="3"/>
  <c r="KI10" i="3" s="1"/>
  <c r="OE10" i="3" s="1"/>
  <c r="BX10" i="28" s="1"/>
  <c r="BY10" i="3"/>
  <c r="KJ10" i="3" s="1"/>
  <c r="OF10" i="3" s="1"/>
  <c r="BY10" i="28" s="1"/>
  <c r="BZ10" i="3"/>
  <c r="KK10" i="3" s="1"/>
  <c r="OG10" i="3" s="1"/>
  <c r="BZ10" i="28" s="1"/>
  <c r="CA10" i="3"/>
  <c r="KL10" i="3" s="1"/>
  <c r="OH10" i="3" s="1"/>
  <c r="CA10" i="28" s="1"/>
  <c r="CB10" i="3"/>
  <c r="KM10" i="3" s="1"/>
  <c r="OI10" i="3" s="1"/>
  <c r="CB10" i="28" s="1"/>
  <c r="CC10" i="3"/>
  <c r="KN10" i="3" s="1"/>
  <c r="OJ10" i="3" s="1"/>
  <c r="CC10" i="28" s="1"/>
  <c r="CD10" i="3"/>
  <c r="KO10" i="3" s="1"/>
  <c r="OK10" i="3" s="1"/>
  <c r="CD10" i="28" s="1"/>
  <c r="CE10" i="3"/>
  <c r="KP10" i="3" s="1"/>
  <c r="OL10" i="3" s="1"/>
  <c r="CE10" i="28" s="1"/>
  <c r="CF10" i="3"/>
  <c r="KQ10" i="3" s="1"/>
  <c r="OM10" i="3" s="1"/>
  <c r="CF10" i="28" s="1"/>
  <c r="CG10" i="3"/>
  <c r="KR10" i="3" s="1"/>
  <c r="ON10" i="3" s="1"/>
  <c r="CG10" i="28" s="1"/>
  <c r="CH10" i="3"/>
  <c r="KS10" i="3" s="1"/>
  <c r="OO10" i="3" s="1"/>
  <c r="CH10" i="28" s="1"/>
  <c r="CI10" i="3"/>
  <c r="KT10" i="3" s="1"/>
  <c r="OP10" i="3" s="1"/>
  <c r="CI10" i="28" s="1"/>
  <c r="CJ10" i="3"/>
  <c r="KU10" i="3" s="1"/>
  <c r="OQ10" i="3" s="1"/>
  <c r="CJ10" i="28" s="1"/>
  <c r="CK10" i="3"/>
  <c r="KV10" i="3" s="1"/>
  <c r="OR10" i="3" s="1"/>
  <c r="CK10" i="28" s="1"/>
  <c r="CL10" i="3"/>
  <c r="KW10" i="3" s="1"/>
  <c r="OS10" i="3" s="1"/>
  <c r="CL10" i="28" s="1"/>
  <c r="CM10" i="3"/>
  <c r="KX10" i="3" s="1"/>
  <c r="OT10" i="3" s="1"/>
  <c r="CM10" i="28" s="1"/>
  <c r="CN10" i="3"/>
  <c r="KY10" i="3" s="1"/>
  <c r="OU10" i="3" s="1"/>
  <c r="CN10" i="28" s="1"/>
  <c r="CO10" i="3"/>
  <c r="KZ10" i="3" s="1"/>
  <c r="OV10" i="3" s="1"/>
  <c r="CO10" i="28" s="1"/>
  <c r="CP10" i="3"/>
  <c r="LA10" i="3" s="1"/>
  <c r="OW10" i="3" s="1"/>
  <c r="CP10" i="28" s="1"/>
  <c r="CQ10" i="3"/>
  <c r="LB10" i="3" s="1"/>
  <c r="OX10" i="3" s="1"/>
  <c r="CQ10" i="28" s="1"/>
  <c r="CR10" i="3"/>
  <c r="LC10" i="3" s="1"/>
  <c r="OY10" i="3" s="1"/>
  <c r="CR10" i="28" s="1"/>
  <c r="CS10" i="3"/>
  <c r="LD10" i="3" s="1"/>
  <c r="OZ10" i="3" s="1"/>
  <c r="CS10" i="28" s="1"/>
  <c r="CT10" i="3"/>
  <c r="LE10" i="3" s="1"/>
  <c r="PA10" i="3" s="1"/>
  <c r="CT10" i="28" s="1"/>
  <c r="CU10" i="3"/>
  <c r="LF10" i="3" s="1"/>
  <c r="PB10" i="3" s="1"/>
  <c r="CU10" i="28" s="1"/>
  <c r="CV10" i="3"/>
  <c r="LG10" i="3" s="1"/>
  <c r="PC10" i="3" s="1"/>
  <c r="CV10" i="28" s="1"/>
  <c r="CW10" i="3"/>
  <c r="LH10" i="3" s="1"/>
  <c r="PD10" i="3" s="1"/>
  <c r="CW10" i="28" s="1"/>
  <c r="CX10" i="3"/>
  <c r="LI10" i="3" s="1"/>
  <c r="PE10" i="3" s="1"/>
  <c r="CX10" i="28" s="1"/>
  <c r="BF11" i="3"/>
  <c r="JQ11" i="3" s="1"/>
  <c r="NM11" i="3" s="1"/>
  <c r="BF11" i="28" s="1"/>
  <c r="BG11" i="3"/>
  <c r="JR11" i="3" s="1"/>
  <c r="NN11" i="3" s="1"/>
  <c r="BG11" i="28" s="1"/>
  <c r="BH11" i="3"/>
  <c r="JS11" i="3" s="1"/>
  <c r="NO11" i="3" s="1"/>
  <c r="BH11" i="28" s="1"/>
  <c r="BI11" i="3"/>
  <c r="JT11" i="3" s="1"/>
  <c r="NP11" i="3" s="1"/>
  <c r="BI11" i="28" s="1"/>
  <c r="BJ11" i="3"/>
  <c r="JU11" i="3" s="1"/>
  <c r="NQ11" i="3" s="1"/>
  <c r="BJ11" i="28" s="1"/>
  <c r="BK11" i="3"/>
  <c r="JV11" i="3" s="1"/>
  <c r="NR11" i="3" s="1"/>
  <c r="BK11" i="28" s="1"/>
  <c r="BL11" i="3"/>
  <c r="JW11" i="3" s="1"/>
  <c r="NS11" i="3" s="1"/>
  <c r="BL11" i="28" s="1"/>
  <c r="BM11" i="3"/>
  <c r="JX11" i="3" s="1"/>
  <c r="NT11" i="3" s="1"/>
  <c r="BM11" i="28" s="1"/>
  <c r="BN11" i="3"/>
  <c r="JY11" i="3" s="1"/>
  <c r="NU11" i="3" s="1"/>
  <c r="BN11" i="28" s="1"/>
  <c r="BO11" i="3"/>
  <c r="JZ11" i="3" s="1"/>
  <c r="NV11" i="3" s="1"/>
  <c r="BO11" i="28" s="1"/>
  <c r="BP11" i="3"/>
  <c r="KA11" i="3" s="1"/>
  <c r="NW11" i="3" s="1"/>
  <c r="BP11" i="28" s="1"/>
  <c r="BQ11" i="3"/>
  <c r="KB11" i="3" s="1"/>
  <c r="NX11" i="3" s="1"/>
  <c r="BQ11" i="28" s="1"/>
  <c r="BR11" i="3"/>
  <c r="KC11" i="3" s="1"/>
  <c r="NY11" i="3" s="1"/>
  <c r="BR11" i="28" s="1"/>
  <c r="BS11" i="3"/>
  <c r="KD11" i="3" s="1"/>
  <c r="NZ11" i="3" s="1"/>
  <c r="BS11" i="28" s="1"/>
  <c r="BT11" i="3"/>
  <c r="KE11" i="3" s="1"/>
  <c r="OA11" i="3" s="1"/>
  <c r="BT11" i="28" s="1"/>
  <c r="BU11" i="3"/>
  <c r="KF11" i="3" s="1"/>
  <c r="OB11" i="3" s="1"/>
  <c r="BU11" i="28" s="1"/>
  <c r="BV11" i="3"/>
  <c r="KG11" i="3" s="1"/>
  <c r="OC11" i="3" s="1"/>
  <c r="BV11" i="28" s="1"/>
  <c r="BW11" i="3"/>
  <c r="KH11" i="3" s="1"/>
  <c r="OD11" i="3" s="1"/>
  <c r="BW11" i="28" s="1"/>
  <c r="BX11" i="3"/>
  <c r="KI11" i="3" s="1"/>
  <c r="OE11" i="3" s="1"/>
  <c r="BX11" i="28" s="1"/>
  <c r="BY11" i="3"/>
  <c r="KJ11" i="3" s="1"/>
  <c r="OF11" i="3" s="1"/>
  <c r="BY11" i="28" s="1"/>
  <c r="BZ11" i="3"/>
  <c r="KK11" i="3" s="1"/>
  <c r="OG11" i="3" s="1"/>
  <c r="BZ11" i="28" s="1"/>
  <c r="CA11" i="3"/>
  <c r="KL11" i="3" s="1"/>
  <c r="OH11" i="3" s="1"/>
  <c r="CA11" i="28" s="1"/>
  <c r="CB11" i="3"/>
  <c r="KM11" i="3" s="1"/>
  <c r="OI11" i="3" s="1"/>
  <c r="CB11" i="28" s="1"/>
  <c r="CC11" i="3"/>
  <c r="KN11" i="3" s="1"/>
  <c r="OJ11" i="3" s="1"/>
  <c r="CC11" i="28" s="1"/>
  <c r="CD11" i="3"/>
  <c r="KO11" i="3" s="1"/>
  <c r="OK11" i="3" s="1"/>
  <c r="CD11" i="28" s="1"/>
  <c r="CE11" i="3"/>
  <c r="KP11" i="3" s="1"/>
  <c r="OL11" i="3" s="1"/>
  <c r="CE11" i="28" s="1"/>
  <c r="CF11" i="3"/>
  <c r="KQ11" i="3" s="1"/>
  <c r="OM11" i="3" s="1"/>
  <c r="CF11" i="28" s="1"/>
  <c r="CG11" i="3"/>
  <c r="KR11" i="3" s="1"/>
  <c r="ON11" i="3" s="1"/>
  <c r="CG11" i="28" s="1"/>
  <c r="CH11" i="3"/>
  <c r="KS11" i="3" s="1"/>
  <c r="OO11" i="3" s="1"/>
  <c r="CH11" i="28" s="1"/>
  <c r="CI11" i="3"/>
  <c r="KT11" i="3" s="1"/>
  <c r="OP11" i="3" s="1"/>
  <c r="CI11" i="28" s="1"/>
  <c r="CJ11" i="3"/>
  <c r="KU11" i="3" s="1"/>
  <c r="OQ11" i="3" s="1"/>
  <c r="CJ11" i="28" s="1"/>
  <c r="CK11" i="3"/>
  <c r="KV11" i="3" s="1"/>
  <c r="OR11" i="3" s="1"/>
  <c r="CK11" i="28" s="1"/>
  <c r="CL11" i="3"/>
  <c r="KW11" i="3" s="1"/>
  <c r="OS11" i="3" s="1"/>
  <c r="CL11" i="28" s="1"/>
  <c r="CM11" i="3"/>
  <c r="KX11" i="3" s="1"/>
  <c r="OT11" i="3" s="1"/>
  <c r="CM11" i="28" s="1"/>
  <c r="CN11" i="3"/>
  <c r="KY11" i="3" s="1"/>
  <c r="OU11" i="3" s="1"/>
  <c r="CN11" i="28" s="1"/>
  <c r="CO11" i="3"/>
  <c r="KZ11" i="3" s="1"/>
  <c r="OV11" i="3" s="1"/>
  <c r="CO11" i="28" s="1"/>
  <c r="CP11" i="3"/>
  <c r="LA11" i="3" s="1"/>
  <c r="OW11" i="3" s="1"/>
  <c r="CP11" i="28" s="1"/>
  <c r="CQ11" i="3"/>
  <c r="LB11" i="3" s="1"/>
  <c r="OX11" i="3" s="1"/>
  <c r="CQ11" i="28" s="1"/>
  <c r="CR11" i="3"/>
  <c r="LC11" i="3" s="1"/>
  <c r="OY11" i="3" s="1"/>
  <c r="CR11" i="28" s="1"/>
  <c r="CS11" i="3"/>
  <c r="LD11" i="3" s="1"/>
  <c r="OZ11" i="3" s="1"/>
  <c r="CS11" i="28" s="1"/>
  <c r="CT11" i="3"/>
  <c r="LE11" i="3" s="1"/>
  <c r="PA11" i="3" s="1"/>
  <c r="CT11" i="28" s="1"/>
  <c r="CU11" i="3"/>
  <c r="LF11" i="3" s="1"/>
  <c r="PB11" i="3" s="1"/>
  <c r="CU11" i="28" s="1"/>
  <c r="CV11" i="3"/>
  <c r="LG11" i="3" s="1"/>
  <c r="PC11" i="3" s="1"/>
  <c r="CV11" i="28" s="1"/>
  <c r="CW11" i="3"/>
  <c r="LH11" i="3" s="1"/>
  <c r="PD11" i="3" s="1"/>
  <c r="CW11" i="28" s="1"/>
  <c r="CX11" i="3"/>
  <c r="LI11" i="3" s="1"/>
  <c r="PE11" i="3" s="1"/>
  <c r="CX11" i="28" s="1"/>
  <c r="BF12" i="3"/>
  <c r="JQ12" i="3" s="1"/>
  <c r="NM12" i="3" s="1"/>
  <c r="BF12" i="28" s="1"/>
  <c r="BG12" i="3"/>
  <c r="JR12" i="3" s="1"/>
  <c r="NN12" i="3" s="1"/>
  <c r="BG12" i="28" s="1"/>
  <c r="BH12" i="3"/>
  <c r="JS12" i="3" s="1"/>
  <c r="NO12" i="3" s="1"/>
  <c r="BH12" i="28" s="1"/>
  <c r="BI12" i="3"/>
  <c r="JT12" i="3" s="1"/>
  <c r="NP12" i="3" s="1"/>
  <c r="BI12" i="28" s="1"/>
  <c r="BJ12" i="3"/>
  <c r="JU12" i="3" s="1"/>
  <c r="NQ12" i="3" s="1"/>
  <c r="BJ12" i="28" s="1"/>
  <c r="BK12" i="3"/>
  <c r="JV12" i="3" s="1"/>
  <c r="NR12" i="3" s="1"/>
  <c r="BK12" i="28" s="1"/>
  <c r="BL12" i="3"/>
  <c r="JW12" i="3" s="1"/>
  <c r="NS12" i="3" s="1"/>
  <c r="BL12" i="28" s="1"/>
  <c r="BM12" i="3"/>
  <c r="JX12" i="3" s="1"/>
  <c r="NT12" i="3" s="1"/>
  <c r="BM12" i="28" s="1"/>
  <c r="BN12" i="3"/>
  <c r="JY12" i="3" s="1"/>
  <c r="NU12" i="3" s="1"/>
  <c r="BN12" i="28" s="1"/>
  <c r="BO12" i="3"/>
  <c r="JZ12" i="3" s="1"/>
  <c r="NV12" i="3" s="1"/>
  <c r="BO12" i="28" s="1"/>
  <c r="BP12" i="3"/>
  <c r="KA12" i="3" s="1"/>
  <c r="NW12" i="3" s="1"/>
  <c r="BP12" i="28" s="1"/>
  <c r="BQ12" i="3"/>
  <c r="KB12" i="3" s="1"/>
  <c r="NX12" i="3" s="1"/>
  <c r="BQ12" i="28" s="1"/>
  <c r="BR12" i="3"/>
  <c r="KC12" i="3" s="1"/>
  <c r="NY12" i="3" s="1"/>
  <c r="BR12" i="28" s="1"/>
  <c r="BS12" i="3"/>
  <c r="KD12" i="3" s="1"/>
  <c r="NZ12" i="3" s="1"/>
  <c r="BS12" i="28" s="1"/>
  <c r="BT12" i="3"/>
  <c r="KE12" i="3" s="1"/>
  <c r="OA12" i="3" s="1"/>
  <c r="BT12" i="28" s="1"/>
  <c r="BU12" i="3"/>
  <c r="KF12" i="3" s="1"/>
  <c r="OB12" i="3" s="1"/>
  <c r="BU12" i="28" s="1"/>
  <c r="BV12" i="3"/>
  <c r="KG12" i="3" s="1"/>
  <c r="OC12" i="3" s="1"/>
  <c r="BV12" i="28" s="1"/>
  <c r="BW12" i="3"/>
  <c r="KH12" i="3" s="1"/>
  <c r="OD12" i="3" s="1"/>
  <c r="BW12" i="28" s="1"/>
  <c r="BX12" i="3"/>
  <c r="KI12" i="3" s="1"/>
  <c r="OE12" i="3" s="1"/>
  <c r="BX12" i="28" s="1"/>
  <c r="BY12" i="3"/>
  <c r="KJ12" i="3" s="1"/>
  <c r="OF12" i="3" s="1"/>
  <c r="BY12" i="28" s="1"/>
  <c r="BZ12" i="3"/>
  <c r="KK12" i="3" s="1"/>
  <c r="OG12" i="3" s="1"/>
  <c r="BZ12" i="28" s="1"/>
  <c r="CA12" i="3"/>
  <c r="KL12" i="3" s="1"/>
  <c r="OH12" i="3" s="1"/>
  <c r="CA12" i="28" s="1"/>
  <c r="CB12" i="3"/>
  <c r="KM12" i="3" s="1"/>
  <c r="OI12" i="3" s="1"/>
  <c r="CB12" i="28" s="1"/>
  <c r="CC12" i="3"/>
  <c r="KN12" i="3" s="1"/>
  <c r="OJ12" i="3" s="1"/>
  <c r="CC12" i="28" s="1"/>
  <c r="CD12" i="3"/>
  <c r="KO12" i="3" s="1"/>
  <c r="OK12" i="3" s="1"/>
  <c r="CD12" i="28" s="1"/>
  <c r="CE12" i="3"/>
  <c r="KP12" i="3" s="1"/>
  <c r="OL12" i="3" s="1"/>
  <c r="CE12" i="28" s="1"/>
  <c r="CF12" i="3"/>
  <c r="KQ12" i="3" s="1"/>
  <c r="OM12" i="3" s="1"/>
  <c r="CF12" i="28" s="1"/>
  <c r="CG12" i="3"/>
  <c r="KR12" i="3" s="1"/>
  <c r="ON12" i="3" s="1"/>
  <c r="CG12" i="28" s="1"/>
  <c r="CH12" i="3"/>
  <c r="KS12" i="3" s="1"/>
  <c r="OO12" i="3" s="1"/>
  <c r="CH12" i="28" s="1"/>
  <c r="CI12" i="3"/>
  <c r="KT12" i="3" s="1"/>
  <c r="OP12" i="3" s="1"/>
  <c r="CI12" i="28" s="1"/>
  <c r="CJ12" i="3"/>
  <c r="KU12" i="3" s="1"/>
  <c r="OQ12" i="3" s="1"/>
  <c r="CJ12" i="28" s="1"/>
  <c r="CK12" i="3"/>
  <c r="KV12" i="3" s="1"/>
  <c r="OR12" i="3" s="1"/>
  <c r="CK12" i="28" s="1"/>
  <c r="CL12" i="3"/>
  <c r="KW12" i="3" s="1"/>
  <c r="OS12" i="3" s="1"/>
  <c r="CL12" i="28" s="1"/>
  <c r="CM12" i="3"/>
  <c r="KX12" i="3" s="1"/>
  <c r="OT12" i="3" s="1"/>
  <c r="CM12" i="28" s="1"/>
  <c r="CN12" i="3"/>
  <c r="KY12" i="3" s="1"/>
  <c r="OU12" i="3" s="1"/>
  <c r="CN12" i="28" s="1"/>
  <c r="CO12" i="3"/>
  <c r="KZ12" i="3" s="1"/>
  <c r="OV12" i="3" s="1"/>
  <c r="CO12" i="28" s="1"/>
  <c r="CP12" i="3"/>
  <c r="LA12" i="3" s="1"/>
  <c r="OW12" i="3" s="1"/>
  <c r="CP12" i="28" s="1"/>
  <c r="CQ12" i="3"/>
  <c r="LB12" i="3" s="1"/>
  <c r="OX12" i="3" s="1"/>
  <c r="CQ12" i="28" s="1"/>
  <c r="CR12" i="3"/>
  <c r="LC12" i="3" s="1"/>
  <c r="OY12" i="3" s="1"/>
  <c r="CR12" i="28" s="1"/>
  <c r="CS12" i="3"/>
  <c r="LD12" i="3" s="1"/>
  <c r="OZ12" i="3" s="1"/>
  <c r="CS12" i="28" s="1"/>
  <c r="CT12" i="3"/>
  <c r="LE12" i="3" s="1"/>
  <c r="PA12" i="3" s="1"/>
  <c r="CT12" i="28" s="1"/>
  <c r="CU12" i="3"/>
  <c r="LF12" i="3" s="1"/>
  <c r="PB12" i="3" s="1"/>
  <c r="CU12" i="28" s="1"/>
  <c r="CV12" i="3"/>
  <c r="LG12" i="3" s="1"/>
  <c r="PC12" i="3" s="1"/>
  <c r="CV12" i="28" s="1"/>
  <c r="CW12" i="3"/>
  <c r="CX12" i="3"/>
  <c r="LI12" i="3" s="1"/>
  <c r="PE12" i="3" s="1"/>
  <c r="CX12" i="28" s="1"/>
  <c r="BF13" i="3"/>
  <c r="BG13" i="3"/>
  <c r="BH13" i="3"/>
  <c r="BI13" i="3"/>
  <c r="BJ13" i="3"/>
  <c r="BK13" i="3"/>
  <c r="BL13" i="3"/>
  <c r="BM13" i="3"/>
  <c r="BN13" i="3"/>
  <c r="BO13" i="3"/>
  <c r="BP13" i="3"/>
  <c r="BQ13" i="3"/>
  <c r="BR13" i="3"/>
  <c r="BS13" i="3"/>
  <c r="BT13" i="3"/>
  <c r="BU13" i="3"/>
  <c r="BV13" i="3"/>
  <c r="BW13" i="3"/>
  <c r="BX13" i="3"/>
  <c r="BY13" i="3"/>
  <c r="BZ13" i="3"/>
  <c r="CA13" i="3"/>
  <c r="CB13" i="3"/>
  <c r="CC13" i="3"/>
  <c r="CD13" i="3"/>
  <c r="CE13" i="3"/>
  <c r="CF13" i="3"/>
  <c r="CG13" i="3"/>
  <c r="CH13" i="3"/>
  <c r="CI13" i="3"/>
  <c r="CJ13" i="3"/>
  <c r="CK13" i="3"/>
  <c r="CL13" i="3"/>
  <c r="CM13" i="3"/>
  <c r="CN13" i="3"/>
  <c r="CO13" i="3"/>
  <c r="CP13" i="3"/>
  <c r="CQ13" i="3"/>
  <c r="CR13" i="3"/>
  <c r="CS13" i="3"/>
  <c r="CT13" i="3"/>
  <c r="CU13" i="3"/>
  <c r="CV13" i="3"/>
  <c r="CW13" i="3"/>
  <c r="CX13" i="3"/>
  <c r="BF14" i="3"/>
  <c r="JQ14" i="3" s="1"/>
  <c r="NM14" i="3" s="1"/>
  <c r="BF14" i="28" s="1"/>
  <c r="BG14" i="3"/>
  <c r="BH14" i="3"/>
  <c r="JS14" i="3" s="1"/>
  <c r="NO14" i="3" s="1"/>
  <c r="BH14" i="28" s="1"/>
  <c r="BI14" i="3"/>
  <c r="JT14" i="3" s="1"/>
  <c r="NP14" i="3" s="1"/>
  <c r="BI14" i="28" s="1"/>
  <c r="BJ14" i="3"/>
  <c r="JU14" i="3" s="1"/>
  <c r="NQ14" i="3" s="1"/>
  <c r="BJ14" i="28" s="1"/>
  <c r="BK14" i="3"/>
  <c r="JV14" i="3" s="1"/>
  <c r="NR14" i="3" s="1"/>
  <c r="BK14" i="28" s="1"/>
  <c r="BL14" i="3"/>
  <c r="JW14" i="3" s="1"/>
  <c r="NS14" i="3" s="1"/>
  <c r="BL14" i="28" s="1"/>
  <c r="BM14" i="3"/>
  <c r="JX14" i="3" s="1"/>
  <c r="NT14" i="3" s="1"/>
  <c r="BM14" i="28" s="1"/>
  <c r="BN14" i="3"/>
  <c r="JY14" i="3" s="1"/>
  <c r="NU14" i="3" s="1"/>
  <c r="BN14" i="28" s="1"/>
  <c r="BO14" i="3"/>
  <c r="JZ14" i="3" s="1"/>
  <c r="NV14" i="3" s="1"/>
  <c r="BO14" i="28" s="1"/>
  <c r="BP14" i="3"/>
  <c r="KA14" i="3" s="1"/>
  <c r="NW14" i="3" s="1"/>
  <c r="BP14" i="28" s="1"/>
  <c r="BQ14" i="3"/>
  <c r="KB14" i="3" s="1"/>
  <c r="NX14" i="3" s="1"/>
  <c r="BQ14" i="28" s="1"/>
  <c r="BR14" i="3"/>
  <c r="KC14" i="3" s="1"/>
  <c r="NY14" i="3" s="1"/>
  <c r="BR14" i="28" s="1"/>
  <c r="BS14" i="3"/>
  <c r="KD14" i="3" s="1"/>
  <c r="NZ14" i="3" s="1"/>
  <c r="BS14" i="28" s="1"/>
  <c r="BT14" i="3"/>
  <c r="KE14" i="3" s="1"/>
  <c r="OA14" i="3" s="1"/>
  <c r="BT14" i="28" s="1"/>
  <c r="BU14" i="3"/>
  <c r="KF14" i="3" s="1"/>
  <c r="OB14" i="3" s="1"/>
  <c r="BU14" i="28" s="1"/>
  <c r="BV14" i="3"/>
  <c r="KG14" i="3" s="1"/>
  <c r="OC14" i="3" s="1"/>
  <c r="BV14" i="28" s="1"/>
  <c r="BW14" i="3"/>
  <c r="KH14" i="3" s="1"/>
  <c r="OD14" i="3" s="1"/>
  <c r="BW14" i="28" s="1"/>
  <c r="BX14" i="3"/>
  <c r="KI14" i="3" s="1"/>
  <c r="OE14" i="3" s="1"/>
  <c r="BX14" i="28" s="1"/>
  <c r="BY14" i="3"/>
  <c r="KJ14" i="3" s="1"/>
  <c r="OF14" i="3" s="1"/>
  <c r="BY14" i="28" s="1"/>
  <c r="BZ14" i="3"/>
  <c r="KK14" i="3" s="1"/>
  <c r="OG14" i="3" s="1"/>
  <c r="BZ14" i="28" s="1"/>
  <c r="CA14" i="3"/>
  <c r="KL14" i="3" s="1"/>
  <c r="OH14" i="3" s="1"/>
  <c r="CA14" i="28" s="1"/>
  <c r="CB14" i="3"/>
  <c r="KM14" i="3" s="1"/>
  <c r="OI14" i="3" s="1"/>
  <c r="CB14" i="28" s="1"/>
  <c r="CC14" i="3"/>
  <c r="KN14" i="3" s="1"/>
  <c r="OJ14" i="3" s="1"/>
  <c r="CC14" i="28" s="1"/>
  <c r="CD14" i="3"/>
  <c r="KO14" i="3" s="1"/>
  <c r="OK14" i="3" s="1"/>
  <c r="CD14" i="28" s="1"/>
  <c r="CE14" i="3"/>
  <c r="KP14" i="3" s="1"/>
  <c r="OL14" i="3" s="1"/>
  <c r="CE14" i="28" s="1"/>
  <c r="CF14" i="3"/>
  <c r="KQ14" i="3" s="1"/>
  <c r="OM14" i="3" s="1"/>
  <c r="CF14" i="28" s="1"/>
  <c r="CG14" i="3"/>
  <c r="KR14" i="3" s="1"/>
  <c r="ON14" i="3" s="1"/>
  <c r="CG14" i="28" s="1"/>
  <c r="CH14" i="3"/>
  <c r="KS14" i="3" s="1"/>
  <c r="OO14" i="3" s="1"/>
  <c r="CH14" i="28" s="1"/>
  <c r="CI14" i="3"/>
  <c r="KT14" i="3" s="1"/>
  <c r="OP14" i="3" s="1"/>
  <c r="CI14" i="28" s="1"/>
  <c r="CJ14" i="3"/>
  <c r="KU14" i="3" s="1"/>
  <c r="OQ14" i="3" s="1"/>
  <c r="CJ14" i="28" s="1"/>
  <c r="CK14" i="3"/>
  <c r="KV14" i="3" s="1"/>
  <c r="OR14" i="3" s="1"/>
  <c r="CK14" i="28" s="1"/>
  <c r="CL14" i="3"/>
  <c r="KW14" i="3" s="1"/>
  <c r="OS14" i="3" s="1"/>
  <c r="CL14" i="28" s="1"/>
  <c r="CM14" i="3"/>
  <c r="KX14" i="3" s="1"/>
  <c r="OT14" i="3" s="1"/>
  <c r="CM14" i="28" s="1"/>
  <c r="CN14" i="3"/>
  <c r="KY14" i="3" s="1"/>
  <c r="OU14" i="3" s="1"/>
  <c r="CN14" i="28" s="1"/>
  <c r="CO14" i="3"/>
  <c r="KZ14" i="3" s="1"/>
  <c r="OV14" i="3" s="1"/>
  <c r="CO14" i="28" s="1"/>
  <c r="CP14" i="3"/>
  <c r="LA14" i="3" s="1"/>
  <c r="OW14" i="3" s="1"/>
  <c r="CP14" i="28" s="1"/>
  <c r="CQ14" i="3"/>
  <c r="LB14" i="3" s="1"/>
  <c r="OX14" i="3" s="1"/>
  <c r="CQ14" i="28" s="1"/>
  <c r="CR14" i="3"/>
  <c r="LC14" i="3" s="1"/>
  <c r="OY14" i="3" s="1"/>
  <c r="CR14" i="28" s="1"/>
  <c r="CS14" i="3"/>
  <c r="LD14" i="3" s="1"/>
  <c r="OZ14" i="3" s="1"/>
  <c r="CS14" i="28" s="1"/>
  <c r="CT14" i="3"/>
  <c r="LE14" i="3" s="1"/>
  <c r="PA14" i="3" s="1"/>
  <c r="CT14" i="28" s="1"/>
  <c r="CU14" i="3"/>
  <c r="LF14" i="3" s="1"/>
  <c r="PB14" i="3" s="1"/>
  <c r="CU14" i="28" s="1"/>
  <c r="CV14" i="3"/>
  <c r="LG14" i="3" s="1"/>
  <c r="PC14" i="3" s="1"/>
  <c r="CV14" i="28" s="1"/>
  <c r="CW14" i="3"/>
  <c r="LH14" i="3" s="1"/>
  <c r="PD14" i="3" s="1"/>
  <c r="CW14" i="28" s="1"/>
  <c r="CX14" i="3"/>
  <c r="LI14" i="3" s="1"/>
  <c r="PE14" i="3" s="1"/>
  <c r="CX14" i="28" s="1"/>
  <c r="BF15" i="3"/>
  <c r="BG15" i="3"/>
  <c r="BH15" i="3"/>
  <c r="BI15" i="3"/>
  <c r="BJ15" i="3"/>
  <c r="BK15" i="3"/>
  <c r="BL15" i="3"/>
  <c r="BM15" i="3"/>
  <c r="BN15" i="3"/>
  <c r="BO15" i="3"/>
  <c r="BP15" i="3"/>
  <c r="BQ15" i="3"/>
  <c r="BR15" i="3"/>
  <c r="BS15" i="3"/>
  <c r="BT15" i="3"/>
  <c r="BU15" i="3"/>
  <c r="BV15" i="3"/>
  <c r="BW15" i="3"/>
  <c r="BX15" i="3"/>
  <c r="BY15" i="3"/>
  <c r="BZ15" i="3"/>
  <c r="CA15" i="3"/>
  <c r="CB15" i="3"/>
  <c r="CC15" i="3"/>
  <c r="CD15" i="3"/>
  <c r="CE15" i="3"/>
  <c r="CF15" i="3"/>
  <c r="CG15" i="3"/>
  <c r="CH15" i="3"/>
  <c r="CI15" i="3"/>
  <c r="CJ15" i="3"/>
  <c r="CK15" i="3"/>
  <c r="CL15" i="3"/>
  <c r="CM15" i="3"/>
  <c r="CN15" i="3"/>
  <c r="CO15" i="3"/>
  <c r="CP15" i="3"/>
  <c r="CQ15" i="3"/>
  <c r="CR15" i="3"/>
  <c r="CS15" i="3"/>
  <c r="CT15" i="3"/>
  <c r="CU15" i="3"/>
  <c r="CV15" i="3"/>
  <c r="CW15" i="3"/>
  <c r="CX15" i="3"/>
  <c r="BF16" i="3"/>
  <c r="JQ16" i="3" s="1"/>
  <c r="NM16" i="3" s="1"/>
  <c r="BF16" i="28" s="1"/>
  <c r="BG16" i="3"/>
  <c r="JR16" i="3" s="1"/>
  <c r="NN16" i="3" s="1"/>
  <c r="BG16" i="28" s="1"/>
  <c r="BH16" i="3"/>
  <c r="JS16" i="3" s="1"/>
  <c r="NO16" i="3" s="1"/>
  <c r="BH16" i="28" s="1"/>
  <c r="BI16" i="3"/>
  <c r="JT16" i="3" s="1"/>
  <c r="NP16" i="3" s="1"/>
  <c r="BI16" i="28" s="1"/>
  <c r="BJ16" i="3"/>
  <c r="JU16" i="3" s="1"/>
  <c r="NQ16" i="3" s="1"/>
  <c r="BJ16" i="28" s="1"/>
  <c r="BK16" i="3"/>
  <c r="JV16" i="3" s="1"/>
  <c r="NR16" i="3" s="1"/>
  <c r="BK16" i="28" s="1"/>
  <c r="BL16" i="3"/>
  <c r="JW16" i="3" s="1"/>
  <c r="NS16" i="3" s="1"/>
  <c r="BL16" i="28" s="1"/>
  <c r="BM16" i="3"/>
  <c r="JX16" i="3" s="1"/>
  <c r="NT16" i="3" s="1"/>
  <c r="BM16" i="28" s="1"/>
  <c r="BN16" i="3"/>
  <c r="JY16" i="3" s="1"/>
  <c r="NU16" i="3" s="1"/>
  <c r="BN16" i="28" s="1"/>
  <c r="BO16" i="3"/>
  <c r="JZ16" i="3" s="1"/>
  <c r="NV16" i="3" s="1"/>
  <c r="BO16" i="28" s="1"/>
  <c r="BP16" i="3"/>
  <c r="KA16" i="3" s="1"/>
  <c r="NW16" i="3" s="1"/>
  <c r="BP16" i="28" s="1"/>
  <c r="BQ16" i="3"/>
  <c r="KB16" i="3" s="1"/>
  <c r="NX16" i="3" s="1"/>
  <c r="BQ16" i="28" s="1"/>
  <c r="BR16" i="3"/>
  <c r="KC16" i="3" s="1"/>
  <c r="NY16" i="3" s="1"/>
  <c r="BR16" i="28" s="1"/>
  <c r="BS16" i="3"/>
  <c r="KD16" i="3" s="1"/>
  <c r="NZ16" i="3" s="1"/>
  <c r="BS16" i="28" s="1"/>
  <c r="BT16" i="3"/>
  <c r="KE16" i="3" s="1"/>
  <c r="OA16" i="3" s="1"/>
  <c r="BT16" i="28" s="1"/>
  <c r="BU16" i="3"/>
  <c r="BV16" i="3"/>
  <c r="KG16" i="3" s="1"/>
  <c r="OC16" i="3" s="1"/>
  <c r="BV16" i="28" s="1"/>
  <c r="BW16" i="3"/>
  <c r="KH16" i="3" s="1"/>
  <c r="OD16" i="3" s="1"/>
  <c r="BW16" i="28" s="1"/>
  <c r="BX16" i="3"/>
  <c r="KI16" i="3" s="1"/>
  <c r="OE16" i="3" s="1"/>
  <c r="BX16" i="28" s="1"/>
  <c r="BY16" i="3"/>
  <c r="KJ16" i="3" s="1"/>
  <c r="OF16" i="3" s="1"/>
  <c r="BY16" i="28" s="1"/>
  <c r="BZ16" i="3"/>
  <c r="KK16" i="3" s="1"/>
  <c r="OG16" i="3" s="1"/>
  <c r="BZ16" i="28" s="1"/>
  <c r="CA16" i="3"/>
  <c r="KL16" i="3" s="1"/>
  <c r="OH16" i="3" s="1"/>
  <c r="CA16" i="28" s="1"/>
  <c r="CB16" i="3"/>
  <c r="KM16" i="3" s="1"/>
  <c r="OI16" i="3" s="1"/>
  <c r="CB16" i="28" s="1"/>
  <c r="CC16" i="3"/>
  <c r="KN16" i="3" s="1"/>
  <c r="OJ16" i="3" s="1"/>
  <c r="CC16" i="28" s="1"/>
  <c r="CD16" i="3"/>
  <c r="KO16" i="3" s="1"/>
  <c r="OK16" i="3" s="1"/>
  <c r="CD16" i="28" s="1"/>
  <c r="CE16" i="3"/>
  <c r="KP16" i="3" s="1"/>
  <c r="OL16" i="3" s="1"/>
  <c r="CE16" i="28" s="1"/>
  <c r="CF16" i="3"/>
  <c r="CG16" i="3"/>
  <c r="KR16" i="3" s="1"/>
  <c r="ON16" i="3" s="1"/>
  <c r="CG16" i="28" s="1"/>
  <c r="CH16" i="3"/>
  <c r="KS16" i="3" s="1"/>
  <c r="OO16" i="3" s="1"/>
  <c r="CH16" i="28" s="1"/>
  <c r="CI16" i="3"/>
  <c r="KT16" i="3" s="1"/>
  <c r="OP16" i="3" s="1"/>
  <c r="CI16" i="28" s="1"/>
  <c r="CJ16" i="3"/>
  <c r="KU16" i="3" s="1"/>
  <c r="OQ16" i="3" s="1"/>
  <c r="CJ16" i="28" s="1"/>
  <c r="CK16" i="3"/>
  <c r="KV16" i="3" s="1"/>
  <c r="OR16" i="3" s="1"/>
  <c r="CK16" i="28" s="1"/>
  <c r="CL16" i="3"/>
  <c r="KW16" i="3" s="1"/>
  <c r="OS16" i="3" s="1"/>
  <c r="CL16" i="28" s="1"/>
  <c r="CM16" i="3"/>
  <c r="KX16" i="3" s="1"/>
  <c r="OT16" i="3" s="1"/>
  <c r="CM16" i="28" s="1"/>
  <c r="CN16" i="3"/>
  <c r="KY16" i="3" s="1"/>
  <c r="OU16" i="3" s="1"/>
  <c r="CN16" i="28" s="1"/>
  <c r="CO16" i="3"/>
  <c r="KZ16" i="3" s="1"/>
  <c r="OV16" i="3" s="1"/>
  <c r="CO16" i="28" s="1"/>
  <c r="CP16" i="3"/>
  <c r="LA16" i="3" s="1"/>
  <c r="OW16" i="3" s="1"/>
  <c r="CP16" i="28" s="1"/>
  <c r="CQ16" i="3"/>
  <c r="LB16" i="3" s="1"/>
  <c r="OX16" i="3" s="1"/>
  <c r="CQ16" i="28" s="1"/>
  <c r="CR16" i="3"/>
  <c r="LC16" i="3" s="1"/>
  <c r="OY16" i="3" s="1"/>
  <c r="CR16" i="28" s="1"/>
  <c r="CS16" i="3"/>
  <c r="LD16" i="3" s="1"/>
  <c r="OZ16" i="3" s="1"/>
  <c r="CS16" i="28" s="1"/>
  <c r="CT16" i="3"/>
  <c r="CU16" i="3"/>
  <c r="LF16" i="3" s="1"/>
  <c r="PB16" i="3" s="1"/>
  <c r="CU16" i="28" s="1"/>
  <c r="CV16" i="3"/>
  <c r="LG16" i="3" s="1"/>
  <c r="PC16" i="3" s="1"/>
  <c r="CV16" i="28" s="1"/>
  <c r="CW16" i="3"/>
  <c r="CX16" i="3"/>
  <c r="LI16" i="3" s="1"/>
  <c r="PE16" i="3" s="1"/>
  <c r="CX16" i="28" s="1"/>
  <c r="BF17" i="3"/>
  <c r="JQ17" i="3" s="1"/>
  <c r="NM17" i="3" s="1"/>
  <c r="BF17" i="28" s="1"/>
  <c r="BG17" i="3"/>
  <c r="JR17" i="3" s="1"/>
  <c r="NN17" i="3" s="1"/>
  <c r="BG17" i="28" s="1"/>
  <c r="BH17" i="3"/>
  <c r="JS17" i="3" s="1"/>
  <c r="NO17" i="3" s="1"/>
  <c r="BH17" i="28" s="1"/>
  <c r="BI17" i="3"/>
  <c r="JT17" i="3" s="1"/>
  <c r="NP17" i="3" s="1"/>
  <c r="BI17" i="28" s="1"/>
  <c r="BJ17" i="3"/>
  <c r="JU17" i="3" s="1"/>
  <c r="NQ17" i="3" s="1"/>
  <c r="BJ17" i="28" s="1"/>
  <c r="BK17" i="3"/>
  <c r="JV17" i="3" s="1"/>
  <c r="NR17" i="3" s="1"/>
  <c r="BK17" i="28" s="1"/>
  <c r="BL17" i="3"/>
  <c r="JW17" i="3" s="1"/>
  <c r="NS17" i="3" s="1"/>
  <c r="BL17" i="28" s="1"/>
  <c r="BM17" i="3"/>
  <c r="JX17" i="3" s="1"/>
  <c r="NT17" i="3" s="1"/>
  <c r="BM17" i="28" s="1"/>
  <c r="BN17" i="3"/>
  <c r="JY17" i="3" s="1"/>
  <c r="NU17" i="3" s="1"/>
  <c r="BN17" i="28" s="1"/>
  <c r="BO17" i="3"/>
  <c r="JZ17" i="3" s="1"/>
  <c r="NV17" i="3" s="1"/>
  <c r="BO17" i="28" s="1"/>
  <c r="BP17" i="3"/>
  <c r="KA17" i="3" s="1"/>
  <c r="NW17" i="3" s="1"/>
  <c r="BP17" i="28" s="1"/>
  <c r="BQ17" i="3"/>
  <c r="KB17" i="3" s="1"/>
  <c r="NX17" i="3" s="1"/>
  <c r="BQ17" i="28" s="1"/>
  <c r="BR17" i="3"/>
  <c r="KC17" i="3" s="1"/>
  <c r="NY17" i="3" s="1"/>
  <c r="BR17" i="28" s="1"/>
  <c r="BS17" i="3"/>
  <c r="KD17" i="3" s="1"/>
  <c r="NZ17" i="3" s="1"/>
  <c r="BS17" i="28" s="1"/>
  <c r="BT17" i="3"/>
  <c r="KE17" i="3" s="1"/>
  <c r="OA17" i="3" s="1"/>
  <c r="BT17" i="28" s="1"/>
  <c r="BU17" i="3"/>
  <c r="KF17" i="3" s="1"/>
  <c r="OB17" i="3" s="1"/>
  <c r="BU17" i="28" s="1"/>
  <c r="BV17" i="3"/>
  <c r="KG17" i="3" s="1"/>
  <c r="OC17" i="3" s="1"/>
  <c r="BV17" i="28" s="1"/>
  <c r="BW17" i="3"/>
  <c r="KH17" i="3" s="1"/>
  <c r="OD17" i="3" s="1"/>
  <c r="BW17" i="28" s="1"/>
  <c r="BX17" i="3"/>
  <c r="BY17" i="3"/>
  <c r="KJ17" i="3" s="1"/>
  <c r="OF17" i="3" s="1"/>
  <c r="BY17" i="28" s="1"/>
  <c r="BZ17" i="3"/>
  <c r="KK17" i="3" s="1"/>
  <c r="OG17" i="3" s="1"/>
  <c r="BZ17" i="28" s="1"/>
  <c r="CA17" i="3"/>
  <c r="KL17" i="3" s="1"/>
  <c r="OH17" i="3" s="1"/>
  <c r="CA17" i="28" s="1"/>
  <c r="CB17" i="3"/>
  <c r="KM17" i="3" s="1"/>
  <c r="OI17" i="3" s="1"/>
  <c r="CB17" i="28" s="1"/>
  <c r="CC17" i="3"/>
  <c r="KN17" i="3" s="1"/>
  <c r="OJ17" i="3" s="1"/>
  <c r="CC17" i="28" s="1"/>
  <c r="CD17" i="3"/>
  <c r="KO17" i="3" s="1"/>
  <c r="OK17" i="3" s="1"/>
  <c r="CD17" i="28" s="1"/>
  <c r="CE17" i="3"/>
  <c r="KP17" i="3" s="1"/>
  <c r="OL17" i="3" s="1"/>
  <c r="CE17" i="28" s="1"/>
  <c r="CF17" i="3"/>
  <c r="KQ17" i="3" s="1"/>
  <c r="OM17" i="3" s="1"/>
  <c r="CF17" i="28" s="1"/>
  <c r="CG17" i="3"/>
  <c r="KR17" i="3" s="1"/>
  <c r="ON17" i="3" s="1"/>
  <c r="CG17" i="28" s="1"/>
  <c r="CH17" i="3"/>
  <c r="KS17" i="3" s="1"/>
  <c r="OO17" i="3" s="1"/>
  <c r="CH17" i="28" s="1"/>
  <c r="CI17" i="3"/>
  <c r="KT17" i="3" s="1"/>
  <c r="OP17" i="3" s="1"/>
  <c r="CI17" i="28" s="1"/>
  <c r="CJ17" i="3"/>
  <c r="KU17" i="3" s="1"/>
  <c r="OQ17" i="3" s="1"/>
  <c r="CJ17" i="28" s="1"/>
  <c r="CK17" i="3"/>
  <c r="KV17" i="3" s="1"/>
  <c r="OR17" i="3" s="1"/>
  <c r="CK17" i="28" s="1"/>
  <c r="CL17" i="3"/>
  <c r="KW17" i="3" s="1"/>
  <c r="OS17" i="3" s="1"/>
  <c r="CL17" i="28" s="1"/>
  <c r="CM17" i="3"/>
  <c r="KX17" i="3" s="1"/>
  <c r="OT17" i="3" s="1"/>
  <c r="CM17" i="28" s="1"/>
  <c r="CN17" i="3"/>
  <c r="KY17" i="3" s="1"/>
  <c r="OU17" i="3" s="1"/>
  <c r="CN17" i="28" s="1"/>
  <c r="CO17" i="3"/>
  <c r="KZ17" i="3" s="1"/>
  <c r="OV17" i="3" s="1"/>
  <c r="CO17" i="28" s="1"/>
  <c r="CP17" i="3"/>
  <c r="LA17" i="3" s="1"/>
  <c r="OW17" i="3" s="1"/>
  <c r="CP17" i="28" s="1"/>
  <c r="CQ17" i="3"/>
  <c r="LB17" i="3" s="1"/>
  <c r="OX17" i="3" s="1"/>
  <c r="CQ17" i="28" s="1"/>
  <c r="CR17" i="3"/>
  <c r="LC17" i="3" s="1"/>
  <c r="OY17" i="3" s="1"/>
  <c r="CR17" i="28" s="1"/>
  <c r="CS17" i="3"/>
  <c r="LD17" i="3" s="1"/>
  <c r="OZ17" i="3" s="1"/>
  <c r="CS17" i="28" s="1"/>
  <c r="CT17" i="3"/>
  <c r="LE17" i="3" s="1"/>
  <c r="PA17" i="3" s="1"/>
  <c r="CT17" i="28" s="1"/>
  <c r="CU17" i="3"/>
  <c r="LF17" i="3" s="1"/>
  <c r="PB17" i="3" s="1"/>
  <c r="CU17" i="28" s="1"/>
  <c r="CV17" i="3"/>
  <c r="LG17" i="3" s="1"/>
  <c r="PC17" i="3" s="1"/>
  <c r="CV17" i="28" s="1"/>
  <c r="CW17" i="3"/>
  <c r="LH17" i="3" s="1"/>
  <c r="PD17" i="3" s="1"/>
  <c r="CW17" i="28" s="1"/>
  <c r="CX17" i="3"/>
  <c r="LI17" i="3" s="1"/>
  <c r="PE17" i="3" s="1"/>
  <c r="CX17" i="28" s="1"/>
  <c r="BF18" i="3"/>
  <c r="JQ18" i="3" s="1"/>
  <c r="NM18" i="3" s="1"/>
  <c r="BF18" i="28" s="1"/>
  <c r="BG18" i="3"/>
  <c r="JR18" i="3" s="1"/>
  <c r="NN18" i="3" s="1"/>
  <c r="BG18" i="28" s="1"/>
  <c r="BH18" i="3"/>
  <c r="JS18" i="3" s="1"/>
  <c r="NO18" i="3" s="1"/>
  <c r="BH18" i="28" s="1"/>
  <c r="BI18" i="3"/>
  <c r="JT18" i="3" s="1"/>
  <c r="NP18" i="3" s="1"/>
  <c r="BI18" i="28" s="1"/>
  <c r="BJ18" i="3"/>
  <c r="JU18" i="3" s="1"/>
  <c r="NQ18" i="3" s="1"/>
  <c r="BJ18" i="28" s="1"/>
  <c r="BK18" i="3"/>
  <c r="JV18" i="3" s="1"/>
  <c r="NR18" i="3" s="1"/>
  <c r="BK18" i="28" s="1"/>
  <c r="BL18" i="3"/>
  <c r="JW18" i="3" s="1"/>
  <c r="NS18" i="3" s="1"/>
  <c r="BL18" i="28" s="1"/>
  <c r="BM18" i="3"/>
  <c r="JX18" i="3" s="1"/>
  <c r="NT18" i="3" s="1"/>
  <c r="BM18" i="28" s="1"/>
  <c r="BN18" i="3"/>
  <c r="JY18" i="3" s="1"/>
  <c r="NU18" i="3" s="1"/>
  <c r="BN18" i="28" s="1"/>
  <c r="BO18" i="3"/>
  <c r="JZ18" i="3" s="1"/>
  <c r="NV18" i="3" s="1"/>
  <c r="BO18" i="28" s="1"/>
  <c r="BP18" i="3"/>
  <c r="KA18" i="3" s="1"/>
  <c r="NW18" i="3" s="1"/>
  <c r="BP18" i="28" s="1"/>
  <c r="BQ18" i="3"/>
  <c r="KB18" i="3" s="1"/>
  <c r="NX18" i="3" s="1"/>
  <c r="BQ18" i="28" s="1"/>
  <c r="BR18" i="3"/>
  <c r="KC18" i="3" s="1"/>
  <c r="NY18" i="3" s="1"/>
  <c r="BR18" i="28" s="1"/>
  <c r="BS18" i="3"/>
  <c r="KD18" i="3" s="1"/>
  <c r="NZ18" i="3" s="1"/>
  <c r="BS18" i="28" s="1"/>
  <c r="BT18" i="3"/>
  <c r="KE18" i="3" s="1"/>
  <c r="OA18" i="3" s="1"/>
  <c r="BT18" i="28" s="1"/>
  <c r="BU18" i="3"/>
  <c r="KF18" i="3" s="1"/>
  <c r="OB18" i="3" s="1"/>
  <c r="BU18" i="28" s="1"/>
  <c r="BV18" i="3"/>
  <c r="KG18" i="3" s="1"/>
  <c r="OC18" i="3" s="1"/>
  <c r="BV18" i="28" s="1"/>
  <c r="BW18" i="3"/>
  <c r="KH18" i="3" s="1"/>
  <c r="OD18" i="3" s="1"/>
  <c r="BW18" i="28" s="1"/>
  <c r="BX18" i="3"/>
  <c r="KI18" i="3" s="1"/>
  <c r="OE18" i="3" s="1"/>
  <c r="BX18" i="28" s="1"/>
  <c r="BY18" i="3"/>
  <c r="KJ18" i="3" s="1"/>
  <c r="OF18" i="3" s="1"/>
  <c r="BY18" i="28" s="1"/>
  <c r="BZ18" i="3"/>
  <c r="KK18" i="3" s="1"/>
  <c r="OG18" i="3" s="1"/>
  <c r="BZ18" i="28" s="1"/>
  <c r="CA18" i="3"/>
  <c r="KL18" i="3" s="1"/>
  <c r="OH18" i="3" s="1"/>
  <c r="CA18" i="28" s="1"/>
  <c r="CB18" i="3"/>
  <c r="KM18" i="3" s="1"/>
  <c r="OI18" i="3" s="1"/>
  <c r="CB18" i="28" s="1"/>
  <c r="CC18" i="3"/>
  <c r="KN18" i="3" s="1"/>
  <c r="OJ18" i="3" s="1"/>
  <c r="CC18" i="28" s="1"/>
  <c r="CD18" i="3"/>
  <c r="KO18" i="3" s="1"/>
  <c r="OK18" i="3" s="1"/>
  <c r="CD18" i="28" s="1"/>
  <c r="CE18" i="3"/>
  <c r="KP18" i="3" s="1"/>
  <c r="OL18" i="3" s="1"/>
  <c r="CE18" i="28" s="1"/>
  <c r="CF18" i="3"/>
  <c r="KQ18" i="3" s="1"/>
  <c r="OM18" i="3" s="1"/>
  <c r="CF18" i="28" s="1"/>
  <c r="CG18" i="3"/>
  <c r="KR18" i="3" s="1"/>
  <c r="ON18" i="3" s="1"/>
  <c r="CG18" i="28" s="1"/>
  <c r="CH18" i="3"/>
  <c r="KS18" i="3" s="1"/>
  <c r="OO18" i="3" s="1"/>
  <c r="CH18" i="28" s="1"/>
  <c r="CI18" i="3"/>
  <c r="KT18" i="3" s="1"/>
  <c r="OP18" i="3" s="1"/>
  <c r="CI18" i="28" s="1"/>
  <c r="CJ18" i="3"/>
  <c r="KU18" i="3" s="1"/>
  <c r="OQ18" i="3" s="1"/>
  <c r="CJ18" i="28" s="1"/>
  <c r="CK18" i="3"/>
  <c r="KV18" i="3" s="1"/>
  <c r="OR18" i="3" s="1"/>
  <c r="CK18" i="28" s="1"/>
  <c r="CL18" i="3"/>
  <c r="KW18" i="3" s="1"/>
  <c r="OS18" i="3" s="1"/>
  <c r="CL18" i="28" s="1"/>
  <c r="CM18" i="3"/>
  <c r="KX18" i="3" s="1"/>
  <c r="OT18" i="3" s="1"/>
  <c r="CM18" i="28" s="1"/>
  <c r="CN18" i="3"/>
  <c r="KY18" i="3" s="1"/>
  <c r="OU18" i="3" s="1"/>
  <c r="CN18" i="28" s="1"/>
  <c r="CO18" i="3"/>
  <c r="KZ18" i="3" s="1"/>
  <c r="OV18" i="3" s="1"/>
  <c r="CO18" i="28" s="1"/>
  <c r="CP18" i="3"/>
  <c r="LA18" i="3" s="1"/>
  <c r="OW18" i="3" s="1"/>
  <c r="CP18" i="28" s="1"/>
  <c r="CQ18" i="3"/>
  <c r="LB18" i="3" s="1"/>
  <c r="OX18" i="3" s="1"/>
  <c r="CQ18" i="28" s="1"/>
  <c r="CR18" i="3"/>
  <c r="LC18" i="3" s="1"/>
  <c r="OY18" i="3" s="1"/>
  <c r="CR18" i="28" s="1"/>
  <c r="CS18" i="3"/>
  <c r="LD18" i="3" s="1"/>
  <c r="OZ18" i="3" s="1"/>
  <c r="CS18" i="28" s="1"/>
  <c r="CT18" i="3"/>
  <c r="LE18" i="3" s="1"/>
  <c r="PA18" i="3" s="1"/>
  <c r="CT18" i="28" s="1"/>
  <c r="CU18" i="3"/>
  <c r="LF18" i="3" s="1"/>
  <c r="PB18" i="3" s="1"/>
  <c r="CU18" i="28" s="1"/>
  <c r="CV18" i="3"/>
  <c r="LG18" i="3" s="1"/>
  <c r="PC18" i="3" s="1"/>
  <c r="CV18" i="28" s="1"/>
  <c r="CW18" i="3"/>
  <c r="LH18" i="3" s="1"/>
  <c r="PD18" i="3" s="1"/>
  <c r="CW18" i="28" s="1"/>
  <c r="CX18" i="3"/>
  <c r="LI18" i="3" s="1"/>
  <c r="PE18" i="3" s="1"/>
  <c r="CX18" i="28" s="1"/>
  <c r="BF19" i="3"/>
  <c r="JQ19" i="3" s="1"/>
  <c r="NM19" i="3" s="1"/>
  <c r="BF19" i="28" s="1"/>
  <c r="BG19" i="3"/>
  <c r="JR19" i="3" s="1"/>
  <c r="NN19" i="3" s="1"/>
  <c r="BG19" i="28" s="1"/>
  <c r="BH19" i="3"/>
  <c r="JS19" i="3" s="1"/>
  <c r="NO19" i="3" s="1"/>
  <c r="BH19" i="28" s="1"/>
  <c r="BI19" i="3"/>
  <c r="JT19" i="3" s="1"/>
  <c r="NP19" i="3" s="1"/>
  <c r="BI19" i="28" s="1"/>
  <c r="BJ19" i="3"/>
  <c r="JU19" i="3" s="1"/>
  <c r="NQ19" i="3" s="1"/>
  <c r="BJ19" i="28" s="1"/>
  <c r="BK19" i="3"/>
  <c r="JV19" i="3" s="1"/>
  <c r="NR19" i="3" s="1"/>
  <c r="BK19" i="28" s="1"/>
  <c r="BL19" i="3"/>
  <c r="JW19" i="3" s="1"/>
  <c r="NS19" i="3" s="1"/>
  <c r="BL19" i="28" s="1"/>
  <c r="BM19" i="3"/>
  <c r="JX19" i="3" s="1"/>
  <c r="NT19" i="3" s="1"/>
  <c r="BM19" i="28" s="1"/>
  <c r="BN19" i="3"/>
  <c r="JY19" i="3" s="1"/>
  <c r="NU19" i="3" s="1"/>
  <c r="BN19" i="28" s="1"/>
  <c r="BO19" i="3"/>
  <c r="JZ19" i="3" s="1"/>
  <c r="NV19" i="3" s="1"/>
  <c r="BO19" i="28" s="1"/>
  <c r="BP19" i="3"/>
  <c r="KA19" i="3" s="1"/>
  <c r="NW19" i="3" s="1"/>
  <c r="BP19" i="28" s="1"/>
  <c r="BQ19" i="3"/>
  <c r="KB19" i="3" s="1"/>
  <c r="NX19" i="3" s="1"/>
  <c r="BQ19" i="28" s="1"/>
  <c r="BR19" i="3"/>
  <c r="KC19" i="3" s="1"/>
  <c r="NY19" i="3" s="1"/>
  <c r="BR19" i="28" s="1"/>
  <c r="BS19" i="3"/>
  <c r="KD19" i="3" s="1"/>
  <c r="NZ19" i="3" s="1"/>
  <c r="BS19" i="28" s="1"/>
  <c r="BT19" i="3"/>
  <c r="KE19" i="3" s="1"/>
  <c r="OA19" i="3" s="1"/>
  <c r="BT19" i="28" s="1"/>
  <c r="BU19" i="3"/>
  <c r="KF19" i="3" s="1"/>
  <c r="OB19" i="3" s="1"/>
  <c r="BU19" i="28" s="1"/>
  <c r="BV19" i="3"/>
  <c r="BW19" i="3"/>
  <c r="KH19" i="3" s="1"/>
  <c r="OD19" i="3" s="1"/>
  <c r="BW19" i="28" s="1"/>
  <c r="BX19" i="3"/>
  <c r="KI19" i="3" s="1"/>
  <c r="OE19" i="3" s="1"/>
  <c r="BX19" i="28" s="1"/>
  <c r="BY19" i="3"/>
  <c r="KJ19" i="3" s="1"/>
  <c r="OF19" i="3" s="1"/>
  <c r="BY19" i="28" s="1"/>
  <c r="BZ19" i="3"/>
  <c r="KK19" i="3" s="1"/>
  <c r="OG19" i="3" s="1"/>
  <c r="BZ19" i="28" s="1"/>
  <c r="CA19" i="3"/>
  <c r="KL19" i="3" s="1"/>
  <c r="OH19" i="3" s="1"/>
  <c r="CA19" i="28" s="1"/>
  <c r="CB19" i="3"/>
  <c r="KM19" i="3" s="1"/>
  <c r="OI19" i="3" s="1"/>
  <c r="CB19" i="28" s="1"/>
  <c r="CC19" i="3"/>
  <c r="KN19" i="3" s="1"/>
  <c r="OJ19" i="3" s="1"/>
  <c r="CC19" i="28" s="1"/>
  <c r="CD19" i="3"/>
  <c r="KO19" i="3" s="1"/>
  <c r="OK19" i="3" s="1"/>
  <c r="CD19" i="28" s="1"/>
  <c r="CE19" i="3"/>
  <c r="KP19" i="3" s="1"/>
  <c r="OL19" i="3" s="1"/>
  <c r="CE19" i="28" s="1"/>
  <c r="CF19" i="3"/>
  <c r="KQ19" i="3" s="1"/>
  <c r="OM19" i="3" s="1"/>
  <c r="CF19" i="28" s="1"/>
  <c r="CG19" i="3"/>
  <c r="KR19" i="3" s="1"/>
  <c r="ON19" i="3" s="1"/>
  <c r="CG19" i="28" s="1"/>
  <c r="CH19" i="3"/>
  <c r="KS19" i="3" s="1"/>
  <c r="OO19" i="3" s="1"/>
  <c r="CH19" i="28" s="1"/>
  <c r="CI19" i="3"/>
  <c r="KT19" i="3" s="1"/>
  <c r="OP19" i="3" s="1"/>
  <c r="CI19" i="28" s="1"/>
  <c r="CJ19" i="3"/>
  <c r="KU19" i="3" s="1"/>
  <c r="OQ19" i="3" s="1"/>
  <c r="CJ19" i="28" s="1"/>
  <c r="CK19" i="3"/>
  <c r="KV19" i="3" s="1"/>
  <c r="OR19" i="3" s="1"/>
  <c r="CK19" i="28" s="1"/>
  <c r="CL19" i="3"/>
  <c r="KW19" i="3" s="1"/>
  <c r="OS19" i="3" s="1"/>
  <c r="CL19" i="28" s="1"/>
  <c r="CM19" i="3"/>
  <c r="KX19" i="3" s="1"/>
  <c r="OT19" i="3" s="1"/>
  <c r="CM19" i="28" s="1"/>
  <c r="CN19" i="3"/>
  <c r="KY19" i="3" s="1"/>
  <c r="OU19" i="3" s="1"/>
  <c r="CN19" i="28" s="1"/>
  <c r="CO19" i="3"/>
  <c r="KZ19" i="3" s="1"/>
  <c r="OV19" i="3" s="1"/>
  <c r="CO19" i="28" s="1"/>
  <c r="CP19" i="3"/>
  <c r="LA19" i="3" s="1"/>
  <c r="OW19" i="3" s="1"/>
  <c r="CP19" i="28" s="1"/>
  <c r="CQ19" i="3"/>
  <c r="LB19" i="3" s="1"/>
  <c r="OX19" i="3" s="1"/>
  <c r="CQ19" i="28" s="1"/>
  <c r="CR19" i="3"/>
  <c r="LC19" i="3" s="1"/>
  <c r="OY19" i="3" s="1"/>
  <c r="CR19" i="28" s="1"/>
  <c r="CS19" i="3"/>
  <c r="LD19" i="3" s="1"/>
  <c r="OZ19" i="3" s="1"/>
  <c r="CS19" i="28" s="1"/>
  <c r="CT19" i="3"/>
  <c r="LE19" i="3" s="1"/>
  <c r="PA19" i="3" s="1"/>
  <c r="CT19" i="28" s="1"/>
  <c r="CU19" i="3"/>
  <c r="LF19" i="3" s="1"/>
  <c r="PB19" i="3" s="1"/>
  <c r="CU19" i="28" s="1"/>
  <c r="CV19" i="3"/>
  <c r="LG19" i="3" s="1"/>
  <c r="PC19" i="3" s="1"/>
  <c r="CV19" i="28" s="1"/>
  <c r="CW19" i="3"/>
  <c r="LH19" i="3" s="1"/>
  <c r="PD19" i="3" s="1"/>
  <c r="CW19" i="28" s="1"/>
  <c r="CX19" i="3"/>
  <c r="LI19" i="3" s="1"/>
  <c r="PE19" i="3" s="1"/>
  <c r="CX19" i="28" s="1"/>
  <c r="BF20" i="3"/>
  <c r="JQ20" i="3" s="1"/>
  <c r="NM20" i="3" s="1"/>
  <c r="BF20" i="28" s="1"/>
  <c r="BG20" i="3"/>
  <c r="JR20" i="3" s="1"/>
  <c r="NN20" i="3" s="1"/>
  <c r="BG20" i="28" s="1"/>
  <c r="BH20" i="3"/>
  <c r="JS20" i="3" s="1"/>
  <c r="NO20" i="3" s="1"/>
  <c r="BH20" i="28" s="1"/>
  <c r="BI20" i="3"/>
  <c r="JT20" i="3" s="1"/>
  <c r="NP20" i="3" s="1"/>
  <c r="BI20" i="28" s="1"/>
  <c r="BJ20" i="3"/>
  <c r="JU20" i="3" s="1"/>
  <c r="NQ20" i="3" s="1"/>
  <c r="BJ20" i="28" s="1"/>
  <c r="BK20" i="3"/>
  <c r="JV20" i="3" s="1"/>
  <c r="NR20" i="3" s="1"/>
  <c r="BK20" i="28" s="1"/>
  <c r="BL20" i="3"/>
  <c r="JW20" i="3" s="1"/>
  <c r="NS20" i="3" s="1"/>
  <c r="BL20" i="28" s="1"/>
  <c r="BM20" i="3"/>
  <c r="JX20" i="3" s="1"/>
  <c r="NT20" i="3" s="1"/>
  <c r="BM20" i="28" s="1"/>
  <c r="BN20" i="3"/>
  <c r="JY20" i="3" s="1"/>
  <c r="NU20" i="3" s="1"/>
  <c r="BN20" i="28" s="1"/>
  <c r="BO20" i="3"/>
  <c r="JZ20" i="3" s="1"/>
  <c r="NV20" i="3" s="1"/>
  <c r="BO20" i="28" s="1"/>
  <c r="BP20" i="3"/>
  <c r="KA20" i="3" s="1"/>
  <c r="NW20" i="3" s="1"/>
  <c r="BP20" i="28" s="1"/>
  <c r="BQ20" i="3"/>
  <c r="KB20" i="3" s="1"/>
  <c r="NX20" i="3" s="1"/>
  <c r="BQ20" i="28" s="1"/>
  <c r="BR20" i="3"/>
  <c r="KC20" i="3" s="1"/>
  <c r="NY20" i="3" s="1"/>
  <c r="BR20" i="28" s="1"/>
  <c r="BS20" i="3"/>
  <c r="KD20" i="3" s="1"/>
  <c r="NZ20" i="3" s="1"/>
  <c r="BS20" i="28" s="1"/>
  <c r="BT20" i="3"/>
  <c r="KE20" i="3" s="1"/>
  <c r="OA20" i="3" s="1"/>
  <c r="BT20" i="28" s="1"/>
  <c r="BU20" i="3"/>
  <c r="BV20" i="3"/>
  <c r="BW20" i="3"/>
  <c r="KH20" i="3" s="1"/>
  <c r="OD20" i="3" s="1"/>
  <c r="BW20" i="28" s="1"/>
  <c r="BX20" i="3"/>
  <c r="KI20" i="3" s="1"/>
  <c r="OE20" i="3" s="1"/>
  <c r="BX20" i="28" s="1"/>
  <c r="BY20" i="3"/>
  <c r="BZ20" i="3"/>
  <c r="KK20" i="3" s="1"/>
  <c r="OG20" i="3" s="1"/>
  <c r="BZ20" i="28" s="1"/>
  <c r="CA20" i="3"/>
  <c r="KL20" i="3" s="1"/>
  <c r="OH20" i="3" s="1"/>
  <c r="CA20" i="28" s="1"/>
  <c r="CB20" i="3"/>
  <c r="KM20" i="3" s="1"/>
  <c r="OI20" i="3" s="1"/>
  <c r="CB20" i="28" s="1"/>
  <c r="CC20" i="3"/>
  <c r="CD20" i="3"/>
  <c r="KO20" i="3" s="1"/>
  <c r="OK20" i="3" s="1"/>
  <c r="CD20" i="28" s="1"/>
  <c r="CE20" i="3"/>
  <c r="KP20" i="3" s="1"/>
  <c r="OL20" i="3" s="1"/>
  <c r="CE20" i="28" s="1"/>
  <c r="CF20" i="3"/>
  <c r="KQ20" i="3" s="1"/>
  <c r="OM20" i="3" s="1"/>
  <c r="CF20" i="28" s="1"/>
  <c r="CG20" i="3"/>
  <c r="KR20" i="3" s="1"/>
  <c r="ON20" i="3" s="1"/>
  <c r="CG20" i="28" s="1"/>
  <c r="CH20" i="3"/>
  <c r="KS20" i="3" s="1"/>
  <c r="OO20" i="3" s="1"/>
  <c r="CH20" i="28" s="1"/>
  <c r="CI20" i="3"/>
  <c r="KT20" i="3" s="1"/>
  <c r="OP20" i="3" s="1"/>
  <c r="CI20" i="28" s="1"/>
  <c r="CJ20" i="3"/>
  <c r="KU20" i="3" s="1"/>
  <c r="OQ20" i="3" s="1"/>
  <c r="CJ20" i="28" s="1"/>
  <c r="CK20" i="3"/>
  <c r="KV20" i="3" s="1"/>
  <c r="OR20" i="3" s="1"/>
  <c r="CK20" i="28" s="1"/>
  <c r="CL20" i="3"/>
  <c r="KW20" i="3" s="1"/>
  <c r="OS20" i="3" s="1"/>
  <c r="CL20" i="28" s="1"/>
  <c r="CM20" i="3"/>
  <c r="KX20" i="3" s="1"/>
  <c r="OT20" i="3" s="1"/>
  <c r="CM20" i="28" s="1"/>
  <c r="CN20" i="3"/>
  <c r="KY20" i="3" s="1"/>
  <c r="OU20" i="3" s="1"/>
  <c r="CN20" i="28" s="1"/>
  <c r="CO20" i="3"/>
  <c r="KZ20" i="3" s="1"/>
  <c r="OV20" i="3" s="1"/>
  <c r="CO20" i="28" s="1"/>
  <c r="CP20" i="3"/>
  <c r="LA20" i="3" s="1"/>
  <c r="OW20" i="3" s="1"/>
  <c r="CP20" i="28" s="1"/>
  <c r="CQ20" i="3"/>
  <c r="LB20" i="3" s="1"/>
  <c r="OX20" i="3" s="1"/>
  <c r="CQ20" i="28" s="1"/>
  <c r="CR20" i="3"/>
  <c r="LC20" i="3" s="1"/>
  <c r="OY20" i="3" s="1"/>
  <c r="CR20" i="28" s="1"/>
  <c r="CS20" i="3"/>
  <c r="LD20" i="3" s="1"/>
  <c r="OZ20" i="3" s="1"/>
  <c r="CS20" i="28" s="1"/>
  <c r="CT20" i="3"/>
  <c r="LE20" i="3" s="1"/>
  <c r="PA20" i="3" s="1"/>
  <c r="CT20" i="28" s="1"/>
  <c r="CU20" i="3"/>
  <c r="LF20" i="3" s="1"/>
  <c r="PB20" i="3" s="1"/>
  <c r="CU20" i="28" s="1"/>
  <c r="CV20" i="3"/>
  <c r="LG20" i="3" s="1"/>
  <c r="PC20" i="3" s="1"/>
  <c r="CV20" i="28" s="1"/>
  <c r="CW20" i="3"/>
  <c r="LH20" i="3" s="1"/>
  <c r="PD20" i="3" s="1"/>
  <c r="CW20" i="28" s="1"/>
  <c r="CX20" i="3"/>
  <c r="LI20" i="3" s="1"/>
  <c r="PE20" i="3" s="1"/>
  <c r="CX20" i="28" s="1"/>
  <c r="BF21" i="3"/>
  <c r="JQ21" i="3" s="1"/>
  <c r="NM21" i="3" s="1"/>
  <c r="BF21" i="28" s="1"/>
  <c r="BG21" i="3"/>
  <c r="JR21" i="3" s="1"/>
  <c r="NN21" i="3" s="1"/>
  <c r="BG21" i="28" s="1"/>
  <c r="BH21" i="3"/>
  <c r="JS21" i="3" s="1"/>
  <c r="NO21" i="3" s="1"/>
  <c r="BH21" i="28" s="1"/>
  <c r="BI21" i="3"/>
  <c r="JT21" i="3" s="1"/>
  <c r="NP21" i="3" s="1"/>
  <c r="BI21" i="28" s="1"/>
  <c r="BJ21" i="3"/>
  <c r="JU21" i="3" s="1"/>
  <c r="NQ21" i="3" s="1"/>
  <c r="BJ21" i="28" s="1"/>
  <c r="BK21" i="3"/>
  <c r="JV21" i="3" s="1"/>
  <c r="NR21" i="3" s="1"/>
  <c r="BK21" i="28" s="1"/>
  <c r="BL21" i="3"/>
  <c r="JW21" i="3" s="1"/>
  <c r="NS21" i="3" s="1"/>
  <c r="BL21" i="28" s="1"/>
  <c r="BM21" i="3"/>
  <c r="JX21" i="3" s="1"/>
  <c r="NT21" i="3" s="1"/>
  <c r="BM21" i="28" s="1"/>
  <c r="BN21" i="3"/>
  <c r="JY21" i="3" s="1"/>
  <c r="NU21" i="3" s="1"/>
  <c r="BN21" i="28" s="1"/>
  <c r="BO21" i="3"/>
  <c r="JZ21" i="3" s="1"/>
  <c r="NV21" i="3" s="1"/>
  <c r="BO21" i="28" s="1"/>
  <c r="BP21" i="3"/>
  <c r="BQ21" i="3"/>
  <c r="KB21" i="3" s="1"/>
  <c r="NX21" i="3" s="1"/>
  <c r="BQ21" i="28" s="1"/>
  <c r="BR21" i="3"/>
  <c r="KC21" i="3" s="1"/>
  <c r="NY21" i="3" s="1"/>
  <c r="BR21" i="28" s="1"/>
  <c r="BS21" i="3"/>
  <c r="KD21" i="3" s="1"/>
  <c r="NZ21" i="3" s="1"/>
  <c r="BS21" i="28" s="1"/>
  <c r="BT21" i="3"/>
  <c r="KE21" i="3" s="1"/>
  <c r="OA21" i="3" s="1"/>
  <c r="BT21" i="28" s="1"/>
  <c r="BU21" i="3"/>
  <c r="KF21" i="3" s="1"/>
  <c r="OB21" i="3" s="1"/>
  <c r="BU21" i="28" s="1"/>
  <c r="BV21" i="3"/>
  <c r="KG21" i="3" s="1"/>
  <c r="OC21" i="3" s="1"/>
  <c r="BV21" i="28" s="1"/>
  <c r="BW21" i="3"/>
  <c r="KH21" i="3" s="1"/>
  <c r="OD21" i="3" s="1"/>
  <c r="BW21" i="28" s="1"/>
  <c r="BX21" i="3"/>
  <c r="KI21" i="3" s="1"/>
  <c r="OE21" i="3" s="1"/>
  <c r="BX21" i="28" s="1"/>
  <c r="BY21" i="3"/>
  <c r="KJ21" i="3" s="1"/>
  <c r="OF21" i="3" s="1"/>
  <c r="BY21" i="28" s="1"/>
  <c r="BZ21" i="3"/>
  <c r="KK21" i="3" s="1"/>
  <c r="OG21" i="3" s="1"/>
  <c r="BZ21" i="28" s="1"/>
  <c r="CA21" i="3"/>
  <c r="KL21" i="3" s="1"/>
  <c r="OH21" i="3" s="1"/>
  <c r="CA21" i="28" s="1"/>
  <c r="CB21" i="3"/>
  <c r="KM21" i="3" s="1"/>
  <c r="OI21" i="3" s="1"/>
  <c r="CB21" i="28" s="1"/>
  <c r="CC21" i="3"/>
  <c r="KN21" i="3" s="1"/>
  <c r="OJ21" i="3" s="1"/>
  <c r="CC21" i="28" s="1"/>
  <c r="CD21" i="3"/>
  <c r="KO21" i="3" s="1"/>
  <c r="OK21" i="3" s="1"/>
  <c r="CD21" i="28" s="1"/>
  <c r="CE21" i="3"/>
  <c r="KP21" i="3" s="1"/>
  <c r="OL21" i="3" s="1"/>
  <c r="CE21" i="28" s="1"/>
  <c r="CF21" i="3"/>
  <c r="CG21" i="3"/>
  <c r="KR21" i="3" s="1"/>
  <c r="ON21" i="3" s="1"/>
  <c r="CG21" i="28" s="1"/>
  <c r="CH21" i="3"/>
  <c r="KS21" i="3" s="1"/>
  <c r="OO21" i="3" s="1"/>
  <c r="CH21" i="28" s="1"/>
  <c r="CI21" i="3"/>
  <c r="KT21" i="3" s="1"/>
  <c r="OP21" i="3" s="1"/>
  <c r="CI21" i="28" s="1"/>
  <c r="CJ21" i="3"/>
  <c r="KU21" i="3" s="1"/>
  <c r="OQ21" i="3" s="1"/>
  <c r="CJ21" i="28" s="1"/>
  <c r="CK21" i="3"/>
  <c r="KV21" i="3" s="1"/>
  <c r="OR21" i="3" s="1"/>
  <c r="CK21" i="28" s="1"/>
  <c r="CL21" i="3"/>
  <c r="KW21" i="3" s="1"/>
  <c r="OS21" i="3" s="1"/>
  <c r="CL21" i="28" s="1"/>
  <c r="CM21" i="3"/>
  <c r="KX21" i="3" s="1"/>
  <c r="OT21" i="3" s="1"/>
  <c r="CM21" i="28" s="1"/>
  <c r="CN21" i="3"/>
  <c r="KY21" i="3" s="1"/>
  <c r="OU21" i="3" s="1"/>
  <c r="CN21" i="28" s="1"/>
  <c r="CO21" i="3"/>
  <c r="KZ21" i="3" s="1"/>
  <c r="OV21" i="3" s="1"/>
  <c r="CO21" i="28" s="1"/>
  <c r="CP21" i="3"/>
  <c r="LA21" i="3" s="1"/>
  <c r="OW21" i="3" s="1"/>
  <c r="CP21" i="28" s="1"/>
  <c r="CQ21" i="3"/>
  <c r="LB21" i="3" s="1"/>
  <c r="OX21" i="3" s="1"/>
  <c r="CQ21" i="28" s="1"/>
  <c r="CR21" i="3"/>
  <c r="LC21" i="3" s="1"/>
  <c r="OY21" i="3" s="1"/>
  <c r="CR21" i="28" s="1"/>
  <c r="CS21" i="3"/>
  <c r="LD21" i="3" s="1"/>
  <c r="OZ21" i="3" s="1"/>
  <c r="CS21" i="28" s="1"/>
  <c r="CT21" i="3"/>
  <c r="LE21" i="3" s="1"/>
  <c r="PA21" i="3" s="1"/>
  <c r="CT21" i="28" s="1"/>
  <c r="CU21" i="3"/>
  <c r="LF21" i="3" s="1"/>
  <c r="PB21" i="3" s="1"/>
  <c r="CU21" i="28" s="1"/>
  <c r="CV21" i="3"/>
  <c r="CW21" i="3"/>
  <c r="LH21" i="3" s="1"/>
  <c r="PD21" i="3" s="1"/>
  <c r="CW21" i="28" s="1"/>
  <c r="CX21" i="3"/>
  <c r="LI21" i="3" s="1"/>
  <c r="PE21" i="3" s="1"/>
  <c r="CX21" i="28" s="1"/>
  <c r="BF22" i="3"/>
  <c r="JQ22" i="3" s="1"/>
  <c r="NM22" i="3" s="1"/>
  <c r="BF22" i="28" s="1"/>
  <c r="BG22" i="3"/>
  <c r="JR22" i="3" s="1"/>
  <c r="NN22" i="3" s="1"/>
  <c r="BG22" i="28" s="1"/>
  <c r="BH22" i="3"/>
  <c r="JS22" i="3" s="1"/>
  <c r="NO22" i="3" s="1"/>
  <c r="BH22" i="28" s="1"/>
  <c r="BI22" i="3"/>
  <c r="JT22" i="3" s="1"/>
  <c r="NP22" i="3" s="1"/>
  <c r="BI22" i="28" s="1"/>
  <c r="BJ22" i="3"/>
  <c r="JU22" i="3" s="1"/>
  <c r="NQ22" i="3" s="1"/>
  <c r="BJ22" i="28" s="1"/>
  <c r="BK22" i="3"/>
  <c r="JV22" i="3" s="1"/>
  <c r="NR22" i="3" s="1"/>
  <c r="BK22" i="28" s="1"/>
  <c r="BL22" i="3"/>
  <c r="JW22" i="3" s="1"/>
  <c r="NS22" i="3" s="1"/>
  <c r="BL22" i="28" s="1"/>
  <c r="BM22" i="3"/>
  <c r="JX22" i="3" s="1"/>
  <c r="NT22" i="3" s="1"/>
  <c r="BM22" i="28" s="1"/>
  <c r="BN22" i="3"/>
  <c r="JY22" i="3" s="1"/>
  <c r="NU22" i="3" s="1"/>
  <c r="BN22" i="28" s="1"/>
  <c r="BO22" i="3"/>
  <c r="BP22" i="3"/>
  <c r="KA22" i="3" s="1"/>
  <c r="NW22" i="3" s="1"/>
  <c r="BP22" i="28" s="1"/>
  <c r="BQ22" i="3"/>
  <c r="KB22" i="3" s="1"/>
  <c r="NX22" i="3" s="1"/>
  <c r="BQ22" i="28" s="1"/>
  <c r="BR22" i="3"/>
  <c r="KC22" i="3" s="1"/>
  <c r="NY22" i="3" s="1"/>
  <c r="BR22" i="28" s="1"/>
  <c r="BS22" i="3"/>
  <c r="KD22" i="3" s="1"/>
  <c r="NZ22" i="3" s="1"/>
  <c r="BS22" i="28" s="1"/>
  <c r="BT22" i="3"/>
  <c r="KE22" i="3" s="1"/>
  <c r="OA22" i="3" s="1"/>
  <c r="BT22" i="28" s="1"/>
  <c r="BU22" i="3"/>
  <c r="KF22" i="3" s="1"/>
  <c r="OB22" i="3" s="1"/>
  <c r="BU22" i="28" s="1"/>
  <c r="BV22" i="3"/>
  <c r="KG22" i="3" s="1"/>
  <c r="OC22" i="3" s="1"/>
  <c r="BV22" i="28" s="1"/>
  <c r="BW22" i="3"/>
  <c r="KH22" i="3" s="1"/>
  <c r="OD22" i="3" s="1"/>
  <c r="BW22" i="28" s="1"/>
  <c r="BX22" i="3"/>
  <c r="KI22" i="3" s="1"/>
  <c r="OE22" i="3" s="1"/>
  <c r="BX22" i="28" s="1"/>
  <c r="BY22" i="3"/>
  <c r="KJ22" i="3" s="1"/>
  <c r="OF22" i="3" s="1"/>
  <c r="BY22" i="28" s="1"/>
  <c r="BZ22" i="3"/>
  <c r="KK22" i="3" s="1"/>
  <c r="OG22" i="3" s="1"/>
  <c r="BZ22" i="28" s="1"/>
  <c r="CA22" i="3"/>
  <c r="KL22" i="3" s="1"/>
  <c r="OH22" i="3" s="1"/>
  <c r="CA22" i="28" s="1"/>
  <c r="CB22" i="3"/>
  <c r="KM22" i="3" s="1"/>
  <c r="OI22" i="3" s="1"/>
  <c r="CB22" i="28" s="1"/>
  <c r="CC22" i="3"/>
  <c r="KN22" i="3" s="1"/>
  <c r="OJ22" i="3" s="1"/>
  <c r="CC22" i="28" s="1"/>
  <c r="CD22" i="3"/>
  <c r="KO22" i="3" s="1"/>
  <c r="OK22" i="3" s="1"/>
  <c r="CD22" i="28" s="1"/>
  <c r="CE22" i="3"/>
  <c r="KP22" i="3" s="1"/>
  <c r="OL22" i="3" s="1"/>
  <c r="CE22" i="28" s="1"/>
  <c r="CF22" i="3"/>
  <c r="KQ22" i="3" s="1"/>
  <c r="OM22" i="3" s="1"/>
  <c r="CF22" i="28" s="1"/>
  <c r="CG22" i="3"/>
  <c r="KR22" i="3" s="1"/>
  <c r="ON22" i="3" s="1"/>
  <c r="CG22" i="28" s="1"/>
  <c r="CH22" i="3"/>
  <c r="KS22" i="3" s="1"/>
  <c r="OO22" i="3" s="1"/>
  <c r="CH22" i="28" s="1"/>
  <c r="CI22" i="3"/>
  <c r="KT22" i="3" s="1"/>
  <c r="OP22" i="3" s="1"/>
  <c r="CI22" i="28" s="1"/>
  <c r="CJ22" i="3"/>
  <c r="KU22" i="3" s="1"/>
  <c r="OQ22" i="3" s="1"/>
  <c r="CJ22" i="28" s="1"/>
  <c r="CK22" i="3"/>
  <c r="KV22" i="3" s="1"/>
  <c r="OR22" i="3" s="1"/>
  <c r="CK22" i="28" s="1"/>
  <c r="CL22" i="3"/>
  <c r="KW22" i="3" s="1"/>
  <c r="OS22" i="3" s="1"/>
  <c r="CL22" i="28" s="1"/>
  <c r="CM22" i="3"/>
  <c r="KX22" i="3" s="1"/>
  <c r="OT22" i="3" s="1"/>
  <c r="CM22" i="28" s="1"/>
  <c r="CN22" i="3"/>
  <c r="KY22" i="3" s="1"/>
  <c r="OU22" i="3" s="1"/>
  <c r="CN22" i="28" s="1"/>
  <c r="CO22" i="3"/>
  <c r="KZ22" i="3" s="1"/>
  <c r="OV22" i="3" s="1"/>
  <c r="CO22" i="28" s="1"/>
  <c r="CP22" i="3"/>
  <c r="LA22" i="3" s="1"/>
  <c r="OW22" i="3" s="1"/>
  <c r="CP22" i="28" s="1"/>
  <c r="CQ22" i="3"/>
  <c r="LB22" i="3" s="1"/>
  <c r="OX22" i="3" s="1"/>
  <c r="CQ22" i="28" s="1"/>
  <c r="CR22" i="3"/>
  <c r="LC22" i="3" s="1"/>
  <c r="OY22" i="3" s="1"/>
  <c r="CR22" i="28" s="1"/>
  <c r="CS22" i="3"/>
  <c r="LD22" i="3" s="1"/>
  <c r="OZ22" i="3" s="1"/>
  <c r="CS22" i="28" s="1"/>
  <c r="CT22" i="3"/>
  <c r="LE22" i="3" s="1"/>
  <c r="PA22" i="3" s="1"/>
  <c r="CT22" i="28" s="1"/>
  <c r="CU22" i="3"/>
  <c r="LF22" i="3" s="1"/>
  <c r="PB22" i="3" s="1"/>
  <c r="CU22" i="28" s="1"/>
  <c r="CV22" i="3"/>
  <c r="LG22" i="3" s="1"/>
  <c r="PC22" i="3" s="1"/>
  <c r="CV22" i="28" s="1"/>
  <c r="CW22" i="3"/>
  <c r="LH22" i="3" s="1"/>
  <c r="PD22" i="3" s="1"/>
  <c r="CW22" i="28" s="1"/>
  <c r="CX22" i="3"/>
  <c r="LI22" i="3" s="1"/>
  <c r="PE22" i="3" s="1"/>
  <c r="CX22" i="28" s="1"/>
  <c r="BF23" i="3"/>
  <c r="JQ23" i="3" s="1"/>
  <c r="NM23" i="3" s="1"/>
  <c r="BF23" i="28" s="1"/>
  <c r="BG23" i="3"/>
  <c r="JR23" i="3" s="1"/>
  <c r="NN23" i="3" s="1"/>
  <c r="BG23" i="28" s="1"/>
  <c r="BH23" i="3"/>
  <c r="JS23" i="3" s="1"/>
  <c r="NO23" i="3" s="1"/>
  <c r="BH23" i="28" s="1"/>
  <c r="BI23" i="3"/>
  <c r="JT23" i="3" s="1"/>
  <c r="NP23" i="3" s="1"/>
  <c r="BI23" i="28" s="1"/>
  <c r="BJ23" i="3"/>
  <c r="JU23" i="3" s="1"/>
  <c r="NQ23" i="3" s="1"/>
  <c r="BJ23" i="28" s="1"/>
  <c r="BK23" i="3"/>
  <c r="JV23" i="3" s="1"/>
  <c r="NR23" i="3" s="1"/>
  <c r="BK23" i="28" s="1"/>
  <c r="BL23" i="3"/>
  <c r="JW23" i="3" s="1"/>
  <c r="NS23" i="3" s="1"/>
  <c r="BL23" i="28" s="1"/>
  <c r="BM23" i="3"/>
  <c r="JX23" i="3" s="1"/>
  <c r="NT23" i="3" s="1"/>
  <c r="BM23" i="28" s="1"/>
  <c r="BN23" i="3"/>
  <c r="JY23" i="3" s="1"/>
  <c r="NU23" i="3" s="1"/>
  <c r="BN23" i="28" s="1"/>
  <c r="BO23" i="3"/>
  <c r="JZ23" i="3" s="1"/>
  <c r="NV23" i="3" s="1"/>
  <c r="BO23" i="28" s="1"/>
  <c r="BP23" i="3"/>
  <c r="KA23" i="3" s="1"/>
  <c r="NW23" i="3" s="1"/>
  <c r="BP23" i="28" s="1"/>
  <c r="BQ23" i="3"/>
  <c r="KB23" i="3" s="1"/>
  <c r="NX23" i="3" s="1"/>
  <c r="BQ23" i="28" s="1"/>
  <c r="BR23" i="3"/>
  <c r="KC23" i="3" s="1"/>
  <c r="NY23" i="3" s="1"/>
  <c r="BR23" i="28" s="1"/>
  <c r="BS23" i="3"/>
  <c r="KD23" i="3" s="1"/>
  <c r="NZ23" i="3" s="1"/>
  <c r="BS23" i="28" s="1"/>
  <c r="BT23" i="3"/>
  <c r="KE23" i="3" s="1"/>
  <c r="OA23" i="3" s="1"/>
  <c r="BT23" i="28" s="1"/>
  <c r="BU23" i="3"/>
  <c r="KF23" i="3" s="1"/>
  <c r="OB23" i="3" s="1"/>
  <c r="BU23" i="28" s="1"/>
  <c r="BV23" i="3"/>
  <c r="KG23" i="3" s="1"/>
  <c r="OC23" i="3" s="1"/>
  <c r="BV23" i="28" s="1"/>
  <c r="BW23" i="3"/>
  <c r="KH23" i="3" s="1"/>
  <c r="OD23" i="3" s="1"/>
  <c r="BW23" i="28" s="1"/>
  <c r="BX23" i="3"/>
  <c r="KI23" i="3" s="1"/>
  <c r="OE23" i="3" s="1"/>
  <c r="BX23" i="28" s="1"/>
  <c r="BY23" i="3"/>
  <c r="KJ23" i="3" s="1"/>
  <c r="OF23" i="3" s="1"/>
  <c r="BY23" i="28" s="1"/>
  <c r="BZ23" i="3"/>
  <c r="KK23" i="3" s="1"/>
  <c r="OG23" i="3" s="1"/>
  <c r="BZ23" i="28" s="1"/>
  <c r="CA23" i="3"/>
  <c r="KL23" i="3" s="1"/>
  <c r="OH23" i="3" s="1"/>
  <c r="CA23" i="28" s="1"/>
  <c r="CB23" i="3"/>
  <c r="KM23" i="3" s="1"/>
  <c r="OI23" i="3" s="1"/>
  <c r="CB23" i="28" s="1"/>
  <c r="CC23" i="3"/>
  <c r="KN23" i="3" s="1"/>
  <c r="OJ23" i="3" s="1"/>
  <c r="CC23" i="28" s="1"/>
  <c r="CD23" i="3"/>
  <c r="KO23" i="3" s="1"/>
  <c r="OK23" i="3" s="1"/>
  <c r="CD23" i="28" s="1"/>
  <c r="CE23" i="3"/>
  <c r="KP23" i="3" s="1"/>
  <c r="OL23" i="3" s="1"/>
  <c r="CE23" i="28" s="1"/>
  <c r="CF23" i="3"/>
  <c r="KQ23" i="3" s="1"/>
  <c r="OM23" i="3" s="1"/>
  <c r="CF23" i="28" s="1"/>
  <c r="CG23" i="3"/>
  <c r="KR23" i="3" s="1"/>
  <c r="ON23" i="3" s="1"/>
  <c r="CG23" i="28" s="1"/>
  <c r="CH23" i="3"/>
  <c r="KS23" i="3" s="1"/>
  <c r="OO23" i="3" s="1"/>
  <c r="CH23" i="28" s="1"/>
  <c r="CI23" i="3"/>
  <c r="KT23" i="3" s="1"/>
  <c r="OP23" i="3" s="1"/>
  <c r="CI23" i="28" s="1"/>
  <c r="CJ23" i="3"/>
  <c r="KU23" i="3" s="1"/>
  <c r="OQ23" i="3" s="1"/>
  <c r="CJ23" i="28" s="1"/>
  <c r="CK23" i="3"/>
  <c r="KV23" i="3" s="1"/>
  <c r="OR23" i="3" s="1"/>
  <c r="CK23" i="28" s="1"/>
  <c r="CL23" i="3"/>
  <c r="KW23" i="3" s="1"/>
  <c r="OS23" i="3" s="1"/>
  <c r="CL23" i="28" s="1"/>
  <c r="CM23" i="3"/>
  <c r="KX23" i="3" s="1"/>
  <c r="OT23" i="3" s="1"/>
  <c r="CM23" i="28" s="1"/>
  <c r="CN23" i="3"/>
  <c r="KY23" i="3" s="1"/>
  <c r="OU23" i="3" s="1"/>
  <c r="CN23" i="28" s="1"/>
  <c r="CO23" i="3"/>
  <c r="KZ23" i="3" s="1"/>
  <c r="OV23" i="3" s="1"/>
  <c r="CO23" i="28" s="1"/>
  <c r="CP23" i="3"/>
  <c r="LA23" i="3" s="1"/>
  <c r="OW23" i="3" s="1"/>
  <c r="CP23" i="28" s="1"/>
  <c r="CQ23" i="3"/>
  <c r="LB23" i="3" s="1"/>
  <c r="OX23" i="3" s="1"/>
  <c r="CQ23" i="28" s="1"/>
  <c r="CR23" i="3"/>
  <c r="LC23" i="3" s="1"/>
  <c r="OY23" i="3" s="1"/>
  <c r="CR23" i="28" s="1"/>
  <c r="CS23" i="3"/>
  <c r="LD23" i="3" s="1"/>
  <c r="OZ23" i="3" s="1"/>
  <c r="CS23" i="28" s="1"/>
  <c r="CT23" i="3"/>
  <c r="CU23" i="3"/>
  <c r="LF23" i="3" s="1"/>
  <c r="PB23" i="3" s="1"/>
  <c r="CU23" i="28" s="1"/>
  <c r="CV23" i="3"/>
  <c r="LG23" i="3" s="1"/>
  <c r="PC23" i="3" s="1"/>
  <c r="CV23" i="28" s="1"/>
  <c r="CW23" i="3"/>
  <c r="LH23" i="3" s="1"/>
  <c r="PD23" i="3" s="1"/>
  <c r="CW23" i="28" s="1"/>
  <c r="CX23" i="3"/>
  <c r="LI23" i="3" s="1"/>
  <c r="PE23" i="3" s="1"/>
  <c r="CX23" i="28" s="1"/>
  <c r="BF24" i="3"/>
  <c r="BG24" i="3"/>
  <c r="BH24" i="3"/>
  <c r="BI24" i="3"/>
  <c r="BJ24" i="3"/>
  <c r="BK24" i="3"/>
  <c r="BL24" i="3"/>
  <c r="BM24" i="3"/>
  <c r="BN24" i="3"/>
  <c r="BO24" i="3"/>
  <c r="BP24" i="3"/>
  <c r="BQ24" i="3"/>
  <c r="BR24" i="3"/>
  <c r="BS24" i="3"/>
  <c r="BT24" i="3"/>
  <c r="BU24" i="3"/>
  <c r="BV24" i="3"/>
  <c r="BW24" i="3"/>
  <c r="BX24" i="3"/>
  <c r="BY24" i="3"/>
  <c r="BZ24" i="3"/>
  <c r="CA24" i="3"/>
  <c r="CB24" i="3"/>
  <c r="CC24" i="3"/>
  <c r="CD24" i="3"/>
  <c r="CE24" i="3"/>
  <c r="CF24" i="3"/>
  <c r="CG24" i="3"/>
  <c r="CH24" i="3"/>
  <c r="CI24" i="3"/>
  <c r="CJ24" i="3"/>
  <c r="CK24" i="3"/>
  <c r="CL24" i="3"/>
  <c r="CM24" i="3"/>
  <c r="CN24" i="3"/>
  <c r="CO24" i="3"/>
  <c r="CP24" i="3"/>
  <c r="CQ24" i="3"/>
  <c r="CR24" i="3"/>
  <c r="CS24" i="3"/>
  <c r="CT24" i="3"/>
  <c r="CU24" i="3"/>
  <c r="CV24" i="3"/>
  <c r="CW24" i="3"/>
  <c r="CX24" i="3"/>
  <c r="BF25" i="3"/>
  <c r="JQ25" i="3" s="1"/>
  <c r="NM25" i="3" s="1"/>
  <c r="BF25" i="28" s="1"/>
  <c r="BG25" i="3"/>
  <c r="JR25" i="3" s="1"/>
  <c r="NN25" i="3" s="1"/>
  <c r="BG25" i="28" s="1"/>
  <c r="BH25" i="3"/>
  <c r="JS25" i="3" s="1"/>
  <c r="NO25" i="3" s="1"/>
  <c r="BH25" i="28" s="1"/>
  <c r="BI25" i="3"/>
  <c r="JT25" i="3" s="1"/>
  <c r="NP25" i="3" s="1"/>
  <c r="BI25" i="28" s="1"/>
  <c r="BJ25" i="3"/>
  <c r="JU25" i="3" s="1"/>
  <c r="NQ25" i="3" s="1"/>
  <c r="BJ25" i="28" s="1"/>
  <c r="BK25" i="3"/>
  <c r="JV25" i="3" s="1"/>
  <c r="NR25" i="3" s="1"/>
  <c r="BK25" i="28" s="1"/>
  <c r="BL25" i="3"/>
  <c r="JW25" i="3" s="1"/>
  <c r="NS25" i="3" s="1"/>
  <c r="BL25" i="28" s="1"/>
  <c r="BM25" i="3"/>
  <c r="JX25" i="3" s="1"/>
  <c r="NT25" i="3" s="1"/>
  <c r="BM25" i="28" s="1"/>
  <c r="BN25" i="3"/>
  <c r="JY25" i="3" s="1"/>
  <c r="NU25" i="3" s="1"/>
  <c r="BN25" i="28" s="1"/>
  <c r="BO25" i="3"/>
  <c r="JZ25" i="3" s="1"/>
  <c r="NV25" i="3" s="1"/>
  <c r="BO25" i="28" s="1"/>
  <c r="BP25" i="3"/>
  <c r="BQ25" i="3"/>
  <c r="KB25" i="3" s="1"/>
  <c r="NX25" i="3" s="1"/>
  <c r="BQ25" i="28" s="1"/>
  <c r="BR25" i="3"/>
  <c r="KC25" i="3" s="1"/>
  <c r="NY25" i="3" s="1"/>
  <c r="BR25" i="28" s="1"/>
  <c r="BS25" i="3"/>
  <c r="KD25" i="3" s="1"/>
  <c r="NZ25" i="3" s="1"/>
  <c r="BS25" i="28" s="1"/>
  <c r="BT25" i="3"/>
  <c r="KE25" i="3" s="1"/>
  <c r="OA25" i="3" s="1"/>
  <c r="BT25" i="28" s="1"/>
  <c r="BU25" i="3"/>
  <c r="KF25" i="3" s="1"/>
  <c r="OB25" i="3" s="1"/>
  <c r="BU25" i="28" s="1"/>
  <c r="BV25" i="3"/>
  <c r="KG25" i="3" s="1"/>
  <c r="OC25" i="3" s="1"/>
  <c r="BV25" i="28" s="1"/>
  <c r="BW25" i="3"/>
  <c r="KH25" i="3" s="1"/>
  <c r="OD25" i="3" s="1"/>
  <c r="BW25" i="28" s="1"/>
  <c r="BX25" i="3"/>
  <c r="KI25" i="3" s="1"/>
  <c r="OE25" i="3" s="1"/>
  <c r="BX25" i="28" s="1"/>
  <c r="BY25" i="3"/>
  <c r="KJ25" i="3" s="1"/>
  <c r="OF25" i="3" s="1"/>
  <c r="BY25" i="28" s="1"/>
  <c r="BZ25" i="3"/>
  <c r="KK25" i="3" s="1"/>
  <c r="OG25" i="3" s="1"/>
  <c r="BZ25" i="28" s="1"/>
  <c r="CA25" i="3"/>
  <c r="KL25" i="3" s="1"/>
  <c r="OH25" i="3" s="1"/>
  <c r="CA25" i="28" s="1"/>
  <c r="CB25" i="3"/>
  <c r="KM25" i="3" s="1"/>
  <c r="OI25" i="3" s="1"/>
  <c r="CB25" i="28" s="1"/>
  <c r="CC25" i="3"/>
  <c r="KN25" i="3" s="1"/>
  <c r="OJ25" i="3" s="1"/>
  <c r="CC25" i="28" s="1"/>
  <c r="CD25" i="3"/>
  <c r="KO25" i="3" s="1"/>
  <c r="OK25" i="3" s="1"/>
  <c r="CD25" i="28" s="1"/>
  <c r="CE25" i="3"/>
  <c r="KP25" i="3" s="1"/>
  <c r="OL25" i="3" s="1"/>
  <c r="CE25" i="28" s="1"/>
  <c r="CF25" i="3"/>
  <c r="KQ25" i="3" s="1"/>
  <c r="OM25" i="3" s="1"/>
  <c r="CF25" i="28" s="1"/>
  <c r="CG25" i="3"/>
  <c r="KR25" i="3" s="1"/>
  <c r="ON25" i="3" s="1"/>
  <c r="CG25" i="28" s="1"/>
  <c r="CH25" i="3"/>
  <c r="KS25" i="3" s="1"/>
  <c r="OO25" i="3" s="1"/>
  <c r="CH25" i="28" s="1"/>
  <c r="CI25" i="3"/>
  <c r="KT25" i="3" s="1"/>
  <c r="OP25" i="3" s="1"/>
  <c r="CI25" i="28" s="1"/>
  <c r="CJ25" i="3"/>
  <c r="KU25" i="3" s="1"/>
  <c r="OQ25" i="3" s="1"/>
  <c r="CJ25" i="28" s="1"/>
  <c r="CK25" i="3"/>
  <c r="KV25" i="3" s="1"/>
  <c r="OR25" i="3" s="1"/>
  <c r="CK25" i="28" s="1"/>
  <c r="CL25" i="3"/>
  <c r="KW25" i="3" s="1"/>
  <c r="OS25" i="3" s="1"/>
  <c r="CL25" i="28" s="1"/>
  <c r="CM25" i="3"/>
  <c r="KX25" i="3" s="1"/>
  <c r="OT25" i="3" s="1"/>
  <c r="CM25" i="28" s="1"/>
  <c r="CN25" i="3"/>
  <c r="KY25" i="3" s="1"/>
  <c r="OU25" i="3" s="1"/>
  <c r="CN25" i="28" s="1"/>
  <c r="CO25" i="3"/>
  <c r="KZ25" i="3" s="1"/>
  <c r="OV25" i="3" s="1"/>
  <c r="CO25" i="28" s="1"/>
  <c r="CP25" i="3"/>
  <c r="LA25" i="3" s="1"/>
  <c r="OW25" i="3" s="1"/>
  <c r="CP25" i="28" s="1"/>
  <c r="CQ25" i="3"/>
  <c r="LB25" i="3" s="1"/>
  <c r="OX25" i="3" s="1"/>
  <c r="CQ25" i="28" s="1"/>
  <c r="CR25" i="3"/>
  <c r="LC25" i="3" s="1"/>
  <c r="OY25" i="3" s="1"/>
  <c r="CR25" i="28" s="1"/>
  <c r="CS25" i="3"/>
  <c r="LD25" i="3" s="1"/>
  <c r="OZ25" i="3" s="1"/>
  <c r="CS25" i="28" s="1"/>
  <c r="CT25" i="3"/>
  <c r="LE25" i="3" s="1"/>
  <c r="PA25" i="3" s="1"/>
  <c r="CT25" i="28" s="1"/>
  <c r="CU25" i="3"/>
  <c r="LF25" i="3" s="1"/>
  <c r="PB25" i="3" s="1"/>
  <c r="CU25" i="28" s="1"/>
  <c r="CV25" i="3"/>
  <c r="CW25" i="3"/>
  <c r="LH25" i="3" s="1"/>
  <c r="PD25" i="3" s="1"/>
  <c r="CW25" i="28" s="1"/>
  <c r="CX25" i="3"/>
  <c r="LI25" i="3" s="1"/>
  <c r="PE25" i="3" s="1"/>
  <c r="CX25" i="28" s="1"/>
  <c r="BF26" i="3"/>
  <c r="JQ26" i="3" s="1"/>
  <c r="NM26" i="3" s="1"/>
  <c r="BF26" i="28" s="1"/>
  <c r="BG26" i="3"/>
  <c r="JR26" i="3" s="1"/>
  <c r="NN26" i="3" s="1"/>
  <c r="BG26" i="28" s="1"/>
  <c r="BH26" i="3"/>
  <c r="JS26" i="3" s="1"/>
  <c r="NO26" i="3" s="1"/>
  <c r="BH26" i="28" s="1"/>
  <c r="BI26" i="3"/>
  <c r="JT26" i="3" s="1"/>
  <c r="NP26" i="3" s="1"/>
  <c r="BI26" i="28" s="1"/>
  <c r="BJ26" i="3"/>
  <c r="JU26" i="3" s="1"/>
  <c r="NQ26" i="3" s="1"/>
  <c r="BJ26" i="28" s="1"/>
  <c r="BK26" i="3"/>
  <c r="JV26" i="3" s="1"/>
  <c r="NR26" i="3" s="1"/>
  <c r="BK26" i="28" s="1"/>
  <c r="BL26" i="3"/>
  <c r="JW26" i="3" s="1"/>
  <c r="NS26" i="3" s="1"/>
  <c r="BL26" i="28" s="1"/>
  <c r="BM26" i="3"/>
  <c r="JX26" i="3" s="1"/>
  <c r="NT26" i="3" s="1"/>
  <c r="BM26" i="28" s="1"/>
  <c r="BN26" i="3"/>
  <c r="JY26" i="3" s="1"/>
  <c r="NU26" i="3" s="1"/>
  <c r="BN26" i="28" s="1"/>
  <c r="BO26" i="3"/>
  <c r="JZ26" i="3" s="1"/>
  <c r="NV26" i="3" s="1"/>
  <c r="BO26" i="28" s="1"/>
  <c r="BP26" i="3"/>
  <c r="KA26" i="3" s="1"/>
  <c r="NW26" i="3" s="1"/>
  <c r="BP26" i="28" s="1"/>
  <c r="BQ26" i="3"/>
  <c r="KB26" i="3" s="1"/>
  <c r="NX26" i="3" s="1"/>
  <c r="BQ26" i="28" s="1"/>
  <c r="BR26" i="3"/>
  <c r="KC26" i="3" s="1"/>
  <c r="NY26" i="3" s="1"/>
  <c r="BR26" i="28" s="1"/>
  <c r="BS26" i="3"/>
  <c r="KD26" i="3" s="1"/>
  <c r="NZ26" i="3" s="1"/>
  <c r="BS26" i="28" s="1"/>
  <c r="BT26" i="3"/>
  <c r="KE26" i="3" s="1"/>
  <c r="OA26" i="3" s="1"/>
  <c r="BT26" i="28" s="1"/>
  <c r="BU26" i="3"/>
  <c r="KF26" i="3" s="1"/>
  <c r="OB26" i="3" s="1"/>
  <c r="BU26" i="28" s="1"/>
  <c r="BV26" i="3"/>
  <c r="KG26" i="3" s="1"/>
  <c r="OC26" i="3" s="1"/>
  <c r="BV26" i="28" s="1"/>
  <c r="BW26" i="3"/>
  <c r="KH26" i="3" s="1"/>
  <c r="OD26" i="3" s="1"/>
  <c r="BW26" i="28" s="1"/>
  <c r="BX26" i="3"/>
  <c r="KI26" i="3" s="1"/>
  <c r="OE26" i="3" s="1"/>
  <c r="BX26" i="28" s="1"/>
  <c r="BY26" i="3"/>
  <c r="KJ26" i="3" s="1"/>
  <c r="OF26" i="3" s="1"/>
  <c r="BY26" i="28" s="1"/>
  <c r="BZ26" i="3"/>
  <c r="KK26" i="3" s="1"/>
  <c r="OG26" i="3" s="1"/>
  <c r="BZ26" i="28" s="1"/>
  <c r="CA26" i="3"/>
  <c r="KL26" i="3" s="1"/>
  <c r="OH26" i="3" s="1"/>
  <c r="CA26" i="28" s="1"/>
  <c r="CB26" i="3"/>
  <c r="KM26" i="3" s="1"/>
  <c r="OI26" i="3" s="1"/>
  <c r="CB26" i="28" s="1"/>
  <c r="CC26" i="3"/>
  <c r="KN26" i="3" s="1"/>
  <c r="OJ26" i="3" s="1"/>
  <c r="CC26" i="28" s="1"/>
  <c r="CD26" i="3"/>
  <c r="KO26" i="3" s="1"/>
  <c r="OK26" i="3" s="1"/>
  <c r="CD26" i="28" s="1"/>
  <c r="CE26" i="3"/>
  <c r="KP26" i="3" s="1"/>
  <c r="OL26" i="3" s="1"/>
  <c r="CE26" i="28" s="1"/>
  <c r="CF26" i="3"/>
  <c r="KQ26" i="3" s="1"/>
  <c r="OM26" i="3" s="1"/>
  <c r="CF26" i="28" s="1"/>
  <c r="CG26" i="3"/>
  <c r="KR26" i="3" s="1"/>
  <c r="ON26" i="3" s="1"/>
  <c r="CG26" i="28" s="1"/>
  <c r="CH26" i="3"/>
  <c r="KS26" i="3" s="1"/>
  <c r="OO26" i="3" s="1"/>
  <c r="CH26" i="28" s="1"/>
  <c r="CI26" i="3"/>
  <c r="KT26" i="3" s="1"/>
  <c r="OP26" i="3" s="1"/>
  <c r="CI26" i="28" s="1"/>
  <c r="CJ26" i="3"/>
  <c r="KU26" i="3" s="1"/>
  <c r="OQ26" i="3" s="1"/>
  <c r="CJ26" i="28" s="1"/>
  <c r="CK26" i="3"/>
  <c r="KV26" i="3" s="1"/>
  <c r="OR26" i="3" s="1"/>
  <c r="CK26" i="28" s="1"/>
  <c r="CL26" i="3"/>
  <c r="KW26" i="3" s="1"/>
  <c r="OS26" i="3" s="1"/>
  <c r="CL26" i="28" s="1"/>
  <c r="CM26" i="3"/>
  <c r="KX26" i="3" s="1"/>
  <c r="OT26" i="3" s="1"/>
  <c r="CM26" i="28" s="1"/>
  <c r="CN26" i="3"/>
  <c r="KY26" i="3" s="1"/>
  <c r="OU26" i="3" s="1"/>
  <c r="CN26" i="28" s="1"/>
  <c r="CO26" i="3"/>
  <c r="KZ26" i="3" s="1"/>
  <c r="OV26" i="3" s="1"/>
  <c r="CO26" i="28" s="1"/>
  <c r="CP26" i="3"/>
  <c r="LA26" i="3" s="1"/>
  <c r="OW26" i="3" s="1"/>
  <c r="CP26" i="28" s="1"/>
  <c r="CQ26" i="3"/>
  <c r="LB26" i="3" s="1"/>
  <c r="OX26" i="3" s="1"/>
  <c r="CQ26" i="28" s="1"/>
  <c r="CR26" i="3"/>
  <c r="LC26" i="3" s="1"/>
  <c r="OY26" i="3" s="1"/>
  <c r="CR26" i="28" s="1"/>
  <c r="CS26" i="3"/>
  <c r="LD26" i="3" s="1"/>
  <c r="OZ26" i="3" s="1"/>
  <c r="CS26" i="28" s="1"/>
  <c r="CT26" i="3"/>
  <c r="LE26" i="3" s="1"/>
  <c r="PA26" i="3" s="1"/>
  <c r="CT26" i="28" s="1"/>
  <c r="CU26" i="3"/>
  <c r="LF26" i="3" s="1"/>
  <c r="PB26" i="3" s="1"/>
  <c r="CU26" i="28" s="1"/>
  <c r="CV26" i="3"/>
  <c r="LG26" i="3" s="1"/>
  <c r="PC26" i="3" s="1"/>
  <c r="CV26" i="28" s="1"/>
  <c r="CW26" i="3"/>
  <c r="LH26" i="3" s="1"/>
  <c r="PD26" i="3" s="1"/>
  <c r="CW26" i="28" s="1"/>
  <c r="CX26" i="3"/>
  <c r="LI26" i="3" s="1"/>
  <c r="PE26" i="3" s="1"/>
  <c r="CX26" i="28" s="1"/>
  <c r="BF27" i="3"/>
  <c r="JQ27" i="3" s="1"/>
  <c r="NM27" i="3" s="1"/>
  <c r="BF27" i="28" s="1"/>
  <c r="BG27" i="3"/>
  <c r="JR27" i="3" s="1"/>
  <c r="NN27" i="3" s="1"/>
  <c r="BG27" i="28" s="1"/>
  <c r="BH27" i="3"/>
  <c r="JS27" i="3" s="1"/>
  <c r="NO27" i="3" s="1"/>
  <c r="BH27" i="28" s="1"/>
  <c r="BI27" i="3"/>
  <c r="JT27" i="3" s="1"/>
  <c r="NP27" i="3" s="1"/>
  <c r="BI27" i="28" s="1"/>
  <c r="BJ27" i="3"/>
  <c r="JU27" i="3" s="1"/>
  <c r="NQ27" i="3" s="1"/>
  <c r="BJ27" i="28" s="1"/>
  <c r="BK27" i="3"/>
  <c r="JV27" i="3" s="1"/>
  <c r="NR27" i="3" s="1"/>
  <c r="BK27" i="28" s="1"/>
  <c r="BL27" i="3"/>
  <c r="JW27" i="3" s="1"/>
  <c r="NS27" i="3" s="1"/>
  <c r="BL27" i="28" s="1"/>
  <c r="BM27" i="3"/>
  <c r="JX27" i="3" s="1"/>
  <c r="NT27" i="3" s="1"/>
  <c r="BM27" i="28" s="1"/>
  <c r="BN27" i="3"/>
  <c r="JY27" i="3" s="1"/>
  <c r="NU27" i="3" s="1"/>
  <c r="BN27" i="28" s="1"/>
  <c r="BO27" i="3"/>
  <c r="JZ27" i="3" s="1"/>
  <c r="NV27" i="3" s="1"/>
  <c r="BO27" i="28" s="1"/>
  <c r="BP27" i="3"/>
  <c r="KA27" i="3" s="1"/>
  <c r="NW27" i="3" s="1"/>
  <c r="BP27" i="28" s="1"/>
  <c r="BQ27" i="3"/>
  <c r="KB27" i="3" s="1"/>
  <c r="NX27" i="3" s="1"/>
  <c r="BQ27" i="28" s="1"/>
  <c r="BR27" i="3"/>
  <c r="KC27" i="3" s="1"/>
  <c r="NY27" i="3" s="1"/>
  <c r="BR27" i="28" s="1"/>
  <c r="BS27" i="3"/>
  <c r="KD27" i="3" s="1"/>
  <c r="NZ27" i="3" s="1"/>
  <c r="BS27" i="28" s="1"/>
  <c r="BT27" i="3"/>
  <c r="KE27" i="3" s="1"/>
  <c r="OA27" i="3" s="1"/>
  <c r="BT27" i="28" s="1"/>
  <c r="BU27" i="3"/>
  <c r="KF27" i="3" s="1"/>
  <c r="OB27" i="3" s="1"/>
  <c r="BU27" i="28" s="1"/>
  <c r="BV27" i="3"/>
  <c r="KG27" i="3" s="1"/>
  <c r="OC27" i="3" s="1"/>
  <c r="BV27" i="28" s="1"/>
  <c r="BW27" i="3"/>
  <c r="KH27" i="3" s="1"/>
  <c r="OD27" i="3" s="1"/>
  <c r="BW27" i="28" s="1"/>
  <c r="BX27" i="3"/>
  <c r="KI27" i="3" s="1"/>
  <c r="OE27" i="3" s="1"/>
  <c r="BX27" i="28" s="1"/>
  <c r="BY27" i="3"/>
  <c r="KJ27" i="3" s="1"/>
  <c r="OF27" i="3" s="1"/>
  <c r="BY27" i="28" s="1"/>
  <c r="BZ27" i="3"/>
  <c r="KK27" i="3" s="1"/>
  <c r="OG27" i="3" s="1"/>
  <c r="BZ27" i="28" s="1"/>
  <c r="CA27" i="3"/>
  <c r="KL27" i="3" s="1"/>
  <c r="OH27" i="3" s="1"/>
  <c r="CA27" i="28" s="1"/>
  <c r="CB27" i="3"/>
  <c r="KM27" i="3" s="1"/>
  <c r="OI27" i="3" s="1"/>
  <c r="CB27" i="28" s="1"/>
  <c r="CC27" i="3"/>
  <c r="KN27" i="3" s="1"/>
  <c r="OJ27" i="3" s="1"/>
  <c r="CC27" i="28" s="1"/>
  <c r="CD27" i="3"/>
  <c r="KO27" i="3" s="1"/>
  <c r="OK27" i="3" s="1"/>
  <c r="CD27" i="28" s="1"/>
  <c r="CE27" i="3"/>
  <c r="KP27" i="3" s="1"/>
  <c r="OL27" i="3" s="1"/>
  <c r="CE27" i="28" s="1"/>
  <c r="CF27" i="3"/>
  <c r="KQ27" i="3" s="1"/>
  <c r="OM27" i="3" s="1"/>
  <c r="CF27" i="28" s="1"/>
  <c r="CG27" i="3"/>
  <c r="KR27" i="3" s="1"/>
  <c r="ON27" i="3" s="1"/>
  <c r="CG27" i="28" s="1"/>
  <c r="CH27" i="3"/>
  <c r="KS27" i="3" s="1"/>
  <c r="OO27" i="3" s="1"/>
  <c r="CH27" i="28" s="1"/>
  <c r="CI27" i="3"/>
  <c r="KT27" i="3" s="1"/>
  <c r="OP27" i="3" s="1"/>
  <c r="CI27" i="28" s="1"/>
  <c r="CJ27" i="3"/>
  <c r="KU27" i="3" s="1"/>
  <c r="OQ27" i="3" s="1"/>
  <c r="CJ27" i="28" s="1"/>
  <c r="CK27" i="3"/>
  <c r="KV27" i="3" s="1"/>
  <c r="OR27" i="3" s="1"/>
  <c r="CK27" i="28" s="1"/>
  <c r="CL27" i="3"/>
  <c r="KW27" i="3" s="1"/>
  <c r="OS27" i="3" s="1"/>
  <c r="CL27" i="28" s="1"/>
  <c r="CM27" i="3"/>
  <c r="KX27" i="3" s="1"/>
  <c r="OT27" i="3" s="1"/>
  <c r="CM27" i="28" s="1"/>
  <c r="CN27" i="3"/>
  <c r="KY27" i="3" s="1"/>
  <c r="OU27" i="3" s="1"/>
  <c r="CN27" i="28" s="1"/>
  <c r="CO27" i="3"/>
  <c r="KZ27" i="3" s="1"/>
  <c r="OV27" i="3" s="1"/>
  <c r="CO27" i="28" s="1"/>
  <c r="CP27" i="3"/>
  <c r="LA27" i="3" s="1"/>
  <c r="OW27" i="3" s="1"/>
  <c r="CP27" i="28" s="1"/>
  <c r="CQ27" i="3"/>
  <c r="LB27" i="3" s="1"/>
  <c r="OX27" i="3" s="1"/>
  <c r="CQ27" i="28" s="1"/>
  <c r="CR27" i="3"/>
  <c r="LC27" i="3" s="1"/>
  <c r="OY27" i="3" s="1"/>
  <c r="CR27" i="28" s="1"/>
  <c r="CS27" i="3"/>
  <c r="LD27" i="3" s="1"/>
  <c r="OZ27" i="3" s="1"/>
  <c r="CS27" i="28" s="1"/>
  <c r="CT27" i="3"/>
  <c r="LE27" i="3" s="1"/>
  <c r="PA27" i="3" s="1"/>
  <c r="CT27" i="28" s="1"/>
  <c r="CU27" i="3"/>
  <c r="LF27" i="3" s="1"/>
  <c r="PB27" i="3" s="1"/>
  <c r="CU27" i="28" s="1"/>
  <c r="CV27" i="3"/>
  <c r="LG27" i="3" s="1"/>
  <c r="PC27" i="3" s="1"/>
  <c r="CV27" i="28" s="1"/>
  <c r="CW27" i="3"/>
  <c r="LH27" i="3" s="1"/>
  <c r="PD27" i="3" s="1"/>
  <c r="CW27" i="28" s="1"/>
  <c r="CX27" i="3"/>
  <c r="LI27" i="3" s="1"/>
  <c r="PE27" i="3" s="1"/>
  <c r="CX27" i="28" s="1"/>
  <c r="BF28" i="3"/>
  <c r="JQ28" i="3" s="1"/>
  <c r="NM28" i="3" s="1"/>
  <c r="BF28" i="28" s="1"/>
  <c r="BG28" i="3"/>
  <c r="JR28" i="3" s="1"/>
  <c r="NN28" i="3" s="1"/>
  <c r="BG28" i="28" s="1"/>
  <c r="BH28" i="3"/>
  <c r="JS28" i="3" s="1"/>
  <c r="NO28" i="3" s="1"/>
  <c r="BH28" i="28" s="1"/>
  <c r="BI28" i="3"/>
  <c r="JT28" i="3" s="1"/>
  <c r="NP28" i="3" s="1"/>
  <c r="BI28" i="28" s="1"/>
  <c r="BJ28" i="3"/>
  <c r="JU28" i="3" s="1"/>
  <c r="NQ28" i="3" s="1"/>
  <c r="BJ28" i="28" s="1"/>
  <c r="BK28" i="3"/>
  <c r="JV28" i="3" s="1"/>
  <c r="NR28" i="3" s="1"/>
  <c r="BK28" i="28" s="1"/>
  <c r="BL28" i="3"/>
  <c r="JW28" i="3" s="1"/>
  <c r="NS28" i="3" s="1"/>
  <c r="BL28" i="28" s="1"/>
  <c r="BM28" i="3"/>
  <c r="JX28" i="3" s="1"/>
  <c r="NT28" i="3" s="1"/>
  <c r="BM28" i="28" s="1"/>
  <c r="BN28" i="3"/>
  <c r="JY28" i="3" s="1"/>
  <c r="NU28" i="3" s="1"/>
  <c r="BN28" i="28" s="1"/>
  <c r="BO28" i="3"/>
  <c r="JZ28" i="3" s="1"/>
  <c r="NV28" i="3" s="1"/>
  <c r="BO28" i="28" s="1"/>
  <c r="BP28" i="3"/>
  <c r="KA28" i="3" s="1"/>
  <c r="NW28" i="3" s="1"/>
  <c r="BP28" i="28" s="1"/>
  <c r="BQ28" i="3"/>
  <c r="KB28" i="3" s="1"/>
  <c r="NX28" i="3" s="1"/>
  <c r="BQ28" i="28" s="1"/>
  <c r="BR28" i="3"/>
  <c r="KC28" i="3" s="1"/>
  <c r="NY28" i="3" s="1"/>
  <c r="BR28" i="28" s="1"/>
  <c r="BS28" i="3"/>
  <c r="KD28" i="3" s="1"/>
  <c r="NZ28" i="3" s="1"/>
  <c r="BS28" i="28" s="1"/>
  <c r="BT28" i="3"/>
  <c r="KE28" i="3" s="1"/>
  <c r="OA28" i="3" s="1"/>
  <c r="BT28" i="28" s="1"/>
  <c r="BU28" i="3"/>
  <c r="BV28" i="3"/>
  <c r="KG28" i="3" s="1"/>
  <c r="OC28" i="3" s="1"/>
  <c r="BV28" i="28" s="1"/>
  <c r="BW28" i="3"/>
  <c r="KH28" i="3" s="1"/>
  <c r="OD28" i="3" s="1"/>
  <c r="BW28" i="28" s="1"/>
  <c r="BX28" i="3"/>
  <c r="KI28" i="3" s="1"/>
  <c r="OE28" i="3" s="1"/>
  <c r="BX28" i="28" s="1"/>
  <c r="BY28" i="3"/>
  <c r="KJ28" i="3" s="1"/>
  <c r="OF28" i="3" s="1"/>
  <c r="BY28" i="28" s="1"/>
  <c r="BZ28" i="3"/>
  <c r="KK28" i="3" s="1"/>
  <c r="OG28" i="3" s="1"/>
  <c r="BZ28" i="28" s="1"/>
  <c r="CA28" i="3"/>
  <c r="KL28" i="3" s="1"/>
  <c r="OH28" i="3" s="1"/>
  <c r="CA28" i="28" s="1"/>
  <c r="CB28" i="3"/>
  <c r="KM28" i="3" s="1"/>
  <c r="OI28" i="3" s="1"/>
  <c r="CB28" i="28" s="1"/>
  <c r="CC28" i="3"/>
  <c r="KN28" i="3" s="1"/>
  <c r="OJ28" i="3" s="1"/>
  <c r="CC28" i="28" s="1"/>
  <c r="CD28" i="3"/>
  <c r="KO28" i="3" s="1"/>
  <c r="OK28" i="3" s="1"/>
  <c r="CD28" i="28" s="1"/>
  <c r="CE28" i="3"/>
  <c r="KP28" i="3" s="1"/>
  <c r="OL28" i="3" s="1"/>
  <c r="CE28" i="28" s="1"/>
  <c r="CF28" i="3"/>
  <c r="KQ28" i="3" s="1"/>
  <c r="OM28" i="3" s="1"/>
  <c r="CF28" i="28" s="1"/>
  <c r="CG28" i="3"/>
  <c r="KR28" i="3" s="1"/>
  <c r="ON28" i="3" s="1"/>
  <c r="CG28" i="28" s="1"/>
  <c r="CH28" i="3"/>
  <c r="KS28" i="3" s="1"/>
  <c r="OO28" i="3" s="1"/>
  <c r="CH28" i="28" s="1"/>
  <c r="CI28" i="3"/>
  <c r="KT28" i="3" s="1"/>
  <c r="OP28" i="3" s="1"/>
  <c r="CI28" i="28" s="1"/>
  <c r="CJ28" i="3"/>
  <c r="KU28" i="3" s="1"/>
  <c r="OQ28" i="3" s="1"/>
  <c r="CJ28" i="28" s="1"/>
  <c r="CK28" i="3"/>
  <c r="KV28" i="3" s="1"/>
  <c r="OR28" i="3" s="1"/>
  <c r="CK28" i="28" s="1"/>
  <c r="CL28" i="3"/>
  <c r="KW28" i="3" s="1"/>
  <c r="OS28" i="3" s="1"/>
  <c r="CL28" i="28" s="1"/>
  <c r="CM28" i="3"/>
  <c r="KX28" i="3" s="1"/>
  <c r="OT28" i="3" s="1"/>
  <c r="CM28" i="28" s="1"/>
  <c r="CN28" i="3"/>
  <c r="KY28" i="3" s="1"/>
  <c r="OU28" i="3" s="1"/>
  <c r="CN28" i="28" s="1"/>
  <c r="CO28" i="3"/>
  <c r="KZ28" i="3" s="1"/>
  <c r="OV28" i="3" s="1"/>
  <c r="CO28" i="28" s="1"/>
  <c r="CP28" i="3"/>
  <c r="LA28" i="3" s="1"/>
  <c r="OW28" i="3" s="1"/>
  <c r="CP28" i="28" s="1"/>
  <c r="CQ28" i="3"/>
  <c r="LB28" i="3" s="1"/>
  <c r="OX28" i="3" s="1"/>
  <c r="CQ28" i="28" s="1"/>
  <c r="CR28" i="3"/>
  <c r="LC28" i="3" s="1"/>
  <c r="OY28" i="3" s="1"/>
  <c r="CR28" i="28" s="1"/>
  <c r="CS28" i="3"/>
  <c r="LD28" i="3" s="1"/>
  <c r="OZ28" i="3" s="1"/>
  <c r="CS28" i="28" s="1"/>
  <c r="CT28" i="3"/>
  <c r="LE28" i="3" s="1"/>
  <c r="PA28" i="3" s="1"/>
  <c r="CT28" i="28" s="1"/>
  <c r="CU28" i="3"/>
  <c r="LF28" i="3" s="1"/>
  <c r="PB28" i="3" s="1"/>
  <c r="CU28" i="28" s="1"/>
  <c r="CV28" i="3"/>
  <c r="LG28" i="3" s="1"/>
  <c r="PC28" i="3" s="1"/>
  <c r="CV28" i="28" s="1"/>
  <c r="CW28" i="3"/>
  <c r="LH28" i="3" s="1"/>
  <c r="PD28" i="3" s="1"/>
  <c r="CW28" i="28" s="1"/>
  <c r="CX28" i="3"/>
  <c r="LI28" i="3" s="1"/>
  <c r="PE28" i="3" s="1"/>
  <c r="CX28" i="28" s="1"/>
  <c r="BF29" i="3"/>
  <c r="BG29" i="3"/>
  <c r="BH29" i="3"/>
  <c r="BI29" i="3"/>
  <c r="BJ29" i="3"/>
  <c r="BK29" i="3"/>
  <c r="BL29" i="3"/>
  <c r="BM29" i="3"/>
  <c r="BN29" i="3"/>
  <c r="BO29" i="3"/>
  <c r="BP29" i="3"/>
  <c r="BQ29" i="3"/>
  <c r="BR29" i="3"/>
  <c r="BS29" i="3"/>
  <c r="BT29" i="3"/>
  <c r="BU29" i="3"/>
  <c r="BV29" i="3"/>
  <c r="BW29" i="3"/>
  <c r="BX29" i="3"/>
  <c r="BY29" i="3"/>
  <c r="BZ29" i="3"/>
  <c r="CA29" i="3"/>
  <c r="CB29" i="3"/>
  <c r="CC29" i="3"/>
  <c r="CD29" i="3"/>
  <c r="CE29" i="3"/>
  <c r="CF29" i="3"/>
  <c r="CG29" i="3"/>
  <c r="CH29" i="3"/>
  <c r="CI29" i="3"/>
  <c r="CJ29" i="3"/>
  <c r="CK29" i="3"/>
  <c r="CL29" i="3"/>
  <c r="CM29" i="3"/>
  <c r="CN29" i="3"/>
  <c r="CO29" i="3"/>
  <c r="CP29" i="3"/>
  <c r="CQ29" i="3"/>
  <c r="CR29" i="3"/>
  <c r="CS29" i="3"/>
  <c r="CT29" i="3"/>
  <c r="CU29" i="3"/>
  <c r="CV29" i="3"/>
  <c r="CW29" i="3"/>
  <c r="CX29" i="3"/>
  <c r="BF30" i="3"/>
  <c r="JQ30" i="3" s="1"/>
  <c r="NM30" i="3" s="1"/>
  <c r="BF30" i="28" s="1"/>
  <c r="BG30" i="3"/>
  <c r="BH30" i="3"/>
  <c r="JS30" i="3" s="1"/>
  <c r="NO30" i="3" s="1"/>
  <c r="BH30" i="28" s="1"/>
  <c r="BI30" i="3"/>
  <c r="JT30" i="3" s="1"/>
  <c r="NP30" i="3" s="1"/>
  <c r="BI30" i="28" s="1"/>
  <c r="BJ30" i="3"/>
  <c r="JU30" i="3" s="1"/>
  <c r="NQ30" i="3" s="1"/>
  <c r="BJ30" i="28" s="1"/>
  <c r="BK30" i="3"/>
  <c r="JV30" i="3" s="1"/>
  <c r="NR30" i="3" s="1"/>
  <c r="BK30" i="28" s="1"/>
  <c r="BL30" i="3"/>
  <c r="JW30" i="3" s="1"/>
  <c r="NS30" i="3" s="1"/>
  <c r="BL30" i="28" s="1"/>
  <c r="BM30" i="3"/>
  <c r="JX30" i="3" s="1"/>
  <c r="NT30" i="3" s="1"/>
  <c r="BM30" i="28" s="1"/>
  <c r="BN30" i="3"/>
  <c r="JY30" i="3" s="1"/>
  <c r="NU30" i="3" s="1"/>
  <c r="BN30" i="28" s="1"/>
  <c r="BO30" i="3"/>
  <c r="JZ30" i="3" s="1"/>
  <c r="NV30" i="3" s="1"/>
  <c r="BO30" i="28" s="1"/>
  <c r="BP30" i="3"/>
  <c r="KA30" i="3" s="1"/>
  <c r="NW30" i="3" s="1"/>
  <c r="BP30" i="28" s="1"/>
  <c r="BQ30" i="3"/>
  <c r="KB30" i="3" s="1"/>
  <c r="NX30" i="3" s="1"/>
  <c r="BQ30" i="28" s="1"/>
  <c r="BR30" i="3"/>
  <c r="KC30" i="3" s="1"/>
  <c r="NY30" i="3" s="1"/>
  <c r="BR30" i="28" s="1"/>
  <c r="BS30" i="3"/>
  <c r="KD30" i="3" s="1"/>
  <c r="NZ30" i="3" s="1"/>
  <c r="BS30" i="28" s="1"/>
  <c r="BT30" i="3"/>
  <c r="KE30" i="3" s="1"/>
  <c r="OA30" i="3" s="1"/>
  <c r="BT30" i="28" s="1"/>
  <c r="BU30" i="3"/>
  <c r="KF30" i="3" s="1"/>
  <c r="OB30" i="3" s="1"/>
  <c r="BU30" i="28" s="1"/>
  <c r="BV30" i="3"/>
  <c r="KG30" i="3" s="1"/>
  <c r="OC30" i="3" s="1"/>
  <c r="BV30" i="28" s="1"/>
  <c r="BW30" i="3"/>
  <c r="KH30" i="3" s="1"/>
  <c r="OD30" i="3" s="1"/>
  <c r="BW30" i="28" s="1"/>
  <c r="BX30" i="3"/>
  <c r="KI30" i="3" s="1"/>
  <c r="OE30" i="3" s="1"/>
  <c r="BX30" i="28" s="1"/>
  <c r="BY30" i="3"/>
  <c r="KJ30" i="3" s="1"/>
  <c r="OF30" i="3" s="1"/>
  <c r="BY30" i="28" s="1"/>
  <c r="BZ30" i="3"/>
  <c r="KK30" i="3" s="1"/>
  <c r="OG30" i="3" s="1"/>
  <c r="BZ30" i="28" s="1"/>
  <c r="CA30" i="3"/>
  <c r="KL30" i="3" s="1"/>
  <c r="OH30" i="3" s="1"/>
  <c r="CA30" i="28" s="1"/>
  <c r="CB30" i="3"/>
  <c r="KM30" i="3" s="1"/>
  <c r="OI30" i="3" s="1"/>
  <c r="CB30" i="28" s="1"/>
  <c r="CC30" i="3"/>
  <c r="KN30" i="3" s="1"/>
  <c r="OJ30" i="3" s="1"/>
  <c r="CC30" i="28" s="1"/>
  <c r="CD30" i="3"/>
  <c r="KO30" i="3" s="1"/>
  <c r="OK30" i="3" s="1"/>
  <c r="CD30" i="28" s="1"/>
  <c r="CE30" i="3"/>
  <c r="KP30" i="3" s="1"/>
  <c r="OL30" i="3" s="1"/>
  <c r="CE30" i="28" s="1"/>
  <c r="CF30" i="3"/>
  <c r="KQ30" i="3" s="1"/>
  <c r="OM30" i="3" s="1"/>
  <c r="CF30" i="28" s="1"/>
  <c r="CG30" i="3"/>
  <c r="KR30" i="3" s="1"/>
  <c r="ON30" i="3" s="1"/>
  <c r="CG30" i="28" s="1"/>
  <c r="CH30" i="3"/>
  <c r="KS30" i="3" s="1"/>
  <c r="OO30" i="3" s="1"/>
  <c r="CH30" i="28" s="1"/>
  <c r="CI30" i="3"/>
  <c r="KT30" i="3" s="1"/>
  <c r="OP30" i="3" s="1"/>
  <c r="CI30" i="28" s="1"/>
  <c r="CJ30" i="3"/>
  <c r="KU30" i="3" s="1"/>
  <c r="OQ30" i="3" s="1"/>
  <c r="CJ30" i="28" s="1"/>
  <c r="CK30" i="3"/>
  <c r="KV30" i="3" s="1"/>
  <c r="OR30" i="3" s="1"/>
  <c r="CK30" i="28" s="1"/>
  <c r="CL30" i="3"/>
  <c r="KW30" i="3" s="1"/>
  <c r="OS30" i="3" s="1"/>
  <c r="CL30" i="28" s="1"/>
  <c r="CM30" i="3"/>
  <c r="KX30" i="3" s="1"/>
  <c r="OT30" i="3" s="1"/>
  <c r="CM30" i="28" s="1"/>
  <c r="CN30" i="3"/>
  <c r="KY30" i="3" s="1"/>
  <c r="OU30" i="3" s="1"/>
  <c r="CN30" i="28" s="1"/>
  <c r="CO30" i="3"/>
  <c r="KZ30" i="3" s="1"/>
  <c r="OV30" i="3" s="1"/>
  <c r="CO30" i="28" s="1"/>
  <c r="CP30" i="3"/>
  <c r="LA30" i="3" s="1"/>
  <c r="OW30" i="3" s="1"/>
  <c r="CP30" i="28" s="1"/>
  <c r="CQ30" i="3"/>
  <c r="LB30" i="3" s="1"/>
  <c r="OX30" i="3" s="1"/>
  <c r="CQ30" i="28" s="1"/>
  <c r="CR30" i="3"/>
  <c r="LC30" i="3" s="1"/>
  <c r="OY30" i="3" s="1"/>
  <c r="CR30" i="28" s="1"/>
  <c r="CS30" i="3"/>
  <c r="LD30" i="3" s="1"/>
  <c r="OZ30" i="3" s="1"/>
  <c r="CS30" i="28" s="1"/>
  <c r="CT30" i="3"/>
  <c r="LE30" i="3" s="1"/>
  <c r="PA30" i="3" s="1"/>
  <c r="CT30" i="28" s="1"/>
  <c r="CU30" i="3"/>
  <c r="LF30" i="3" s="1"/>
  <c r="PB30" i="3" s="1"/>
  <c r="CU30" i="28" s="1"/>
  <c r="CV30" i="3"/>
  <c r="LG30" i="3" s="1"/>
  <c r="PC30" i="3" s="1"/>
  <c r="CV30" i="28" s="1"/>
  <c r="CW30" i="3"/>
  <c r="LH30" i="3" s="1"/>
  <c r="PD30" i="3" s="1"/>
  <c r="CW30" i="28" s="1"/>
  <c r="CX30" i="3"/>
  <c r="LI30" i="3" s="1"/>
  <c r="PE30" i="3" s="1"/>
  <c r="CX30" i="28" s="1"/>
  <c r="BF31" i="3"/>
  <c r="BG31" i="3"/>
  <c r="BH31" i="3"/>
  <c r="BI31" i="3"/>
  <c r="BJ31" i="3"/>
  <c r="BK31" i="3"/>
  <c r="BL31" i="3"/>
  <c r="BM31" i="3"/>
  <c r="BN31" i="3"/>
  <c r="BO31" i="3"/>
  <c r="BP31" i="3"/>
  <c r="BQ31" i="3"/>
  <c r="BR31" i="3"/>
  <c r="BS31" i="3"/>
  <c r="BT31" i="3"/>
  <c r="BU31" i="3"/>
  <c r="BV31" i="3"/>
  <c r="BW31" i="3"/>
  <c r="BX31" i="3"/>
  <c r="BY31" i="3"/>
  <c r="BZ31" i="3"/>
  <c r="CA31" i="3"/>
  <c r="CB31" i="3"/>
  <c r="CC31" i="3"/>
  <c r="CD31" i="3"/>
  <c r="CE31" i="3"/>
  <c r="CF31" i="3"/>
  <c r="CG31" i="3"/>
  <c r="CH31" i="3"/>
  <c r="CI31" i="3"/>
  <c r="CJ31" i="3"/>
  <c r="CK31" i="3"/>
  <c r="CL31" i="3"/>
  <c r="CM31" i="3"/>
  <c r="CN31" i="3"/>
  <c r="CO31" i="3"/>
  <c r="CP31" i="3"/>
  <c r="CQ31" i="3"/>
  <c r="CR31" i="3"/>
  <c r="CS31" i="3"/>
  <c r="CT31" i="3"/>
  <c r="CU31" i="3"/>
  <c r="CV31" i="3"/>
  <c r="CW31" i="3"/>
  <c r="CX31" i="3"/>
  <c r="BF32" i="3"/>
  <c r="JQ32" i="3" s="1"/>
  <c r="NM32" i="3" s="1"/>
  <c r="BF32" i="28" s="1"/>
  <c r="BG32" i="3"/>
  <c r="JR32" i="3" s="1"/>
  <c r="NN32" i="3" s="1"/>
  <c r="BG32" i="28" s="1"/>
  <c r="BH32" i="3"/>
  <c r="JS32" i="3" s="1"/>
  <c r="NO32" i="3" s="1"/>
  <c r="BH32" i="28" s="1"/>
  <c r="BI32" i="3"/>
  <c r="JT32" i="3" s="1"/>
  <c r="NP32" i="3" s="1"/>
  <c r="BI32" i="28" s="1"/>
  <c r="BJ32" i="3"/>
  <c r="JU32" i="3" s="1"/>
  <c r="NQ32" i="3" s="1"/>
  <c r="BJ32" i="28" s="1"/>
  <c r="BK32" i="3"/>
  <c r="JV32" i="3" s="1"/>
  <c r="NR32" i="3" s="1"/>
  <c r="BK32" i="28" s="1"/>
  <c r="BL32" i="3"/>
  <c r="JW32" i="3" s="1"/>
  <c r="NS32" i="3" s="1"/>
  <c r="BL32" i="28" s="1"/>
  <c r="BM32" i="3"/>
  <c r="JX32" i="3" s="1"/>
  <c r="NT32" i="3" s="1"/>
  <c r="BM32" i="28" s="1"/>
  <c r="BN32" i="3"/>
  <c r="JY32" i="3" s="1"/>
  <c r="NU32" i="3" s="1"/>
  <c r="BN32" i="28" s="1"/>
  <c r="BO32" i="3"/>
  <c r="JZ32" i="3" s="1"/>
  <c r="NV32" i="3" s="1"/>
  <c r="BO32" i="28" s="1"/>
  <c r="BP32" i="3"/>
  <c r="KA32" i="3" s="1"/>
  <c r="NW32" i="3" s="1"/>
  <c r="BP32" i="28" s="1"/>
  <c r="BQ32" i="3"/>
  <c r="KB32" i="3" s="1"/>
  <c r="NX32" i="3" s="1"/>
  <c r="BQ32" i="28" s="1"/>
  <c r="BR32" i="3"/>
  <c r="KC32" i="3" s="1"/>
  <c r="NY32" i="3" s="1"/>
  <c r="BR32" i="28" s="1"/>
  <c r="BS32" i="3"/>
  <c r="KD32" i="3" s="1"/>
  <c r="NZ32" i="3" s="1"/>
  <c r="BS32" i="28" s="1"/>
  <c r="BT32" i="3"/>
  <c r="KE32" i="3" s="1"/>
  <c r="OA32" i="3" s="1"/>
  <c r="BT32" i="28" s="1"/>
  <c r="BU32" i="3"/>
  <c r="KF32" i="3" s="1"/>
  <c r="OB32" i="3" s="1"/>
  <c r="BU32" i="28" s="1"/>
  <c r="BV32" i="3"/>
  <c r="KG32" i="3" s="1"/>
  <c r="OC32" i="3" s="1"/>
  <c r="BV32" i="28" s="1"/>
  <c r="BW32" i="3"/>
  <c r="KH32" i="3" s="1"/>
  <c r="OD32" i="3" s="1"/>
  <c r="BW32" i="28" s="1"/>
  <c r="BX32" i="3"/>
  <c r="KI32" i="3" s="1"/>
  <c r="OE32" i="3" s="1"/>
  <c r="BX32" i="28" s="1"/>
  <c r="BY32" i="3"/>
  <c r="KJ32" i="3" s="1"/>
  <c r="OF32" i="3" s="1"/>
  <c r="BY32" i="28" s="1"/>
  <c r="BZ32" i="3"/>
  <c r="KK32" i="3" s="1"/>
  <c r="OG32" i="3" s="1"/>
  <c r="BZ32" i="28" s="1"/>
  <c r="CA32" i="3"/>
  <c r="KL32" i="3" s="1"/>
  <c r="OH32" i="3" s="1"/>
  <c r="CA32" i="28" s="1"/>
  <c r="CB32" i="3"/>
  <c r="KM32" i="3" s="1"/>
  <c r="OI32" i="3" s="1"/>
  <c r="CB32" i="28" s="1"/>
  <c r="CC32" i="3"/>
  <c r="CD32" i="3"/>
  <c r="KO32" i="3" s="1"/>
  <c r="OK32" i="3" s="1"/>
  <c r="CD32" i="28" s="1"/>
  <c r="CE32" i="3"/>
  <c r="KP32" i="3" s="1"/>
  <c r="OL32" i="3" s="1"/>
  <c r="CE32" i="28" s="1"/>
  <c r="CF32" i="3"/>
  <c r="KQ32" i="3" s="1"/>
  <c r="OM32" i="3" s="1"/>
  <c r="CF32" i="28" s="1"/>
  <c r="CG32" i="3"/>
  <c r="KR32" i="3" s="1"/>
  <c r="ON32" i="3" s="1"/>
  <c r="CG32" i="28" s="1"/>
  <c r="CH32" i="3"/>
  <c r="KS32" i="3" s="1"/>
  <c r="OO32" i="3" s="1"/>
  <c r="CH32" i="28" s="1"/>
  <c r="CI32" i="3"/>
  <c r="KT32" i="3" s="1"/>
  <c r="OP32" i="3" s="1"/>
  <c r="CI32" i="28" s="1"/>
  <c r="CJ32" i="3"/>
  <c r="KU32" i="3" s="1"/>
  <c r="OQ32" i="3" s="1"/>
  <c r="CJ32" i="28" s="1"/>
  <c r="CK32" i="3"/>
  <c r="KV32" i="3" s="1"/>
  <c r="OR32" i="3" s="1"/>
  <c r="CK32" i="28" s="1"/>
  <c r="CL32" i="3"/>
  <c r="KW32" i="3" s="1"/>
  <c r="OS32" i="3" s="1"/>
  <c r="CL32" i="28" s="1"/>
  <c r="CM32" i="3"/>
  <c r="KX32" i="3" s="1"/>
  <c r="OT32" i="3" s="1"/>
  <c r="CM32" i="28" s="1"/>
  <c r="CN32" i="3"/>
  <c r="KY32" i="3" s="1"/>
  <c r="OU32" i="3" s="1"/>
  <c r="CN32" i="28" s="1"/>
  <c r="CO32" i="3"/>
  <c r="KZ32" i="3" s="1"/>
  <c r="OV32" i="3" s="1"/>
  <c r="CO32" i="28" s="1"/>
  <c r="CP32" i="3"/>
  <c r="LA32" i="3" s="1"/>
  <c r="OW32" i="3" s="1"/>
  <c r="CP32" i="28" s="1"/>
  <c r="CQ32" i="3"/>
  <c r="LB32" i="3" s="1"/>
  <c r="OX32" i="3" s="1"/>
  <c r="CQ32" i="28" s="1"/>
  <c r="CR32" i="3"/>
  <c r="LC32" i="3" s="1"/>
  <c r="OY32" i="3" s="1"/>
  <c r="CR32" i="28" s="1"/>
  <c r="CS32" i="3"/>
  <c r="LD32" i="3" s="1"/>
  <c r="OZ32" i="3" s="1"/>
  <c r="CS32" i="28" s="1"/>
  <c r="CT32" i="3"/>
  <c r="LE32" i="3" s="1"/>
  <c r="PA32" i="3" s="1"/>
  <c r="CT32" i="28" s="1"/>
  <c r="CU32" i="3"/>
  <c r="LF32" i="3" s="1"/>
  <c r="PB32" i="3" s="1"/>
  <c r="CU32" i="28" s="1"/>
  <c r="CV32" i="3"/>
  <c r="LG32" i="3" s="1"/>
  <c r="PC32" i="3" s="1"/>
  <c r="CV32" i="28" s="1"/>
  <c r="CW32" i="3"/>
  <c r="LH32" i="3" s="1"/>
  <c r="PD32" i="3" s="1"/>
  <c r="CW32" i="28" s="1"/>
  <c r="CX32" i="3"/>
  <c r="LI32" i="3" s="1"/>
  <c r="PE32" i="3" s="1"/>
  <c r="CX32" i="28" s="1"/>
  <c r="BF33" i="3"/>
  <c r="JQ33" i="3" s="1"/>
  <c r="NM33" i="3" s="1"/>
  <c r="BF33" i="28" s="1"/>
  <c r="BG33" i="3"/>
  <c r="JR33" i="3" s="1"/>
  <c r="NN33" i="3" s="1"/>
  <c r="BG33" i="28" s="1"/>
  <c r="BH33" i="3"/>
  <c r="JS33" i="3" s="1"/>
  <c r="NO33" i="3" s="1"/>
  <c r="BH33" i="28" s="1"/>
  <c r="BI33" i="3"/>
  <c r="JT33" i="3" s="1"/>
  <c r="NP33" i="3" s="1"/>
  <c r="BI33" i="28" s="1"/>
  <c r="BJ33" i="3"/>
  <c r="JU33" i="3" s="1"/>
  <c r="NQ33" i="3" s="1"/>
  <c r="BJ33" i="28" s="1"/>
  <c r="BK33" i="3"/>
  <c r="JV33" i="3" s="1"/>
  <c r="NR33" i="3" s="1"/>
  <c r="BK33" i="28" s="1"/>
  <c r="BL33" i="3"/>
  <c r="JW33" i="3" s="1"/>
  <c r="NS33" i="3" s="1"/>
  <c r="BL33" i="28" s="1"/>
  <c r="BM33" i="3"/>
  <c r="JX33" i="3" s="1"/>
  <c r="NT33" i="3" s="1"/>
  <c r="BM33" i="28" s="1"/>
  <c r="BN33" i="3"/>
  <c r="JY33" i="3" s="1"/>
  <c r="NU33" i="3" s="1"/>
  <c r="BN33" i="28" s="1"/>
  <c r="BO33" i="3"/>
  <c r="JZ33" i="3" s="1"/>
  <c r="NV33" i="3" s="1"/>
  <c r="BO33" i="28" s="1"/>
  <c r="BP33" i="3"/>
  <c r="BQ33" i="3"/>
  <c r="BR33" i="3"/>
  <c r="KC33" i="3" s="1"/>
  <c r="NY33" i="3" s="1"/>
  <c r="BR33" i="28" s="1"/>
  <c r="BS33" i="3"/>
  <c r="KD33" i="3" s="1"/>
  <c r="NZ33" i="3" s="1"/>
  <c r="BS33" i="28" s="1"/>
  <c r="BT33" i="3"/>
  <c r="KE33" i="3" s="1"/>
  <c r="OA33" i="3" s="1"/>
  <c r="BT33" i="28" s="1"/>
  <c r="BU33" i="3"/>
  <c r="KF33" i="3" s="1"/>
  <c r="OB33" i="3" s="1"/>
  <c r="BU33" i="28" s="1"/>
  <c r="BV33" i="3"/>
  <c r="KG33" i="3" s="1"/>
  <c r="OC33" i="3" s="1"/>
  <c r="BV33" i="28" s="1"/>
  <c r="BW33" i="3"/>
  <c r="KH33" i="3" s="1"/>
  <c r="OD33" i="3" s="1"/>
  <c r="BW33" i="28" s="1"/>
  <c r="BX33" i="3"/>
  <c r="KI33" i="3" s="1"/>
  <c r="OE33" i="3" s="1"/>
  <c r="BX33" i="28" s="1"/>
  <c r="BY33" i="3"/>
  <c r="KJ33" i="3" s="1"/>
  <c r="OF33" i="3" s="1"/>
  <c r="BY33" i="28" s="1"/>
  <c r="BZ33" i="3"/>
  <c r="KK33" i="3" s="1"/>
  <c r="OG33" i="3" s="1"/>
  <c r="BZ33" i="28" s="1"/>
  <c r="CA33" i="3"/>
  <c r="KL33" i="3" s="1"/>
  <c r="OH33" i="3" s="1"/>
  <c r="CA33" i="28" s="1"/>
  <c r="CB33" i="3"/>
  <c r="KM33" i="3" s="1"/>
  <c r="OI33" i="3" s="1"/>
  <c r="CB33" i="28" s="1"/>
  <c r="CC33" i="3"/>
  <c r="KN33" i="3" s="1"/>
  <c r="OJ33" i="3" s="1"/>
  <c r="CC33" i="28" s="1"/>
  <c r="CD33" i="3"/>
  <c r="KO33" i="3" s="1"/>
  <c r="OK33" i="3" s="1"/>
  <c r="CD33" i="28" s="1"/>
  <c r="CE33" i="3"/>
  <c r="KP33" i="3" s="1"/>
  <c r="OL33" i="3" s="1"/>
  <c r="CE33" i="28" s="1"/>
  <c r="CF33" i="3"/>
  <c r="KQ33" i="3" s="1"/>
  <c r="OM33" i="3" s="1"/>
  <c r="CF33" i="28" s="1"/>
  <c r="CG33" i="3"/>
  <c r="KR33" i="3" s="1"/>
  <c r="ON33" i="3" s="1"/>
  <c r="CG33" i="28" s="1"/>
  <c r="CH33" i="3"/>
  <c r="KS33" i="3" s="1"/>
  <c r="OO33" i="3" s="1"/>
  <c r="CH33" i="28" s="1"/>
  <c r="CI33" i="3"/>
  <c r="KT33" i="3" s="1"/>
  <c r="OP33" i="3" s="1"/>
  <c r="CI33" i="28" s="1"/>
  <c r="CJ33" i="3"/>
  <c r="KU33" i="3" s="1"/>
  <c r="OQ33" i="3" s="1"/>
  <c r="CJ33" i="28" s="1"/>
  <c r="CK33" i="3"/>
  <c r="KV33" i="3" s="1"/>
  <c r="OR33" i="3" s="1"/>
  <c r="CK33" i="28" s="1"/>
  <c r="CL33" i="3"/>
  <c r="KW33" i="3" s="1"/>
  <c r="OS33" i="3" s="1"/>
  <c r="CL33" i="28" s="1"/>
  <c r="CM33" i="3"/>
  <c r="KX33" i="3" s="1"/>
  <c r="OT33" i="3" s="1"/>
  <c r="CM33" i="28" s="1"/>
  <c r="CN33" i="3"/>
  <c r="KY33" i="3" s="1"/>
  <c r="OU33" i="3" s="1"/>
  <c r="CN33" i="28" s="1"/>
  <c r="CO33" i="3"/>
  <c r="KZ33" i="3" s="1"/>
  <c r="OV33" i="3" s="1"/>
  <c r="CO33" i="28" s="1"/>
  <c r="CP33" i="3"/>
  <c r="LA33" i="3" s="1"/>
  <c r="OW33" i="3" s="1"/>
  <c r="CP33" i="28" s="1"/>
  <c r="CQ33" i="3"/>
  <c r="LB33" i="3" s="1"/>
  <c r="OX33" i="3" s="1"/>
  <c r="CQ33" i="28" s="1"/>
  <c r="CR33" i="3"/>
  <c r="LC33" i="3" s="1"/>
  <c r="OY33" i="3" s="1"/>
  <c r="CR33" i="28" s="1"/>
  <c r="CS33" i="3"/>
  <c r="LD33" i="3" s="1"/>
  <c r="OZ33" i="3" s="1"/>
  <c r="CS33" i="28" s="1"/>
  <c r="CT33" i="3"/>
  <c r="LE33" i="3" s="1"/>
  <c r="PA33" i="3" s="1"/>
  <c r="CT33" i="28" s="1"/>
  <c r="CU33" i="3"/>
  <c r="CV33" i="3"/>
  <c r="CW33" i="3"/>
  <c r="LH33" i="3" s="1"/>
  <c r="PD33" i="3" s="1"/>
  <c r="CW33" i="28" s="1"/>
  <c r="CX33" i="3"/>
  <c r="LI33" i="3" s="1"/>
  <c r="PE33" i="3" s="1"/>
  <c r="CX33" i="28" s="1"/>
  <c r="BF34" i="3"/>
  <c r="JQ34" i="3" s="1"/>
  <c r="NM34" i="3" s="1"/>
  <c r="BF34" i="28" s="1"/>
  <c r="BG34" i="3"/>
  <c r="JR34" i="3" s="1"/>
  <c r="NN34" i="3" s="1"/>
  <c r="BG34" i="28" s="1"/>
  <c r="BH34" i="3"/>
  <c r="JS34" i="3" s="1"/>
  <c r="NO34" i="3" s="1"/>
  <c r="BH34" i="28" s="1"/>
  <c r="BI34" i="3"/>
  <c r="JT34" i="3" s="1"/>
  <c r="NP34" i="3" s="1"/>
  <c r="BI34" i="28" s="1"/>
  <c r="BJ34" i="3"/>
  <c r="JU34" i="3" s="1"/>
  <c r="NQ34" i="3" s="1"/>
  <c r="BJ34" i="28" s="1"/>
  <c r="BK34" i="3"/>
  <c r="JV34" i="3" s="1"/>
  <c r="NR34" i="3" s="1"/>
  <c r="BK34" i="28" s="1"/>
  <c r="BL34" i="3"/>
  <c r="JW34" i="3" s="1"/>
  <c r="NS34" i="3" s="1"/>
  <c r="BL34" i="28" s="1"/>
  <c r="BM34" i="3"/>
  <c r="JX34" i="3" s="1"/>
  <c r="NT34" i="3" s="1"/>
  <c r="BM34" i="28" s="1"/>
  <c r="BN34" i="3"/>
  <c r="JY34" i="3" s="1"/>
  <c r="NU34" i="3" s="1"/>
  <c r="BN34" i="28" s="1"/>
  <c r="BO34" i="3"/>
  <c r="JZ34" i="3" s="1"/>
  <c r="NV34" i="3" s="1"/>
  <c r="BO34" i="28" s="1"/>
  <c r="BP34" i="3"/>
  <c r="KA34" i="3" s="1"/>
  <c r="NW34" i="3" s="1"/>
  <c r="BP34" i="28" s="1"/>
  <c r="BQ34" i="3"/>
  <c r="KB34" i="3" s="1"/>
  <c r="NX34" i="3" s="1"/>
  <c r="BQ34" i="28" s="1"/>
  <c r="BR34" i="3"/>
  <c r="KC34" i="3" s="1"/>
  <c r="NY34" i="3" s="1"/>
  <c r="BR34" i="28" s="1"/>
  <c r="BS34" i="3"/>
  <c r="KD34" i="3" s="1"/>
  <c r="NZ34" i="3" s="1"/>
  <c r="BS34" i="28" s="1"/>
  <c r="BT34" i="3"/>
  <c r="KE34" i="3" s="1"/>
  <c r="OA34" i="3" s="1"/>
  <c r="BT34" i="28" s="1"/>
  <c r="BU34" i="3"/>
  <c r="KF34" i="3" s="1"/>
  <c r="OB34" i="3" s="1"/>
  <c r="BU34" i="28" s="1"/>
  <c r="BV34" i="3"/>
  <c r="KG34" i="3" s="1"/>
  <c r="OC34" i="3" s="1"/>
  <c r="BV34" i="28" s="1"/>
  <c r="BW34" i="3"/>
  <c r="KH34" i="3" s="1"/>
  <c r="OD34" i="3" s="1"/>
  <c r="BW34" i="28" s="1"/>
  <c r="BX34" i="3"/>
  <c r="KI34" i="3" s="1"/>
  <c r="OE34" i="3" s="1"/>
  <c r="BX34" i="28" s="1"/>
  <c r="BY34" i="3"/>
  <c r="KJ34" i="3" s="1"/>
  <c r="OF34" i="3" s="1"/>
  <c r="BY34" i="28" s="1"/>
  <c r="BZ34" i="3"/>
  <c r="KK34" i="3" s="1"/>
  <c r="OG34" i="3" s="1"/>
  <c r="BZ34" i="28" s="1"/>
  <c r="CA34" i="3"/>
  <c r="KL34" i="3" s="1"/>
  <c r="OH34" i="3" s="1"/>
  <c r="CA34" i="28" s="1"/>
  <c r="CB34" i="3"/>
  <c r="KM34" i="3" s="1"/>
  <c r="OI34" i="3" s="1"/>
  <c r="CB34" i="28" s="1"/>
  <c r="CC34" i="3"/>
  <c r="KN34" i="3" s="1"/>
  <c r="OJ34" i="3" s="1"/>
  <c r="CC34" i="28" s="1"/>
  <c r="CD34" i="3"/>
  <c r="KO34" i="3" s="1"/>
  <c r="OK34" i="3" s="1"/>
  <c r="CD34" i="28" s="1"/>
  <c r="CE34" i="3"/>
  <c r="KP34" i="3" s="1"/>
  <c r="OL34" i="3" s="1"/>
  <c r="CE34" i="28" s="1"/>
  <c r="CF34" i="3"/>
  <c r="KQ34" i="3" s="1"/>
  <c r="OM34" i="3" s="1"/>
  <c r="CF34" i="28" s="1"/>
  <c r="CG34" i="3"/>
  <c r="KR34" i="3" s="1"/>
  <c r="ON34" i="3" s="1"/>
  <c r="CG34" i="28" s="1"/>
  <c r="CH34" i="3"/>
  <c r="KS34" i="3" s="1"/>
  <c r="OO34" i="3" s="1"/>
  <c r="CH34" i="28" s="1"/>
  <c r="CI34" i="3"/>
  <c r="KT34" i="3" s="1"/>
  <c r="OP34" i="3" s="1"/>
  <c r="CI34" i="28" s="1"/>
  <c r="CJ34" i="3"/>
  <c r="KU34" i="3" s="1"/>
  <c r="OQ34" i="3" s="1"/>
  <c r="CJ34" i="28" s="1"/>
  <c r="CK34" i="3"/>
  <c r="KV34" i="3" s="1"/>
  <c r="OR34" i="3" s="1"/>
  <c r="CK34" i="28" s="1"/>
  <c r="CL34" i="3"/>
  <c r="KW34" i="3" s="1"/>
  <c r="OS34" i="3" s="1"/>
  <c r="CL34" i="28" s="1"/>
  <c r="CM34" i="3"/>
  <c r="KX34" i="3" s="1"/>
  <c r="OT34" i="3" s="1"/>
  <c r="CM34" i="28" s="1"/>
  <c r="CN34" i="3"/>
  <c r="KY34" i="3" s="1"/>
  <c r="OU34" i="3" s="1"/>
  <c r="CN34" i="28" s="1"/>
  <c r="CO34" i="3"/>
  <c r="KZ34" i="3" s="1"/>
  <c r="OV34" i="3" s="1"/>
  <c r="CO34" i="28" s="1"/>
  <c r="CP34" i="3"/>
  <c r="LA34" i="3" s="1"/>
  <c r="OW34" i="3" s="1"/>
  <c r="CP34" i="28" s="1"/>
  <c r="CQ34" i="3"/>
  <c r="LB34" i="3" s="1"/>
  <c r="OX34" i="3" s="1"/>
  <c r="CQ34" i="28" s="1"/>
  <c r="CR34" i="3"/>
  <c r="LC34" i="3" s="1"/>
  <c r="OY34" i="3" s="1"/>
  <c r="CR34" i="28" s="1"/>
  <c r="CS34" i="3"/>
  <c r="LD34" i="3" s="1"/>
  <c r="OZ34" i="3" s="1"/>
  <c r="CS34" i="28" s="1"/>
  <c r="CT34" i="3"/>
  <c r="LE34" i="3" s="1"/>
  <c r="PA34" i="3" s="1"/>
  <c r="CT34" i="28" s="1"/>
  <c r="CU34" i="3"/>
  <c r="LF34" i="3" s="1"/>
  <c r="PB34" i="3" s="1"/>
  <c r="CU34" i="28" s="1"/>
  <c r="CV34" i="3"/>
  <c r="LG34" i="3" s="1"/>
  <c r="PC34" i="3" s="1"/>
  <c r="CV34" i="28" s="1"/>
  <c r="CW34" i="3"/>
  <c r="LH34" i="3" s="1"/>
  <c r="PD34" i="3" s="1"/>
  <c r="CW34" i="28" s="1"/>
  <c r="CX34" i="3"/>
  <c r="LI34" i="3" s="1"/>
  <c r="PE34" i="3" s="1"/>
  <c r="CX34" i="28" s="1"/>
  <c r="BF35" i="3"/>
  <c r="BG35" i="3"/>
  <c r="JR35" i="3" s="1"/>
  <c r="NN35" i="3" s="1"/>
  <c r="BG35" i="28" s="1"/>
  <c r="BH35" i="3"/>
  <c r="JS35" i="3" s="1"/>
  <c r="NO35" i="3" s="1"/>
  <c r="BH35" i="28" s="1"/>
  <c r="BI35" i="3"/>
  <c r="JT35" i="3" s="1"/>
  <c r="NP35" i="3" s="1"/>
  <c r="BI35" i="28" s="1"/>
  <c r="BJ35" i="3"/>
  <c r="JU35" i="3" s="1"/>
  <c r="NQ35" i="3" s="1"/>
  <c r="BJ35" i="28" s="1"/>
  <c r="BK35" i="3"/>
  <c r="JV35" i="3" s="1"/>
  <c r="NR35" i="3" s="1"/>
  <c r="BK35" i="28" s="1"/>
  <c r="BL35" i="3"/>
  <c r="JW35" i="3" s="1"/>
  <c r="NS35" i="3" s="1"/>
  <c r="BL35" i="28" s="1"/>
  <c r="BM35" i="3"/>
  <c r="JX35" i="3" s="1"/>
  <c r="NT35" i="3" s="1"/>
  <c r="BM35" i="28" s="1"/>
  <c r="BN35" i="3"/>
  <c r="JY35" i="3" s="1"/>
  <c r="NU35" i="3" s="1"/>
  <c r="BN35" i="28" s="1"/>
  <c r="BO35" i="3"/>
  <c r="JZ35" i="3" s="1"/>
  <c r="NV35" i="3" s="1"/>
  <c r="BO35" i="28" s="1"/>
  <c r="BP35" i="3"/>
  <c r="KA35" i="3" s="1"/>
  <c r="NW35" i="3" s="1"/>
  <c r="BP35" i="28" s="1"/>
  <c r="BQ35" i="3"/>
  <c r="KB35" i="3" s="1"/>
  <c r="NX35" i="3" s="1"/>
  <c r="BQ35" i="28" s="1"/>
  <c r="BR35" i="3"/>
  <c r="KC35" i="3" s="1"/>
  <c r="NY35" i="3" s="1"/>
  <c r="BR35" i="28" s="1"/>
  <c r="BS35" i="3"/>
  <c r="KD35" i="3" s="1"/>
  <c r="NZ35" i="3" s="1"/>
  <c r="BS35" i="28" s="1"/>
  <c r="BT35" i="3"/>
  <c r="KE35" i="3" s="1"/>
  <c r="OA35" i="3" s="1"/>
  <c r="BT35" i="28" s="1"/>
  <c r="BU35" i="3"/>
  <c r="KF35" i="3" s="1"/>
  <c r="OB35" i="3" s="1"/>
  <c r="BU35" i="28" s="1"/>
  <c r="BV35" i="3"/>
  <c r="KG35" i="3" s="1"/>
  <c r="OC35" i="3" s="1"/>
  <c r="BV35" i="28" s="1"/>
  <c r="BW35" i="3"/>
  <c r="KH35" i="3" s="1"/>
  <c r="OD35" i="3" s="1"/>
  <c r="BW35" i="28" s="1"/>
  <c r="BX35" i="3"/>
  <c r="KI35" i="3" s="1"/>
  <c r="OE35" i="3" s="1"/>
  <c r="BX35" i="28" s="1"/>
  <c r="BY35" i="3"/>
  <c r="KJ35" i="3" s="1"/>
  <c r="OF35" i="3" s="1"/>
  <c r="BY35" i="28" s="1"/>
  <c r="BZ35" i="3"/>
  <c r="KK35" i="3" s="1"/>
  <c r="OG35" i="3" s="1"/>
  <c r="BZ35" i="28" s="1"/>
  <c r="CA35" i="3"/>
  <c r="KL35" i="3" s="1"/>
  <c r="OH35" i="3" s="1"/>
  <c r="CA35" i="28" s="1"/>
  <c r="CB35" i="3"/>
  <c r="KM35" i="3" s="1"/>
  <c r="OI35" i="3" s="1"/>
  <c r="CB35" i="28" s="1"/>
  <c r="CC35" i="3"/>
  <c r="KN35" i="3" s="1"/>
  <c r="OJ35" i="3" s="1"/>
  <c r="CC35" i="28" s="1"/>
  <c r="CD35" i="3"/>
  <c r="KO35" i="3" s="1"/>
  <c r="OK35" i="3" s="1"/>
  <c r="CD35" i="28" s="1"/>
  <c r="CE35" i="3"/>
  <c r="KP35" i="3" s="1"/>
  <c r="OL35" i="3" s="1"/>
  <c r="CE35" i="28" s="1"/>
  <c r="CF35" i="3"/>
  <c r="KQ35" i="3" s="1"/>
  <c r="OM35" i="3" s="1"/>
  <c r="CF35" i="28" s="1"/>
  <c r="CG35" i="3"/>
  <c r="KR35" i="3" s="1"/>
  <c r="ON35" i="3" s="1"/>
  <c r="CG35" i="28" s="1"/>
  <c r="CH35" i="3"/>
  <c r="KS35" i="3" s="1"/>
  <c r="OO35" i="3" s="1"/>
  <c r="CH35" i="28" s="1"/>
  <c r="CI35" i="3"/>
  <c r="KT35" i="3" s="1"/>
  <c r="OP35" i="3" s="1"/>
  <c r="CI35" i="28" s="1"/>
  <c r="CJ35" i="3"/>
  <c r="KU35" i="3" s="1"/>
  <c r="OQ35" i="3" s="1"/>
  <c r="CJ35" i="28" s="1"/>
  <c r="CK35" i="3"/>
  <c r="KV35" i="3" s="1"/>
  <c r="OR35" i="3" s="1"/>
  <c r="CK35" i="28" s="1"/>
  <c r="CL35" i="3"/>
  <c r="KW35" i="3" s="1"/>
  <c r="OS35" i="3" s="1"/>
  <c r="CL35" i="28" s="1"/>
  <c r="CM35" i="3"/>
  <c r="KX35" i="3" s="1"/>
  <c r="OT35" i="3" s="1"/>
  <c r="CM35" i="28" s="1"/>
  <c r="CN35" i="3"/>
  <c r="KY35" i="3" s="1"/>
  <c r="OU35" i="3" s="1"/>
  <c r="CN35" i="28" s="1"/>
  <c r="CO35" i="3"/>
  <c r="KZ35" i="3" s="1"/>
  <c r="OV35" i="3" s="1"/>
  <c r="CO35" i="28" s="1"/>
  <c r="CP35" i="3"/>
  <c r="LA35" i="3" s="1"/>
  <c r="OW35" i="3" s="1"/>
  <c r="CP35" i="28" s="1"/>
  <c r="CQ35" i="3"/>
  <c r="LB35" i="3" s="1"/>
  <c r="OX35" i="3" s="1"/>
  <c r="CQ35" i="28" s="1"/>
  <c r="CR35" i="3"/>
  <c r="LC35" i="3" s="1"/>
  <c r="OY35" i="3" s="1"/>
  <c r="CR35" i="28" s="1"/>
  <c r="CS35" i="3"/>
  <c r="LD35" i="3" s="1"/>
  <c r="OZ35" i="3" s="1"/>
  <c r="CS35" i="28" s="1"/>
  <c r="CT35" i="3"/>
  <c r="LE35" i="3" s="1"/>
  <c r="PA35" i="3" s="1"/>
  <c r="CT35" i="28" s="1"/>
  <c r="CU35" i="3"/>
  <c r="LF35" i="3" s="1"/>
  <c r="PB35" i="3" s="1"/>
  <c r="CU35" i="28" s="1"/>
  <c r="CV35" i="3"/>
  <c r="LG35" i="3" s="1"/>
  <c r="PC35" i="3" s="1"/>
  <c r="CV35" i="28" s="1"/>
  <c r="CW35" i="3"/>
  <c r="LH35" i="3" s="1"/>
  <c r="PD35" i="3" s="1"/>
  <c r="CW35" i="28" s="1"/>
  <c r="CX35" i="3"/>
  <c r="LI35" i="3" s="1"/>
  <c r="PE35" i="3" s="1"/>
  <c r="CX35" i="28" s="1"/>
  <c r="BF36" i="3"/>
  <c r="JQ36" i="3" s="1"/>
  <c r="NM36" i="3" s="1"/>
  <c r="BF36" i="28" s="1"/>
  <c r="BG36" i="3"/>
  <c r="JR36" i="3" s="1"/>
  <c r="NN36" i="3" s="1"/>
  <c r="BG36" i="28" s="1"/>
  <c r="BH36" i="3"/>
  <c r="BI36" i="3"/>
  <c r="JT36" i="3" s="1"/>
  <c r="NP36" i="3" s="1"/>
  <c r="BI36" i="28" s="1"/>
  <c r="BJ36" i="3"/>
  <c r="JU36" i="3" s="1"/>
  <c r="NQ36" i="3" s="1"/>
  <c r="BJ36" i="28" s="1"/>
  <c r="BK36" i="3"/>
  <c r="JV36" i="3" s="1"/>
  <c r="NR36" i="3" s="1"/>
  <c r="BK36" i="28" s="1"/>
  <c r="BL36" i="3"/>
  <c r="JW36" i="3" s="1"/>
  <c r="NS36" i="3" s="1"/>
  <c r="BL36" i="28" s="1"/>
  <c r="BM36" i="3"/>
  <c r="JX36" i="3" s="1"/>
  <c r="NT36" i="3" s="1"/>
  <c r="BM36" i="28" s="1"/>
  <c r="BN36" i="3"/>
  <c r="JY36" i="3" s="1"/>
  <c r="NU36" i="3" s="1"/>
  <c r="BN36" i="28" s="1"/>
  <c r="BO36" i="3"/>
  <c r="JZ36" i="3" s="1"/>
  <c r="NV36" i="3" s="1"/>
  <c r="BO36" i="28" s="1"/>
  <c r="BP36" i="3"/>
  <c r="KA36" i="3" s="1"/>
  <c r="NW36" i="3" s="1"/>
  <c r="BP36" i="28" s="1"/>
  <c r="BQ36" i="3"/>
  <c r="KB36" i="3" s="1"/>
  <c r="NX36" i="3" s="1"/>
  <c r="BQ36" i="28" s="1"/>
  <c r="BR36" i="3"/>
  <c r="KC36" i="3" s="1"/>
  <c r="NY36" i="3" s="1"/>
  <c r="BR36" i="28" s="1"/>
  <c r="BS36" i="3"/>
  <c r="KD36" i="3" s="1"/>
  <c r="NZ36" i="3" s="1"/>
  <c r="BS36" i="28" s="1"/>
  <c r="BT36" i="3"/>
  <c r="KE36" i="3" s="1"/>
  <c r="OA36" i="3" s="1"/>
  <c r="BT36" i="28" s="1"/>
  <c r="BU36" i="3"/>
  <c r="BV36" i="3"/>
  <c r="KG36" i="3" s="1"/>
  <c r="OC36" i="3" s="1"/>
  <c r="BV36" i="28" s="1"/>
  <c r="BW36" i="3"/>
  <c r="KH36" i="3" s="1"/>
  <c r="OD36" i="3" s="1"/>
  <c r="BW36" i="28" s="1"/>
  <c r="BX36" i="3"/>
  <c r="KI36" i="3" s="1"/>
  <c r="OE36" i="3" s="1"/>
  <c r="BX36" i="28" s="1"/>
  <c r="BY36" i="3"/>
  <c r="KJ36" i="3" s="1"/>
  <c r="OF36" i="3" s="1"/>
  <c r="BY36" i="28" s="1"/>
  <c r="BZ36" i="3"/>
  <c r="KK36" i="3" s="1"/>
  <c r="OG36" i="3" s="1"/>
  <c r="BZ36" i="28" s="1"/>
  <c r="CA36" i="3"/>
  <c r="KL36" i="3" s="1"/>
  <c r="OH36" i="3" s="1"/>
  <c r="CA36" i="28" s="1"/>
  <c r="CB36" i="3"/>
  <c r="KM36" i="3" s="1"/>
  <c r="OI36" i="3" s="1"/>
  <c r="CB36" i="28" s="1"/>
  <c r="CC36" i="3"/>
  <c r="KN36" i="3" s="1"/>
  <c r="OJ36" i="3" s="1"/>
  <c r="CC36" i="28" s="1"/>
  <c r="CD36" i="3"/>
  <c r="KO36" i="3" s="1"/>
  <c r="OK36" i="3" s="1"/>
  <c r="CD36" i="28" s="1"/>
  <c r="CE36" i="3"/>
  <c r="KP36" i="3" s="1"/>
  <c r="OL36" i="3" s="1"/>
  <c r="CE36" i="28" s="1"/>
  <c r="CF36" i="3"/>
  <c r="KQ36" i="3" s="1"/>
  <c r="OM36" i="3" s="1"/>
  <c r="CF36" i="28" s="1"/>
  <c r="CG36" i="3"/>
  <c r="KR36" i="3" s="1"/>
  <c r="ON36" i="3" s="1"/>
  <c r="CG36" i="28" s="1"/>
  <c r="CH36" i="3"/>
  <c r="KS36" i="3" s="1"/>
  <c r="OO36" i="3" s="1"/>
  <c r="CH36" i="28" s="1"/>
  <c r="CI36" i="3"/>
  <c r="KT36" i="3" s="1"/>
  <c r="OP36" i="3" s="1"/>
  <c r="CI36" i="28" s="1"/>
  <c r="CJ36" i="3"/>
  <c r="KU36" i="3" s="1"/>
  <c r="OQ36" i="3" s="1"/>
  <c r="CJ36" i="28" s="1"/>
  <c r="CK36" i="3"/>
  <c r="KV36" i="3" s="1"/>
  <c r="OR36" i="3" s="1"/>
  <c r="CK36" i="28" s="1"/>
  <c r="CL36" i="3"/>
  <c r="KW36" i="3" s="1"/>
  <c r="OS36" i="3" s="1"/>
  <c r="CL36" i="28" s="1"/>
  <c r="CM36" i="3"/>
  <c r="KX36" i="3" s="1"/>
  <c r="OT36" i="3" s="1"/>
  <c r="CM36" i="28" s="1"/>
  <c r="CN36" i="3"/>
  <c r="KY36" i="3" s="1"/>
  <c r="OU36" i="3" s="1"/>
  <c r="CN36" i="28" s="1"/>
  <c r="CO36" i="3"/>
  <c r="CP36" i="3"/>
  <c r="LA36" i="3" s="1"/>
  <c r="OW36" i="3" s="1"/>
  <c r="CP36" i="28" s="1"/>
  <c r="CQ36" i="3"/>
  <c r="LB36" i="3" s="1"/>
  <c r="OX36" i="3" s="1"/>
  <c r="CQ36" i="28" s="1"/>
  <c r="CR36" i="3"/>
  <c r="LC36" i="3" s="1"/>
  <c r="OY36" i="3" s="1"/>
  <c r="CR36" i="28" s="1"/>
  <c r="CS36" i="3"/>
  <c r="LD36" i="3" s="1"/>
  <c r="OZ36" i="3" s="1"/>
  <c r="CS36" i="28" s="1"/>
  <c r="CT36" i="3"/>
  <c r="LE36" i="3" s="1"/>
  <c r="PA36" i="3" s="1"/>
  <c r="CT36" i="28" s="1"/>
  <c r="CU36" i="3"/>
  <c r="LF36" i="3" s="1"/>
  <c r="PB36" i="3" s="1"/>
  <c r="CU36" i="28" s="1"/>
  <c r="CV36" i="3"/>
  <c r="LG36" i="3" s="1"/>
  <c r="PC36" i="3" s="1"/>
  <c r="CV36" i="28" s="1"/>
  <c r="CW36" i="3"/>
  <c r="LH36" i="3" s="1"/>
  <c r="PD36" i="3" s="1"/>
  <c r="CW36" i="28" s="1"/>
  <c r="CX36" i="3"/>
  <c r="LI36" i="3" s="1"/>
  <c r="PE36" i="3" s="1"/>
  <c r="CX36" i="28" s="1"/>
  <c r="BF37" i="3"/>
  <c r="JQ37" i="3" s="1"/>
  <c r="NM37" i="3" s="1"/>
  <c r="BF37" i="28" s="1"/>
  <c r="BG37" i="3"/>
  <c r="JR37" i="3" s="1"/>
  <c r="NN37" i="3" s="1"/>
  <c r="BG37" i="28" s="1"/>
  <c r="BH37" i="3"/>
  <c r="BI37" i="3"/>
  <c r="JT37" i="3" s="1"/>
  <c r="NP37" i="3" s="1"/>
  <c r="BI37" i="28" s="1"/>
  <c r="BJ37" i="3"/>
  <c r="JU37" i="3" s="1"/>
  <c r="NQ37" i="3" s="1"/>
  <c r="BJ37" i="28" s="1"/>
  <c r="BK37" i="3"/>
  <c r="JV37" i="3" s="1"/>
  <c r="NR37" i="3" s="1"/>
  <c r="BK37" i="28" s="1"/>
  <c r="BL37" i="3"/>
  <c r="JW37" i="3" s="1"/>
  <c r="NS37" i="3" s="1"/>
  <c r="BL37" i="28" s="1"/>
  <c r="BM37" i="3"/>
  <c r="JX37" i="3" s="1"/>
  <c r="NT37" i="3" s="1"/>
  <c r="BM37" i="28" s="1"/>
  <c r="BN37" i="3"/>
  <c r="JY37" i="3" s="1"/>
  <c r="NU37" i="3" s="1"/>
  <c r="BN37" i="28" s="1"/>
  <c r="BO37" i="3"/>
  <c r="JZ37" i="3" s="1"/>
  <c r="NV37" i="3" s="1"/>
  <c r="BO37" i="28" s="1"/>
  <c r="BP37" i="3"/>
  <c r="KA37" i="3" s="1"/>
  <c r="NW37" i="3" s="1"/>
  <c r="BP37" i="28" s="1"/>
  <c r="BQ37" i="3"/>
  <c r="KB37" i="3" s="1"/>
  <c r="NX37" i="3" s="1"/>
  <c r="BQ37" i="28" s="1"/>
  <c r="BR37" i="3"/>
  <c r="KC37" i="3" s="1"/>
  <c r="NY37" i="3" s="1"/>
  <c r="BR37" i="28" s="1"/>
  <c r="BS37" i="3"/>
  <c r="KD37" i="3" s="1"/>
  <c r="NZ37" i="3" s="1"/>
  <c r="BS37" i="28" s="1"/>
  <c r="BT37" i="3"/>
  <c r="KE37" i="3" s="1"/>
  <c r="OA37" i="3" s="1"/>
  <c r="BT37" i="28" s="1"/>
  <c r="BU37" i="3"/>
  <c r="KF37" i="3" s="1"/>
  <c r="OB37" i="3" s="1"/>
  <c r="BU37" i="28" s="1"/>
  <c r="BV37" i="3"/>
  <c r="KG37" i="3" s="1"/>
  <c r="OC37" i="3" s="1"/>
  <c r="BV37" i="28" s="1"/>
  <c r="BW37" i="3"/>
  <c r="BX37" i="3"/>
  <c r="KI37" i="3" s="1"/>
  <c r="OE37" i="3" s="1"/>
  <c r="BX37" i="28" s="1"/>
  <c r="BY37" i="3"/>
  <c r="KJ37" i="3" s="1"/>
  <c r="OF37" i="3" s="1"/>
  <c r="BY37" i="28" s="1"/>
  <c r="BZ37" i="3"/>
  <c r="KK37" i="3" s="1"/>
  <c r="OG37" i="3" s="1"/>
  <c r="BZ37" i="28" s="1"/>
  <c r="CA37" i="3"/>
  <c r="KL37" i="3" s="1"/>
  <c r="OH37" i="3" s="1"/>
  <c r="CA37" i="28" s="1"/>
  <c r="CB37" i="3"/>
  <c r="KM37" i="3" s="1"/>
  <c r="OI37" i="3" s="1"/>
  <c r="CB37" i="28" s="1"/>
  <c r="CC37" i="3"/>
  <c r="KN37" i="3" s="1"/>
  <c r="OJ37" i="3" s="1"/>
  <c r="CC37" i="28" s="1"/>
  <c r="CD37" i="3"/>
  <c r="KO37" i="3" s="1"/>
  <c r="OK37" i="3" s="1"/>
  <c r="CD37" i="28" s="1"/>
  <c r="CE37" i="3"/>
  <c r="KP37" i="3" s="1"/>
  <c r="OL37" i="3" s="1"/>
  <c r="CE37" i="28" s="1"/>
  <c r="CF37" i="3"/>
  <c r="KQ37" i="3" s="1"/>
  <c r="OM37" i="3" s="1"/>
  <c r="CF37" i="28" s="1"/>
  <c r="CG37" i="3"/>
  <c r="KR37" i="3" s="1"/>
  <c r="ON37" i="3" s="1"/>
  <c r="CG37" i="28" s="1"/>
  <c r="CH37" i="3"/>
  <c r="KS37" i="3" s="1"/>
  <c r="OO37" i="3" s="1"/>
  <c r="CH37" i="28" s="1"/>
  <c r="CI37" i="3"/>
  <c r="KT37" i="3" s="1"/>
  <c r="OP37" i="3" s="1"/>
  <c r="CI37" i="28" s="1"/>
  <c r="CJ37" i="3"/>
  <c r="KU37" i="3" s="1"/>
  <c r="OQ37" i="3" s="1"/>
  <c r="CJ37" i="28" s="1"/>
  <c r="CK37" i="3"/>
  <c r="KV37" i="3" s="1"/>
  <c r="OR37" i="3" s="1"/>
  <c r="CK37" i="28" s="1"/>
  <c r="CL37" i="3"/>
  <c r="KW37" i="3" s="1"/>
  <c r="OS37" i="3" s="1"/>
  <c r="CL37" i="28" s="1"/>
  <c r="CM37" i="3"/>
  <c r="KX37" i="3" s="1"/>
  <c r="OT37" i="3" s="1"/>
  <c r="CM37" i="28" s="1"/>
  <c r="CN37" i="3"/>
  <c r="KY37" i="3" s="1"/>
  <c r="OU37" i="3" s="1"/>
  <c r="CN37" i="28" s="1"/>
  <c r="CO37" i="3"/>
  <c r="KZ37" i="3" s="1"/>
  <c r="OV37" i="3" s="1"/>
  <c r="CO37" i="28" s="1"/>
  <c r="CP37" i="3"/>
  <c r="LA37" i="3" s="1"/>
  <c r="OW37" i="3" s="1"/>
  <c r="CP37" i="28" s="1"/>
  <c r="CQ37" i="3"/>
  <c r="LB37" i="3" s="1"/>
  <c r="OX37" i="3" s="1"/>
  <c r="CQ37" i="28" s="1"/>
  <c r="CR37" i="3"/>
  <c r="LC37" i="3" s="1"/>
  <c r="OY37" i="3" s="1"/>
  <c r="CR37" i="28" s="1"/>
  <c r="CS37" i="3"/>
  <c r="LD37" i="3" s="1"/>
  <c r="OZ37" i="3" s="1"/>
  <c r="CS37" i="28" s="1"/>
  <c r="CT37" i="3"/>
  <c r="LE37" i="3" s="1"/>
  <c r="PA37" i="3" s="1"/>
  <c r="CT37" i="28" s="1"/>
  <c r="CU37" i="3"/>
  <c r="LF37" i="3" s="1"/>
  <c r="PB37" i="3" s="1"/>
  <c r="CU37" i="28" s="1"/>
  <c r="CV37" i="3"/>
  <c r="LG37" i="3" s="1"/>
  <c r="PC37" i="3" s="1"/>
  <c r="CV37" i="28" s="1"/>
  <c r="CW37" i="3"/>
  <c r="LH37" i="3" s="1"/>
  <c r="PD37" i="3" s="1"/>
  <c r="CW37" i="28" s="1"/>
  <c r="CX37" i="3"/>
  <c r="LI37" i="3" s="1"/>
  <c r="PE37" i="3" s="1"/>
  <c r="CX37" i="28" s="1"/>
  <c r="BF38" i="3"/>
  <c r="JQ38" i="3" s="1"/>
  <c r="NM38" i="3" s="1"/>
  <c r="BF38" i="28" s="1"/>
  <c r="BG38" i="3"/>
  <c r="JR38" i="3" s="1"/>
  <c r="NN38" i="3" s="1"/>
  <c r="BG38" i="28" s="1"/>
  <c r="BH38" i="3"/>
  <c r="JS38" i="3" s="1"/>
  <c r="NO38" i="3" s="1"/>
  <c r="BH38" i="28" s="1"/>
  <c r="BI38" i="3"/>
  <c r="JT38" i="3" s="1"/>
  <c r="NP38" i="3" s="1"/>
  <c r="BI38" i="28" s="1"/>
  <c r="BJ38" i="3"/>
  <c r="JU38" i="3" s="1"/>
  <c r="NQ38" i="3" s="1"/>
  <c r="BJ38" i="28" s="1"/>
  <c r="BK38" i="3"/>
  <c r="JV38" i="3" s="1"/>
  <c r="NR38" i="3" s="1"/>
  <c r="BK38" i="28" s="1"/>
  <c r="BL38" i="3"/>
  <c r="JW38" i="3" s="1"/>
  <c r="NS38" i="3" s="1"/>
  <c r="BL38" i="28" s="1"/>
  <c r="BM38" i="3"/>
  <c r="JX38" i="3" s="1"/>
  <c r="NT38" i="3" s="1"/>
  <c r="BM38" i="28" s="1"/>
  <c r="BN38" i="3"/>
  <c r="JY38" i="3" s="1"/>
  <c r="NU38" i="3" s="1"/>
  <c r="BN38" i="28" s="1"/>
  <c r="BO38" i="3"/>
  <c r="JZ38" i="3" s="1"/>
  <c r="NV38" i="3" s="1"/>
  <c r="BO38" i="28" s="1"/>
  <c r="BP38" i="3"/>
  <c r="KA38" i="3" s="1"/>
  <c r="NW38" i="3" s="1"/>
  <c r="BP38" i="28" s="1"/>
  <c r="BQ38" i="3"/>
  <c r="KB38" i="3" s="1"/>
  <c r="NX38" i="3" s="1"/>
  <c r="BQ38" i="28" s="1"/>
  <c r="BR38" i="3"/>
  <c r="KC38" i="3" s="1"/>
  <c r="NY38" i="3" s="1"/>
  <c r="BR38" i="28" s="1"/>
  <c r="BS38" i="3"/>
  <c r="KD38" i="3" s="1"/>
  <c r="NZ38" i="3" s="1"/>
  <c r="BS38" i="28" s="1"/>
  <c r="BT38" i="3"/>
  <c r="KE38" i="3" s="1"/>
  <c r="OA38" i="3" s="1"/>
  <c r="BT38" i="28" s="1"/>
  <c r="BU38" i="3"/>
  <c r="KF38" i="3" s="1"/>
  <c r="OB38" i="3" s="1"/>
  <c r="BU38" i="28" s="1"/>
  <c r="BV38" i="3"/>
  <c r="KG38" i="3" s="1"/>
  <c r="OC38" i="3" s="1"/>
  <c r="BV38" i="28" s="1"/>
  <c r="BW38" i="3"/>
  <c r="KH38" i="3" s="1"/>
  <c r="OD38" i="3" s="1"/>
  <c r="BW38" i="28" s="1"/>
  <c r="BX38" i="3"/>
  <c r="KI38" i="3" s="1"/>
  <c r="OE38" i="3" s="1"/>
  <c r="BX38" i="28" s="1"/>
  <c r="BY38" i="3"/>
  <c r="KJ38" i="3" s="1"/>
  <c r="OF38" i="3" s="1"/>
  <c r="BY38" i="28" s="1"/>
  <c r="BZ38" i="3"/>
  <c r="CA38" i="3"/>
  <c r="KL38" i="3" s="1"/>
  <c r="OH38" i="3" s="1"/>
  <c r="CA38" i="28" s="1"/>
  <c r="CB38" i="3"/>
  <c r="KM38" i="3" s="1"/>
  <c r="OI38" i="3" s="1"/>
  <c r="CB38" i="28" s="1"/>
  <c r="CC38" i="3"/>
  <c r="KN38" i="3" s="1"/>
  <c r="OJ38" i="3" s="1"/>
  <c r="CC38" i="28" s="1"/>
  <c r="CD38" i="3"/>
  <c r="KO38" i="3" s="1"/>
  <c r="OK38" i="3" s="1"/>
  <c r="CD38" i="28" s="1"/>
  <c r="CE38" i="3"/>
  <c r="KP38" i="3" s="1"/>
  <c r="OL38" i="3" s="1"/>
  <c r="CE38" i="28" s="1"/>
  <c r="CF38" i="3"/>
  <c r="KQ38" i="3" s="1"/>
  <c r="OM38" i="3" s="1"/>
  <c r="CF38" i="28" s="1"/>
  <c r="CG38" i="3"/>
  <c r="KR38" i="3" s="1"/>
  <c r="ON38" i="3" s="1"/>
  <c r="CG38" i="28" s="1"/>
  <c r="CH38" i="3"/>
  <c r="KS38" i="3" s="1"/>
  <c r="OO38" i="3" s="1"/>
  <c r="CH38" i="28" s="1"/>
  <c r="CI38" i="3"/>
  <c r="KT38" i="3" s="1"/>
  <c r="OP38" i="3" s="1"/>
  <c r="CI38" i="28" s="1"/>
  <c r="CJ38" i="3"/>
  <c r="KU38" i="3" s="1"/>
  <c r="OQ38" i="3" s="1"/>
  <c r="CJ38" i="28" s="1"/>
  <c r="CK38" i="3"/>
  <c r="KV38" i="3" s="1"/>
  <c r="OR38" i="3" s="1"/>
  <c r="CK38" i="28" s="1"/>
  <c r="CL38" i="3"/>
  <c r="KW38" i="3" s="1"/>
  <c r="OS38" i="3" s="1"/>
  <c r="CL38" i="28" s="1"/>
  <c r="CM38" i="3"/>
  <c r="KX38" i="3" s="1"/>
  <c r="OT38" i="3" s="1"/>
  <c r="CM38" i="28" s="1"/>
  <c r="CN38" i="3"/>
  <c r="KY38" i="3" s="1"/>
  <c r="OU38" i="3" s="1"/>
  <c r="CN38" i="28" s="1"/>
  <c r="CO38" i="3"/>
  <c r="KZ38" i="3" s="1"/>
  <c r="OV38" i="3" s="1"/>
  <c r="CO38" i="28" s="1"/>
  <c r="CP38" i="3"/>
  <c r="LA38" i="3" s="1"/>
  <c r="OW38" i="3" s="1"/>
  <c r="CP38" i="28" s="1"/>
  <c r="CQ38" i="3"/>
  <c r="LB38" i="3" s="1"/>
  <c r="OX38" i="3" s="1"/>
  <c r="CQ38" i="28" s="1"/>
  <c r="CR38" i="3"/>
  <c r="LC38" i="3" s="1"/>
  <c r="OY38" i="3" s="1"/>
  <c r="CR38" i="28" s="1"/>
  <c r="CS38" i="3"/>
  <c r="LD38" i="3" s="1"/>
  <c r="OZ38" i="3" s="1"/>
  <c r="CS38" i="28" s="1"/>
  <c r="CT38" i="3"/>
  <c r="LE38" i="3" s="1"/>
  <c r="PA38" i="3" s="1"/>
  <c r="CT38" i="28" s="1"/>
  <c r="CU38" i="3"/>
  <c r="LF38" i="3" s="1"/>
  <c r="PB38" i="3" s="1"/>
  <c r="CU38" i="28" s="1"/>
  <c r="CV38" i="3"/>
  <c r="LG38" i="3" s="1"/>
  <c r="PC38" i="3" s="1"/>
  <c r="CV38" i="28" s="1"/>
  <c r="CW38" i="3"/>
  <c r="LH38" i="3" s="1"/>
  <c r="PD38" i="3" s="1"/>
  <c r="CW38" i="28" s="1"/>
  <c r="CX38" i="3"/>
  <c r="LI38" i="3" s="1"/>
  <c r="PE38" i="3" s="1"/>
  <c r="CX38" i="28" s="1"/>
  <c r="BF39" i="3"/>
  <c r="JQ39" i="3" s="1"/>
  <c r="NM39" i="3" s="1"/>
  <c r="BF39" i="28" s="1"/>
  <c r="BG39" i="3"/>
  <c r="JR39" i="3" s="1"/>
  <c r="NN39" i="3" s="1"/>
  <c r="BG39" i="28" s="1"/>
  <c r="BH39" i="3"/>
  <c r="JS39" i="3" s="1"/>
  <c r="NO39" i="3" s="1"/>
  <c r="BH39" i="28" s="1"/>
  <c r="BI39" i="3"/>
  <c r="JT39" i="3" s="1"/>
  <c r="NP39" i="3" s="1"/>
  <c r="BI39" i="28" s="1"/>
  <c r="BJ39" i="3"/>
  <c r="JU39" i="3" s="1"/>
  <c r="NQ39" i="3" s="1"/>
  <c r="BJ39" i="28" s="1"/>
  <c r="BK39" i="3"/>
  <c r="JV39" i="3" s="1"/>
  <c r="NR39" i="3" s="1"/>
  <c r="BK39" i="28" s="1"/>
  <c r="BL39" i="3"/>
  <c r="JW39" i="3" s="1"/>
  <c r="NS39" i="3" s="1"/>
  <c r="BL39" i="28" s="1"/>
  <c r="BM39" i="3"/>
  <c r="JX39" i="3" s="1"/>
  <c r="NT39" i="3" s="1"/>
  <c r="BM39" i="28" s="1"/>
  <c r="BN39" i="3"/>
  <c r="JY39" i="3" s="1"/>
  <c r="NU39" i="3" s="1"/>
  <c r="BN39" i="28" s="1"/>
  <c r="BO39" i="3"/>
  <c r="JZ39" i="3" s="1"/>
  <c r="NV39" i="3" s="1"/>
  <c r="BO39" i="28" s="1"/>
  <c r="BP39" i="3"/>
  <c r="KA39" i="3" s="1"/>
  <c r="NW39" i="3" s="1"/>
  <c r="BP39" i="28" s="1"/>
  <c r="BQ39" i="3"/>
  <c r="KB39" i="3" s="1"/>
  <c r="NX39" i="3" s="1"/>
  <c r="BQ39" i="28" s="1"/>
  <c r="BR39" i="3"/>
  <c r="KC39" i="3" s="1"/>
  <c r="NY39" i="3" s="1"/>
  <c r="BR39" i="28" s="1"/>
  <c r="BS39" i="3"/>
  <c r="KD39" i="3" s="1"/>
  <c r="NZ39" i="3" s="1"/>
  <c r="BS39" i="28" s="1"/>
  <c r="BT39" i="3"/>
  <c r="KE39" i="3" s="1"/>
  <c r="OA39" i="3" s="1"/>
  <c r="BT39" i="28" s="1"/>
  <c r="BU39" i="3"/>
  <c r="KF39" i="3" s="1"/>
  <c r="OB39" i="3" s="1"/>
  <c r="BU39" i="28" s="1"/>
  <c r="BV39" i="3"/>
  <c r="KG39" i="3" s="1"/>
  <c r="OC39" i="3" s="1"/>
  <c r="BV39" i="28" s="1"/>
  <c r="BW39" i="3"/>
  <c r="KH39" i="3" s="1"/>
  <c r="OD39" i="3" s="1"/>
  <c r="BW39" i="28" s="1"/>
  <c r="BX39" i="3"/>
  <c r="KI39" i="3" s="1"/>
  <c r="OE39" i="3" s="1"/>
  <c r="BX39" i="28" s="1"/>
  <c r="BY39" i="3"/>
  <c r="KJ39" i="3" s="1"/>
  <c r="OF39" i="3" s="1"/>
  <c r="BY39" i="28" s="1"/>
  <c r="BZ39" i="3"/>
  <c r="KK39" i="3" s="1"/>
  <c r="OG39" i="3" s="1"/>
  <c r="BZ39" i="28" s="1"/>
  <c r="CA39" i="3"/>
  <c r="KL39" i="3" s="1"/>
  <c r="OH39" i="3" s="1"/>
  <c r="CA39" i="28" s="1"/>
  <c r="CB39" i="3"/>
  <c r="KM39" i="3" s="1"/>
  <c r="OI39" i="3" s="1"/>
  <c r="CB39" i="28" s="1"/>
  <c r="CC39" i="3"/>
  <c r="KN39" i="3" s="1"/>
  <c r="OJ39" i="3" s="1"/>
  <c r="CC39" i="28" s="1"/>
  <c r="CD39" i="3"/>
  <c r="KO39" i="3" s="1"/>
  <c r="OK39" i="3" s="1"/>
  <c r="CD39" i="28" s="1"/>
  <c r="CE39" i="3"/>
  <c r="KP39" i="3" s="1"/>
  <c r="OL39" i="3" s="1"/>
  <c r="CE39" i="28" s="1"/>
  <c r="CF39" i="3"/>
  <c r="KQ39" i="3" s="1"/>
  <c r="OM39" i="3" s="1"/>
  <c r="CF39" i="28" s="1"/>
  <c r="CG39" i="3"/>
  <c r="KR39" i="3" s="1"/>
  <c r="ON39" i="3" s="1"/>
  <c r="CG39" i="28" s="1"/>
  <c r="CH39" i="3"/>
  <c r="KS39" i="3" s="1"/>
  <c r="OO39" i="3" s="1"/>
  <c r="CH39" i="28" s="1"/>
  <c r="CI39" i="3"/>
  <c r="KT39" i="3" s="1"/>
  <c r="OP39" i="3" s="1"/>
  <c r="CI39" i="28" s="1"/>
  <c r="CJ39" i="3"/>
  <c r="KU39" i="3" s="1"/>
  <c r="OQ39" i="3" s="1"/>
  <c r="CJ39" i="28" s="1"/>
  <c r="CK39" i="3"/>
  <c r="KV39" i="3" s="1"/>
  <c r="OR39" i="3" s="1"/>
  <c r="CK39" i="28" s="1"/>
  <c r="CL39" i="3"/>
  <c r="KW39" i="3" s="1"/>
  <c r="OS39" i="3" s="1"/>
  <c r="CL39" i="28" s="1"/>
  <c r="CM39" i="3"/>
  <c r="KX39" i="3" s="1"/>
  <c r="OT39" i="3" s="1"/>
  <c r="CM39" i="28" s="1"/>
  <c r="CN39" i="3"/>
  <c r="KY39" i="3" s="1"/>
  <c r="OU39" i="3" s="1"/>
  <c r="CN39" i="28" s="1"/>
  <c r="CO39" i="3"/>
  <c r="KZ39" i="3" s="1"/>
  <c r="OV39" i="3" s="1"/>
  <c r="CO39" i="28" s="1"/>
  <c r="CP39" i="3"/>
  <c r="LA39" i="3" s="1"/>
  <c r="OW39" i="3" s="1"/>
  <c r="CP39" i="28" s="1"/>
  <c r="CQ39" i="3"/>
  <c r="LB39" i="3" s="1"/>
  <c r="OX39" i="3" s="1"/>
  <c r="CQ39" i="28" s="1"/>
  <c r="CR39" i="3"/>
  <c r="LC39" i="3" s="1"/>
  <c r="OY39" i="3" s="1"/>
  <c r="CR39" i="28" s="1"/>
  <c r="CS39" i="3"/>
  <c r="LD39" i="3" s="1"/>
  <c r="OZ39" i="3" s="1"/>
  <c r="CS39" i="28" s="1"/>
  <c r="CT39" i="3"/>
  <c r="LE39" i="3" s="1"/>
  <c r="PA39" i="3" s="1"/>
  <c r="CT39" i="28" s="1"/>
  <c r="CU39" i="3"/>
  <c r="LF39" i="3" s="1"/>
  <c r="PB39" i="3" s="1"/>
  <c r="CU39" i="28" s="1"/>
  <c r="CV39" i="3"/>
  <c r="LG39" i="3" s="1"/>
  <c r="PC39" i="3" s="1"/>
  <c r="CV39" i="28" s="1"/>
  <c r="CW39" i="3"/>
  <c r="LH39" i="3" s="1"/>
  <c r="PD39" i="3" s="1"/>
  <c r="CW39" i="28" s="1"/>
  <c r="CX39" i="3"/>
  <c r="LI39" i="3" s="1"/>
  <c r="PE39" i="3" s="1"/>
  <c r="CX39" i="28" s="1"/>
  <c r="BF40" i="3"/>
  <c r="BG40" i="3"/>
  <c r="BH40" i="3"/>
  <c r="BI40" i="3"/>
  <c r="JT40" i="3" s="1"/>
  <c r="NP40" i="3" s="1"/>
  <c r="BI40" i="28" s="1"/>
  <c r="BJ40" i="3"/>
  <c r="BK40" i="3"/>
  <c r="BL40" i="3"/>
  <c r="BM40" i="3"/>
  <c r="BN40" i="3"/>
  <c r="BO40" i="3"/>
  <c r="BP40" i="3"/>
  <c r="BQ40" i="3"/>
  <c r="KB40" i="3" s="1"/>
  <c r="NX40" i="3" s="1"/>
  <c r="BQ40" i="28" s="1"/>
  <c r="BR40" i="3"/>
  <c r="BS40" i="3"/>
  <c r="BT40" i="3"/>
  <c r="BU40" i="3"/>
  <c r="KF40" i="3" s="1"/>
  <c r="OB40" i="3" s="1"/>
  <c r="BU40" i="28" s="1"/>
  <c r="BV40" i="3"/>
  <c r="BW40" i="3"/>
  <c r="BX40" i="3"/>
  <c r="BY40" i="3"/>
  <c r="KJ40" i="3" s="1"/>
  <c r="OF40" i="3" s="1"/>
  <c r="BY40" i="28" s="1"/>
  <c r="BZ40" i="3"/>
  <c r="CA40" i="3"/>
  <c r="CB40" i="3"/>
  <c r="CC40" i="3"/>
  <c r="KN40" i="3" s="1"/>
  <c r="OJ40" i="3" s="1"/>
  <c r="CC40" i="28" s="1"/>
  <c r="CD40" i="3"/>
  <c r="CE40" i="3"/>
  <c r="CF40" i="3"/>
  <c r="CG40" i="3"/>
  <c r="KR40" i="3" s="1"/>
  <c r="ON40" i="3" s="1"/>
  <c r="CG40" i="28" s="1"/>
  <c r="CH40" i="3"/>
  <c r="CI40" i="3"/>
  <c r="CJ40" i="3"/>
  <c r="CK40" i="3"/>
  <c r="KV40" i="3" s="1"/>
  <c r="OR40" i="3" s="1"/>
  <c r="CK40" i="28" s="1"/>
  <c r="CL40" i="3"/>
  <c r="CM40" i="3"/>
  <c r="CN40" i="3"/>
  <c r="CO40" i="3"/>
  <c r="KZ40" i="3" s="1"/>
  <c r="OV40" i="3" s="1"/>
  <c r="CO40" i="28" s="1"/>
  <c r="CP40" i="3"/>
  <c r="CQ40" i="3"/>
  <c r="CR40" i="3"/>
  <c r="CS40" i="3"/>
  <c r="LD40" i="3" s="1"/>
  <c r="OZ40" i="3" s="1"/>
  <c r="CS40" i="28" s="1"/>
  <c r="CT40" i="3"/>
  <c r="CU40" i="3"/>
  <c r="CV40" i="3"/>
  <c r="CW40" i="3"/>
  <c r="CX40" i="3"/>
  <c r="BF41" i="3"/>
  <c r="JQ41" i="3" s="1"/>
  <c r="NM41" i="3" s="1"/>
  <c r="BF41" i="28" s="1"/>
  <c r="BG41" i="3"/>
  <c r="JR41" i="3" s="1"/>
  <c r="NN41" i="3" s="1"/>
  <c r="BG41" i="28" s="1"/>
  <c r="BH41" i="3"/>
  <c r="JS41" i="3" s="1"/>
  <c r="NO41" i="3" s="1"/>
  <c r="BH41" i="28" s="1"/>
  <c r="BI41" i="3"/>
  <c r="JT41" i="3" s="1"/>
  <c r="NP41" i="3" s="1"/>
  <c r="BI41" i="28" s="1"/>
  <c r="BJ41" i="3"/>
  <c r="JU41" i="3" s="1"/>
  <c r="NQ41" i="3" s="1"/>
  <c r="BJ41" i="28" s="1"/>
  <c r="BK41" i="3"/>
  <c r="JV41" i="3" s="1"/>
  <c r="NR41" i="3" s="1"/>
  <c r="BK41" i="28" s="1"/>
  <c r="BL41" i="3"/>
  <c r="JW41" i="3" s="1"/>
  <c r="NS41" i="3" s="1"/>
  <c r="BL41" i="28" s="1"/>
  <c r="BM41" i="3"/>
  <c r="JX41" i="3" s="1"/>
  <c r="NT41" i="3" s="1"/>
  <c r="BM41" i="28" s="1"/>
  <c r="BN41" i="3"/>
  <c r="JY41" i="3" s="1"/>
  <c r="NU41" i="3" s="1"/>
  <c r="BN41" i="28" s="1"/>
  <c r="BO41" i="3"/>
  <c r="JZ41" i="3" s="1"/>
  <c r="NV41" i="3" s="1"/>
  <c r="BO41" i="28" s="1"/>
  <c r="BP41" i="3"/>
  <c r="KA41" i="3" s="1"/>
  <c r="NW41" i="3" s="1"/>
  <c r="BP41" i="28" s="1"/>
  <c r="BQ41" i="3"/>
  <c r="KB41" i="3" s="1"/>
  <c r="NX41" i="3" s="1"/>
  <c r="BQ41" i="28" s="1"/>
  <c r="BR41" i="3"/>
  <c r="KC41" i="3" s="1"/>
  <c r="NY41" i="3" s="1"/>
  <c r="BR41" i="28" s="1"/>
  <c r="BS41" i="3"/>
  <c r="KD41" i="3" s="1"/>
  <c r="NZ41" i="3" s="1"/>
  <c r="BS41" i="28" s="1"/>
  <c r="BT41" i="3"/>
  <c r="KE41" i="3" s="1"/>
  <c r="OA41" i="3" s="1"/>
  <c r="BT41" i="28" s="1"/>
  <c r="BU41" i="3"/>
  <c r="KF41" i="3" s="1"/>
  <c r="OB41" i="3" s="1"/>
  <c r="BU41" i="28" s="1"/>
  <c r="BV41" i="3"/>
  <c r="KG41" i="3" s="1"/>
  <c r="OC41" i="3" s="1"/>
  <c r="BV41" i="28" s="1"/>
  <c r="BW41" i="3"/>
  <c r="KH41" i="3" s="1"/>
  <c r="OD41" i="3" s="1"/>
  <c r="BW41" i="28" s="1"/>
  <c r="BX41" i="3"/>
  <c r="KI41" i="3" s="1"/>
  <c r="OE41" i="3" s="1"/>
  <c r="BX41" i="28" s="1"/>
  <c r="BY41" i="3"/>
  <c r="KJ41" i="3" s="1"/>
  <c r="OF41" i="3" s="1"/>
  <c r="BY41" i="28" s="1"/>
  <c r="BZ41" i="3"/>
  <c r="KK41" i="3" s="1"/>
  <c r="OG41" i="3" s="1"/>
  <c r="BZ41" i="28" s="1"/>
  <c r="CA41" i="3"/>
  <c r="KL41" i="3" s="1"/>
  <c r="OH41" i="3" s="1"/>
  <c r="CA41" i="28" s="1"/>
  <c r="CB41" i="3"/>
  <c r="KM41" i="3" s="1"/>
  <c r="OI41" i="3" s="1"/>
  <c r="CB41" i="28" s="1"/>
  <c r="CC41" i="3"/>
  <c r="KN41" i="3" s="1"/>
  <c r="OJ41" i="3" s="1"/>
  <c r="CC41" i="28" s="1"/>
  <c r="CD41" i="3"/>
  <c r="KO41" i="3" s="1"/>
  <c r="OK41" i="3" s="1"/>
  <c r="CD41" i="28" s="1"/>
  <c r="CE41" i="3"/>
  <c r="KP41" i="3" s="1"/>
  <c r="OL41" i="3" s="1"/>
  <c r="CE41" i="28" s="1"/>
  <c r="CF41" i="3"/>
  <c r="KQ41" i="3" s="1"/>
  <c r="OM41" i="3" s="1"/>
  <c r="CF41" i="28" s="1"/>
  <c r="CG41" i="3"/>
  <c r="KR41" i="3" s="1"/>
  <c r="ON41" i="3" s="1"/>
  <c r="CG41" i="28" s="1"/>
  <c r="CH41" i="3"/>
  <c r="KS41" i="3" s="1"/>
  <c r="OO41" i="3" s="1"/>
  <c r="CH41" i="28" s="1"/>
  <c r="CI41" i="3"/>
  <c r="KT41" i="3" s="1"/>
  <c r="OP41" i="3" s="1"/>
  <c r="CI41" i="28" s="1"/>
  <c r="CJ41" i="3"/>
  <c r="KU41" i="3" s="1"/>
  <c r="OQ41" i="3" s="1"/>
  <c r="CJ41" i="28" s="1"/>
  <c r="CK41" i="3"/>
  <c r="KV41" i="3" s="1"/>
  <c r="OR41" i="3" s="1"/>
  <c r="CK41" i="28" s="1"/>
  <c r="CL41" i="3"/>
  <c r="KW41" i="3" s="1"/>
  <c r="OS41" i="3" s="1"/>
  <c r="CL41" i="28" s="1"/>
  <c r="CM41" i="3"/>
  <c r="KX41" i="3" s="1"/>
  <c r="OT41" i="3" s="1"/>
  <c r="CM41" i="28" s="1"/>
  <c r="CN41" i="3"/>
  <c r="KY41" i="3" s="1"/>
  <c r="OU41" i="3" s="1"/>
  <c r="CN41" i="28" s="1"/>
  <c r="CO41" i="3"/>
  <c r="KZ41" i="3" s="1"/>
  <c r="OV41" i="3" s="1"/>
  <c r="CO41" i="28" s="1"/>
  <c r="CP41" i="3"/>
  <c r="LA41" i="3" s="1"/>
  <c r="OW41" i="3" s="1"/>
  <c r="CP41" i="28" s="1"/>
  <c r="CQ41" i="3"/>
  <c r="LB41" i="3" s="1"/>
  <c r="OX41" i="3" s="1"/>
  <c r="CQ41" i="28" s="1"/>
  <c r="CR41" i="3"/>
  <c r="LC41" i="3" s="1"/>
  <c r="OY41" i="3" s="1"/>
  <c r="CR41" i="28" s="1"/>
  <c r="CS41" i="3"/>
  <c r="LD41" i="3" s="1"/>
  <c r="OZ41" i="3" s="1"/>
  <c r="CS41" i="28" s="1"/>
  <c r="CT41" i="3"/>
  <c r="LE41" i="3" s="1"/>
  <c r="PA41" i="3" s="1"/>
  <c r="CT41" i="28" s="1"/>
  <c r="CU41" i="3"/>
  <c r="LF41" i="3" s="1"/>
  <c r="PB41" i="3" s="1"/>
  <c r="CU41" i="28" s="1"/>
  <c r="CV41" i="3"/>
  <c r="LG41" i="3" s="1"/>
  <c r="PC41" i="3" s="1"/>
  <c r="CV41" i="28" s="1"/>
  <c r="CW41" i="3"/>
  <c r="LH41" i="3" s="1"/>
  <c r="PD41" i="3" s="1"/>
  <c r="CW41" i="28" s="1"/>
  <c r="CX41" i="3"/>
  <c r="LI41" i="3" s="1"/>
  <c r="PE41" i="3" s="1"/>
  <c r="CX41" i="28" s="1"/>
  <c r="BF42" i="3"/>
  <c r="JQ42" i="3" s="1"/>
  <c r="NM42" i="3" s="1"/>
  <c r="BF42" i="28" s="1"/>
  <c r="BG42" i="3"/>
  <c r="JR42" i="3" s="1"/>
  <c r="NN42" i="3" s="1"/>
  <c r="BG42" i="28" s="1"/>
  <c r="BH42" i="3"/>
  <c r="JS42" i="3" s="1"/>
  <c r="NO42" i="3" s="1"/>
  <c r="BH42" i="28" s="1"/>
  <c r="BI42" i="3"/>
  <c r="JT42" i="3" s="1"/>
  <c r="NP42" i="3" s="1"/>
  <c r="BI42" i="28" s="1"/>
  <c r="BJ42" i="3"/>
  <c r="JU42" i="3" s="1"/>
  <c r="NQ42" i="3" s="1"/>
  <c r="BJ42" i="28" s="1"/>
  <c r="BK42" i="3"/>
  <c r="JV42" i="3" s="1"/>
  <c r="NR42" i="3" s="1"/>
  <c r="BK42" i="28" s="1"/>
  <c r="BL42" i="3"/>
  <c r="JW42" i="3" s="1"/>
  <c r="NS42" i="3" s="1"/>
  <c r="BL42" i="28" s="1"/>
  <c r="BM42" i="3"/>
  <c r="JX42" i="3" s="1"/>
  <c r="NT42" i="3" s="1"/>
  <c r="BM42" i="28" s="1"/>
  <c r="BN42" i="3"/>
  <c r="JY42" i="3" s="1"/>
  <c r="NU42" i="3" s="1"/>
  <c r="BN42" i="28" s="1"/>
  <c r="BO42" i="3"/>
  <c r="JZ42" i="3" s="1"/>
  <c r="NV42" i="3" s="1"/>
  <c r="BO42" i="28" s="1"/>
  <c r="BP42" i="3"/>
  <c r="KA42" i="3" s="1"/>
  <c r="NW42" i="3" s="1"/>
  <c r="BP42" i="28" s="1"/>
  <c r="BQ42" i="3"/>
  <c r="KB42" i="3" s="1"/>
  <c r="NX42" i="3" s="1"/>
  <c r="BQ42" i="28" s="1"/>
  <c r="BR42" i="3"/>
  <c r="KC42" i="3" s="1"/>
  <c r="NY42" i="3" s="1"/>
  <c r="BR42" i="28" s="1"/>
  <c r="BS42" i="3"/>
  <c r="KD42" i="3" s="1"/>
  <c r="NZ42" i="3" s="1"/>
  <c r="BS42" i="28" s="1"/>
  <c r="BT42" i="3"/>
  <c r="KE42" i="3" s="1"/>
  <c r="OA42" i="3" s="1"/>
  <c r="BT42" i="28" s="1"/>
  <c r="BU42" i="3"/>
  <c r="KF42" i="3" s="1"/>
  <c r="OB42" i="3" s="1"/>
  <c r="BU42" i="28" s="1"/>
  <c r="BV42" i="3"/>
  <c r="KG42" i="3" s="1"/>
  <c r="OC42" i="3" s="1"/>
  <c r="BV42" i="28" s="1"/>
  <c r="BW42" i="3"/>
  <c r="KH42" i="3" s="1"/>
  <c r="OD42" i="3" s="1"/>
  <c r="BW42" i="28" s="1"/>
  <c r="BX42" i="3"/>
  <c r="KI42" i="3" s="1"/>
  <c r="OE42" i="3" s="1"/>
  <c r="BX42" i="28" s="1"/>
  <c r="BY42" i="3"/>
  <c r="KJ42" i="3" s="1"/>
  <c r="OF42" i="3" s="1"/>
  <c r="BY42" i="28" s="1"/>
  <c r="BZ42" i="3"/>
  <c r="KK42" i="3" s="1"/>
  <c r="OG42" i="3" s="1"/>
  <c r="BZ42" i="28" s="1"/>
  <c r="CA42" i="3"/>
  <c r="KL42" i="3" s="1"/>
  <c r="OH42" i="3" s="1"/>
  <c r="CA42" i="28" s="1"/>
  <c r="CB42" i="3"/>
  <c r="KM42" i="3" s="1"/>
  <c r="OI42" i="3" s="1"/>
  <c r="CB42" i="28" s="1"/>
  <c r="CC42" i="3"/>
  <c r="KN42" i="3" s="1"/>
  <c r="OJ42" i="3" s="1"/>
  <c r="CC42" i="28" s="1"/>
  <c r="CD42" i="3"/>
  <c r="KO42" i="3" s="1"/>
  <c r="OK42" i="3" s="1"/>
  <c r="CD42" i="28" s="1"/>
  <c r="CE42" i="3"/>
  <c r="KP42" i="3" s="1"/>
  <c r="OL42" i="3" s="1"/>
  <c r="CE42" i="28" s="1"/>
  <c r="CF42" i="3"/>
  <c r="KQ42" i="3" s="1"/>
  <c r="OM42" i="3" s="1"/>
  <c r="CF42" i="28" s="1"/>
  <c r="CG42" i="3"/>
  <c r="KR42" i="3" s="1"/>
  <c r="ON42" i="3" s="1"/>
  <c r="CG42" i="28" s="1"/>
  <c r="CH42" i="3"/>
  <c r="KS42" i="3" s="1"/>
  <c r="OO42" i="3" s="1"/>
  <c r="CH42" i="28" s="1"/>
  <c r="CI42" i="3"/>
  <c r="KT42" i="3" s="1"/>
  <c r="OP42" i="3" s="1"/>
  <c r="CI42" i="28" s="1"/>
  <c r="CJ42" i="3"/>
  <c r="KU42" i="3" s="1"/>
  <c r="OQ42" i="3" s="1"/>
  <c r="CJ42" i="28" s="1"/>
  <c r="CK42" i="3"/>
  <c r="KV42" i="3" s="1"/>
  <c r="OR42" i="3" s="1"/>
  <c r="CK42" i="28" s="1"/>
  <c r="CL42" i="3"/>
  <c r="KW42" i="3" s="1"/>
  <c r="OS42" i="3" s="1"/>
  <c r="CL42" i="28" s="1"/>
  <c r="CM42" i="3"/>
  <c r="KX42" i="3" s="1"/>
  <c r="OT42" i="3" s="1"/>
  <c r="CM42" i="28" s="1"/>
  <c r="CN42" i="3"/>
  <c r="KY42" i="3" s="1"/>
  <c r="OU42" i="3" s="1"/>
  <c r="CN42" i="28" s="1"/>
  <c r="CO42" i="3"/>
  <c r="KZ42" i="3" s="1"/>
  <c r="OV42" i="3" s="1"/>
  <c r="CO42" i="28" s="1"/>
  <c r="CP42" i="3"/>
  <c r="LA42" i="3" s="1"/>
  <c r="OW42" i="3" s="1"/>
  <c r="CP42" i="28" s="1"/>
  <c r="CQ42" i="3"/>
  <c r="LB42" i="3" s="1"/>
  <c r="OX42" i="3" s="1"/>
  <c r="CQ42" i="28" s="1"/>
  <c r="CR42" i="3"/>
  <c r="LC42" i="3" s="1"/>
  <c r="OY42" i="3" s="1"/>
  <c r="CR42" i="28" s="1"/>
  <c r="CS42" i="3"/>
  <c r="LD42" i="3" s="1"/>
  <c r="OZ42" i="3" s="1"/>
  <c r="CS42" i="28" s="1"/>
  <c r="CT42" i="3"/>
  <c r="LE42" i="3" s="1"/>
  <c r="PA42" i="3" s="1"/>
  <c r="CT42" i="28" s="1"/>
  <c r="CU42" i="3"/>
  <c r="LF42" i="3" s="1"/>
  <c r="PB42" i="3" s="1"/>
  <c r="CU42" i="28" s="1"/>
  <c r="CV42" i="3"/>
  <c r="LG42" i="3" s="1"/>
  <c r="PC42" i="3" s="1"/>
  <c r="CV42" i="28" s="1"/>
  <c r="CW42" i="3"/>
  <c r="LH42" i="3" s="1"/>
  <c r="PD42" i="3" s="1"/>
  <c r="CW42" i="28" s="1"/>
  <c r="CX42" i="3"/>
  <c r="LI42" i="3" s="1"/>
  <c r="PE42" i="3" s="1"/>
  <c r="CX42" i="28" s="1"/>
  <c r="BF43" i="3"/>
  <c r="JQ43" i="3" s="1"/>
  <c r="NM43" i="3" s="1"/>
  <c r="BF43" i="28" s="1"/>
  <c r="BG43" i="3"/>
  <c r="JR43" i="3" s="1"/>
  <c r="NN43" i="3" s="1"/>
  <c r="BG43" i="28" s="1"/>
  <c r="BH43" i="3"/>
  <c r="JS43" i="3" s="1"/>
  <c r="NO43" i="3" s="1"/>
  <c r="BH43" i="28" s="1"/>
  <c r="BI43" i="3"/>
  <c r="JT43" i="3" s="1"/>
  <c r="NP43" i="3" s="1"/>
  <c r="BI43" i="28" s="1"/>
  <c r="BJ43" i="3"/>
  <c r="JU43" i="3" s="1"/>
  <c r="NQ43" i="3" s="1"/>
  <c r="BJ43" i="28" s="1"/>
  <c r="BK43" i="3"/>
  <c r="JV43" i="3" s="1"/>
  <c r="NR43" i="3" s="1"/>
  <c r="BK43" i="28" s="1"/>
  <c r="BL43" i="3"/>
  <c r="JW43" i="3" s="1"/>
  <c r="NS43" i="3" s="1"/>
  <c r="BL43" i="28" s="1"/>
  <c r="BM43" i="3"/>
  <c r="JX43" i="3" s="1"/>
  <c r="NT43" i="3" s="1"/>
  <c r="BM43" i="28" s="1"/>
  <c r="BN43" i="3"/>
  <c r="JY43" i="3" s="1"/>
  <c r="NU43" i="3" s="1"/>
  <c r="BN43" i="28" s="1"/>
  <c r="BO43" i="3"/>
  <c r="JZ43" i="3" s="1"/>
  <c r="NV43" i="3" s="1"/>
  <c r="BO43" i="28" s="1"/>
  <c r="BP43" i="3"/>
  <c r="KA43" i="3" s="1"/>
  <c r="NW43" i="3" s="1"/>
  <c r="BP43" i="28" s="1"/>
  <c r="BQ43" i="3"/>
  <c r="KB43" i="3" s="1"/>
  <c r="NX43" i="3" s="1"/>
  <c r="BQ43" i="28" s="1"/>
  <c r="BR43" i="3"/>
  <c r="KC43" i="3" s="1"/>
  <c r="NY43" i="3" s="1"/>
  <c r="BR43" i="28" s="1"/>
  <c r="BS43" i="3"/>
  <c r="KD43" i="3" s="1"/>
  <c r="NZ43" i="3" s="1"/>
  <c r="BS43" i="28" s="1"/>
  <c r="BT43" i="3"/>
  <c r="KE43" i="3" s="1"/>
  <c r="OA43" i="3" s="1"/>
  <c r="BT43" i="28" s="1"/>
  <c r="BU43" i="3"/>
  <c r="KF43" i="3" s="1"/>
  <c r="OB43" i="3" s="1"/>
  <c r="BU43" i="28" s="1"/>
  <c r="BV43" i="3"/>
  <c r="KG43" i="3" s="1"/>
  <c r="OC43" i="3" s="1"/>
  <c r="BV43" i="28" s="1"/>
  <c r="BW43" i="3"/>
  <c r="KH43" i="3" s="1"/>
  <c r="OD43" i="3" s="1"/>
  <c r="BW43" i="28" s="1"/>
  <c r="BX43" i="3"/>
  <c r="KI43" i="3" s="1"/>
  <c r="OE43" i="3" s="1"/>
  <c r="BX43" i="28" s="1"/>
  <c r="BY43" i="3"/>
  <c r="KJ43" i="3" s="1"/>
  <c r="OF43" i="3" s="1"/>
  <c r="BY43" i="28" s="1"/>
  <c r="BZ43" i="3"/>
  <c r="KK43" i="3" s="1"/>
  <c r="OG43" i="3" s="1"/>
  <c r="BZ43" i="28" s="1"/>
  <c r="CA43" i="3"/>
  <c r="KL43" i="3" s="1"/>
  <c r="OH43" i="3" s="1"/>
  <c r="CA43" i="28" s="1"/>
  <c r="CB43" i="3"/>
  <c r="KM43" i="3" s="1"/>
  <c r="OI43" i="3" s="1"/>
  <c r="CB43" i="28" s="1"/>
  <c r="CC43" i="3"/>
  <c r="KN43" i="3" s="1"/>
  <c r="OJ43" i="3" s="1"/>
  <c r="CC43" i="28" s="1"/>
  <c r="CD43" i="3"/>
  <c r="KO43" i="3" s="1"/>
  <c r="OK43" i="3" s="1"/>
  <c r="CD43" i="28" s="1"/>
  <c r="CE43" i="3"/>
  <c r="KP43" i="3" s="1"/>
  <c r="OL43" i="3" s="1"/>
  <c r="CE43" i="28" s="1"/>
  <c r="CF43" i="3"/>
  <c r="KQ43" i="3" s="1"/>
  <c r="OM43" i="3" s="1"/>
  <c r="CF43" i="28" s="1"/>
  <c r="CG43" i="3"/>
  <c r="KR43" i="3" s="1"/>
  <c r="ON43" i="3" s="1"/>
  <c r="CG43" i="28" s="1"/>
  <c r="CH43" i="3"/>
  <c r="KS43" i="3" s="1"/>
  <c r="OO43" i="3" s="1"/>
  <c r="CH43" i="28" s="1"/>
  <c r="CI43" i="3"/>
  <c r="KT43" i="3" s="1"/>
  <c r="OP43" i="3" s="1"/>
  <c r="CI43" i="28" s="1"/>
  <c r="CJ43" i="3"/>
  <c r="KU43" i="3" s="1"/>
  <c r="OQ43" i="3" s="1"/>
  <c r="CJ43" i="28" s="1"/>
  <c r="CK43" i="3"/>
  <c r="KV43" i="3" s="1"/>
  <c r="OR43" i="3" s="1"/>
  <c r="CK43" i="28" s="1"/>
  <c r="CL43" i="3"/>
  <c r="KW43" i="3" s="1"/>
  <c r="OS43" i="3" s="1"/>
  <c r="CL43" i="28" s="1"/>
  <c r="CM43" i="3"/>
  <c r="KX43" i="3" s="1"/>
  <c r="OT43" i="3" s="1"/>
  <c r="CM43" i="28" s="1"/>
  <c r="CN43" i="3"/>
  <c r="KY43" i="3" s="1"/>
  <c r="OU43" i="3" s="1"/>
  <c r="CN43" i="28" s="1"/>
  <c r="CO43" i="3"/>
  <c r="KZ43" i="3" s="1"/>
  <c r="OV43" i="3" s="1"/>
  <c r="CO43" i="28" s="1"/>
  <c r="CP43" i="3"/>
  <c r="LA43" i="3" s="1"/>
  <c r="OW43" i="3" s="1"/>
  <c r="CP43" i="28" s="1"/>
  <c r="CQ43" i="3"/>
  <c r="LB43" i="3" s="1"/>
  <c r="OX43" i="3" s="1"/>
  <c r="CQ43" i="28" s="1"/>
  <c r="CR43" i="3"/>
  <c r="LC43" i="3" s="1"/>
  <c r="OY43" i="3" s="1"/>
  <c r="CR43" i="28" s="1"/>
  <c r="CS43" i="3"/>
  <c r="LD43" i="3" s="1"/>
  <c r="OZ43" i="3" s="1"/>
  <c r="CS43" i="28" s="1"/>
  <c r="CT43" i="3"/>
  <c r="LE43" i="3" s="1"/>
  <c r="PA43" i="3" s="1"/>
  <c r="CT43" i="28" s="1"/>
  <c r="CU43" i="3"/>
  <c r="LF43" i="3" s="1"/>
  <c r="PB43" i="3" s="1"/>
  <c r="CU43" i="28" s="1"/>
  <c r="CV43" i="3"/>
  <c r="LG43" i="3" s="1"/>
  <c r="PC43" i="3" s="1"/>
  <c r="CV43" i="28" s="1"/>
  <c r="CW43" i="3"/>
  <c r="LH43" i="3" s="1"/>
  <c r="PD43" i="3" s="1"/>
  <c r="CW43" i="28" s="1"/>
  <c r="CX43" i="3"/>
  <c r="LI43" i="3" s="1"/>
  <c r="PE43" i="3" s="1"/>
  <c r="CX43" i="28" s="1"/>
  <c r="BF44" i="3"/>
  <c r="JQ44" i="3" s="1"/>
  <c r="NM44" i="3" s="1"/>
  <c r="BF44" i="28" s="1"/>
  <c r="BG44" i="3"/>
  <c r="JR44" i="3" s="1"/>
  <c r="NN44" i="3" s="1"/>
  <c r="BG44" i="28" s="1"/>
  <c r="BH44" i="3"/>
  <c r="JS44" i="3" s="1"/>
  <c r="NO44" i="3" s="1"/>
  <c r="BH44" i="28" s="1"/>
  <c r="BI44" i="3"/>
  <c r="JT44" i="3" s="1"/>
  <c r="NP44" i="3" s="1"/>
  <c r="BI44" i="28" s="1"/>
  <c r="BJ44" i="3"/>
  <c r="JU44" i="3" s="1"/>
  <c r="NQ44" i="3" s="1"/>
  <c r="BJ44" i="28" s="1"/>
  <c r="BK44" i="3"/>
  <c r="JV44" i="3" s="1"/>
  <c r="NR44" i="3" s="1"/>
  <c r="BK44" i="28" s="1"/>
  <c r="BL44" i="3"/>
  <c r="JW44" i="3" s="1"/>
  <c r="NS44" i="3" s="1"/>
  <c r="BL44" i="28" s="1"/>
  <c r="BM44" i="3"/>
  <c r="JX44" i="3" s="1"/>
  <c r="NT44" i="3" s="1"/>
  <c r="BM44" i="28" s="1"/>
  <c r="BN44" i="3"/>
  <c r="JY44" i="3" s="1"/>
  <c r="NU44" i="3" s="1"/>
  <c r="BN44" i="28" s="1"/>
  <c r="BO44" i="3"/>
  <c r="JZ44" i="3" s="1"/>
  <c r="NV44" i="3" s="1"/>
  <c r="BO44" i="28" s="1"/>
  <c r="BP44" i="3"/>
  <c r="KA44" i="3" s="1"/>
  <c r="NW44" i="3" s="1"/>
  <c r="BP44" i="28" s="1"/>
  <c r="BQ44" i="3"/>
  <c r="KB44" i="3" s="1"/>
  <c r="NX44" i="3" s="1"/>
  <c r="BQ44" i="28" s="1"/>
  <c r="BR44" i="3"/>
  <c r="KC44" i="3" s="1"/>
  <c r="NY44" i="3" s="1"/>
  <c r="BR44" i="28" s="1"/>
  <c r="BS44" i="3"/>
  <c r="KD44" i="3" s="1"/>
  <c r="NZ44" i="3" s="1"/>
  <c r="BS44" i="28" s="1"/>
  <c r="BT44" i="3"/>
  <c r="KE44" i="3" s="1"/>
  <c r="OA44" i="3" s="1"/>
  <c r="BT44" i="28" s="1"/>
  <c r="BU44" i="3"/>
  <c r="KF44" i="3" s="1"/>
  <c r="OB44" i="3" s="1"/>
  <c r="BU44" i="28" s="1"/>
  <c r="BV44" i="3"/>
  <c r="KG44" i="3" s="1"/>
  <c r="OC44" i="3" s="1"/>
  <c r="BV44" i="28" s="1"/>
  <c r="BW44" i="3"/>
  <c r="KH44" i="3" s="1"/>
  <c r="OD44" i="3" s="1"/>
  <c r="BW44" i="28" s="1"/>
  <c r="BX44" i="3"/>
  <c r="KI44" i="3" s="1"/>
  <c r="OE44" i="3" s="1"/>
  <c r="BX44" i="28" s="1"/>
  <c r="BY44" i="3"/>
  <c r="KJ44" i="3" s="1"/>
  <c r="OF44" i="3" s="1"/>
  <c r="BY44" i="28" s="1"/>
  <c r="BZ44" i="3"/>
  <c r="KK44" i="3" s="1"/>
  <c r="OG44" i="3" s="1"/>
  <c r="BZ44" i="28" s="1"/>
  <c r="CA44" i="3"/>
  <c r="KL44" i="3" s="1"/>
  <c r="OH44" i="3" s="1"/>
  <c r="CA44" i="28" s="1"/>
  <c r="CB44" i="3"/>
  <c r="KM44" i="3" s="1"/>
  <c r="OI44" i="3" s="1"/>
  <c r="CB44" i="28" s="1"/>
  <c r="CC44" i="3"/>
  <c r="KN44" i="3" s="1"/>
  <c r="OJ44" i="3" s="1"/>
  <c r="CC44" i="28" s="1"/>
  <c r="CD44" i="3"/>
  <c r="KO44" i="3" s="1"/>
  <c r="OK44" i="3" s="1"/>
  <c r="CD44" i="28" s="1"/>
  <c r="CE44" i="3"/>
  <c r="KP44" i="3" s="1"/>
  <c r="OL44" i="3" s="1"/>
  <c r="CE44" i="28" s="1"/>
  <c r="CF44" i="3"/>
  <c r="KQ44" i="3" s="1"/>
  <c r="OM44" i="3" s="1"/>
  <c r="CF44" i="28" s="1"/>
  <c r="CG44" i="3"/>
  <c r="KR44" i="3" s="1"/>
  <c r="ON44" i="3" s="1"/>
  <c r="CG44" i="28" s="1"/>
  <c r="CH44" i="3"/>
  <c r="KS44" i="3" s="1"/>
  <c r="OO44" i="3" s="1"/>
  <c r="CH44" i="28" s="1"/>
  <c r="CI44" i="3"/>
  <c r="KT44" i="3" s="1"/>
  <c r="OP44" i="3" s="1"/>
  <c r="CI44" i="28" s="1"/>
  <c r="CJ44" i="3"/>
  <c r="KU44" i="3" s="1"/>
  <c r="OQ44" i="3" s="1"/>
  <c r="CJ44" i="28" s="1"/>
  <c r="CK44" i="3"/>
  <c r="KV44" i="3" s="1"/>
  <c r="OR44" i="3" s="1"/>
  <c r="CK44" i="28" s="1"/>
  <c r="CL44" i="3"/>
  <c r="KW44" i="3" s="1"/>
  <c r="OS44" i="3" s="1"/>
  <c r="CL44" i="28" s="1"/>
  <c r="CM44" i="3"/>
  <c r="KX44" i="3" s="1"/>
  <c r="OT44" i="3" s="1"/>
  <c r="CM44" i="28" s="1"/>
  <c r="CN44" i="3"/>
  <c r="CO44" i="3"/>
  <c r="KZ44" i="3" s="1"/>
  <c r="OV44" i="3" s="1"/>
  <c r="CO44" i="28" s="1"/>
  <c r="CP44" i="3"/>
  <c r="LA44" i="3" s="1"/>
  <c r="OW44" i="3" s="1"/>
  <c r="CP44" i="28" s="1"/>
  <c r="CQ44" i="3"/>
  <c r="LB44" i="3" s="1"/>
  <c r="OX44" i="3" s="1"/>
  <c r="CQ44" i="28" s="1"/>
  <c r="CR44" i="3"/>
  <c r="LC44" i="3" s="1"/>
  <c r="OY44" i="3" s="1"/>
  <c r="CR44" i="28" s="1"/>
  <c r="CS44" i="3"/>
  <c r="LD44" i="3" s="1"/>
  <c r="OZ44" i="3" s="1"/>
  <c r="CS44" i="28" s="1"/>
  <c r="CT44" i="3"/>
  <c r="LE44" i="3" s="1"/>
  <c r="PA44" i="3" s="1"/>
  <c r="CT44" i="28" s="1"/>
  <c r="CU44" i="3"/>
  <c r="LF44" i="3" s="1"/>
  <c r="PB44" i="3" s="1"/>
  <c r="CU44" i="28" s="1"/>
  <c r="CV44" i="3"/>
  <c r="LG44" i="3" s="1"/>
  <c r="PC44" i="3" s="1"/>
  <c r="CV44" i="28" s="1"/>
  <c r="CW44" i="3"/>
  <c r="LH44" i="3" s="1"/>
  <c r="PD44" i="3" s="1"/>
  <c r="CW44" i="28" s="1"/>
  <c r="CX44" i="3"/>
  <c r="LI44" i="3" s="1"/>
  <c r="PE44" i="3" s="1"/>
  <c r="CX44" i="28" s="1"/>
  <c r="BF45" i="3"/>
  <c r="BG45" i="3"/>
  <c r="BH45" i="3"/>
  <c r="JS45" i="3" s="1"/>
  <c r="NO45" i="3" s="1"/>
  <c r="BH45" i="28" s="1"/>
  <c r="BI45" i="3"/>
  <c r="BJ45" i="3"/>
  <c r="BK45" i="3"/>
  <c r="BL45" i="3"/>
  <c r="BM45" i="3"/>
  <c r="BN45" i="3"/>
  <c r="BO45" i="3"/>
  <c r="BP45" i="3"/>
  <c r="KA45" i="3" s="1"/>
  <c r="NW45" i="3" s="1"/>
  <c r="BP45" i="28" s="1"/>
  <c r="BQ45" i="3"/>
  <c r="BR45" i="3"/>
  <c r="BS45" i="3"/>
  <c r="BT45" i="3"/>
  <c r="KE45" i="3" s="1"/>
  <c r="OA45" i="3" s="1"/>
  <c r="BT45" i="28" s="1"/>
  <c r="BU45" i="3"/>
  <c r="BV45" i="3"/>
  <c r="BW45" i="3"/>
  <c r="BX45" i="3"/>
  <c r="KI45" i="3" s="1"/>
  <c r="OE45" i="3" s="1"/>
  <c r="BX45" i="28" s="1"/>
  <c r="BY45" i="3"/>
  <c r="BZ45" i="3"/>
  <c r="CA45" i="3"/>
  <c r="CB45" i="3"/>
  <c r="CC45" i="3"/>
  <c r="CD45" i="3"/>
  <c r="CE45" i="3"/>
  <c r="CF45" i="3"/>
  <c r="KQ45" i="3" s="1"/>
  <c r="OM45" i="3" s="1"/>
  <c r="CF45" i="28" s="1"/>
  <c r="CG45" i="3"/>
  <c r="CH45" i="3"/>
  <c r="CI45" i="3"/>
  <c r="CJ45" i="3"/>
  <c r="KU45" i="3" s="1"/>
  <c r="OQ45" i="3" s="1"/>
  <c r="CJ45" i="28" s="1"/>
  <c r="CK45" i="3"/>
  <c r="CL45" i="3"/>
  <c r="CM45" i="3"/>
  <c r="CN45" i="3"/>
  <c r="KY45" i="3" s="1"/>
  <c r="OU45" i="3" s="1"/>
  <c r="CN45" i="28" s="1"/>
  <c r="CO45" i="3"/>
  <c r="CP45" i="3"/>
  <c r="CQ45" i="3"/>
  <c r="CR45" i="3"/>
  <c r="CS45" i="3"/>
  <c r="CT45" i="3"/>
  <c r="CU45" i="3"/>
  <c r="CV45" i="3"/>
  <c r="LG45" i="3" s="1"/>
  <c r="PC45" i="3" s="1"/>
  <c r="CV45" i="28" s="1"/>
  <c r="CW45" i="3"/>
  <c r="CX45" i="3"/>
  <c r="BF46" i="3"/>
  <c r="JQ46" i="3" s="1"/>
  <c r="NM46" i="3" s="1"/>
  <c r="BF46" i="28" s="1"/>
  <c r="BG46" i="3"/>
  <c r="JR46" i="3" s="1"/>
  <c r="NN46" i="3" s="1"/>
  <c r="BG46" i="28" s="1"/>
  <c r="BH46" i="3"/>
  <c r="JS46" i="3" s="1"/>
  <c r="NO46" i="3" s="1"/>
  <c r="BH46" i="28" s="1"/>
  <c r="BI46" i="3"/>
  <c r="JT46" i="3" s="1"/>
  <c r="NP46" i="3" s="1"/>
  <c r="BI46" i="28" s="1"/>
  <c r="BJ46" i="3"/>
  <c r="JU46" i="3" s="1"/>
  <c r="NQ46" i="3" s="1"/>
  <c r="BJ46" i="28" s="1"/>
  <c r="BK46" i="3"/>
  <c r="JV46" i="3" s="1"/>
  <c r="NR46" i="3" s="1"/>
  <c r="BK46" i="28" s="1"/>
  <c r="BL46" i="3"/>
  <c r="JW46" i="3" s="1"/>
  <c r="NS46" i="3" s="1"/>
  <c r="BL46" i="28" s="1"/>
  <c r="BM46" i="3"/>
  <c r="JX46" i="3" s="1"/>
  <c r="NT46" i="3" s="1"/>
  <c r="BM46" i="28" s="1"/>
  <c r="BN46" i="3"/>
  <c r="JY46" i="3" s="1"/>
  <c r="NU46" i="3" s="1"/>
  <c r="BN46" i="28" s="1"/>
  <c r="BO46" i="3"/>
  <c r="JZ46" i="3" s="1"/>
  <c r="NV46" i="3" s="1"/>
  <c r="BO46" i="28" s="1"/>
  <c r="BP46" i="3"/>
  <c r="KA46" i="3" s="1"/>
  <c r="NW46" i="3" s="1"/>
  <c r="BP46" i="28" s="1"/>
  <c r="BQ46" i="3"/>
  <c r="KB46" i="3" s="1"/>
  <c r="NX46" i="3" s="1"/>
  <c r="BQ46" i="28" s="1"/>
  <c r="BR46" i="3"/>
  <c r="KC46" i="3" s="1"/>
  <c r="NY46" i="3" s="1"/>
  <c r="BR46" i="28" s="1"/>
  <c r="BS46" i="3"/>
  <c r="KD46" i="3" s="1"/>
  <c r="NZ46" i="3" s="1"/>
  <c r="BS46" i="28" s="1"/>
  <c r="BT46" i="3"/>
  <c r="KE46" i="3" s="1"/>
  <c r="OA46" i="3" s="1"/>
  <c r="BT46" i="28" s="1"/>
  <c r="BU46" i="3"/>
  <c r="KF46" i="3" s="1"/>
  <c r="OB46" i="3" s="1"/>
  <c r="BU46" i="28" s="1"/>
  <c r="BV46" i="3"/>
  <c r="KG46" i="3" s="1"/>
  <c r="OC46" i="3" s="1"/>
  <c r="BV46" i="28" s="1"/>
  <c r="BW46" i="3"/>
  <c r="KH46" i="3" s="1"/>
  <c r="OD46" i="3" s="1"/>
  <c r="BW46" i="28" s="1"/>
  <c r="BX46" i="3"/>
  <c r="KI46" i="3" s="1"/>
  <c r="OE46" i="3" s="1"/>
  <c r="BX46" i="28" s="1"/>
  <c r="BY46" i="3"/>
  <c r="KJ46" i="3" s="1"/>
  <c r="OF46" i="3" s="1"/>
  <c r="BY46" i="28" s="1"/>
  <c r="BZ46" i="3"/>
  <c r="KK46" i="3" s="1"/>
  <c r="OG46" i="3" s="1"/>
  <c r="BZ46" i="28" s="1"/>
  <c r="CA46" i="3"/>
  <c r="KL46" i="3" s="1"/>
  <c r="OH46" i="3" s="1"/>
  <c r="CA46" i="28" s="1"/>
  <c r="CB46" i="3"/>
  <c r="KM46" i="3" s="1"/>
  <c r="OI46" i="3" s="1"/>
  <c r="CB46" i="28" s="1"/>
  <c r="CC46" i="3"/>
  <c r="KN46" i="3" s="1"/>
  <c r="OJ46" i="3" s="1"/>
  <c r="CC46" i="28" s="1"/>
  <c r="CD46" i="3"/>
  <c r="KO46" i="3" s="1"/>
  <c r="OK46" i="3" s="1"/>
  <c r="CD46" i="28" s="1"/>
  <c r="CE46" i="3"/>
  <c r="KP46" i="3" s="1"/>
  <c r="OL46" i="3" s="1"/>
  <c r="CE46" i="28" s="1"/>
  <c r="CF46" i="3"/>
  <c r="KQ46" i="3" s="1"/>
  <c r="OM46" i="3" s="1"/>
  <c r="CF46" i="28" s="1"/>
  <c r="CG46" i="3"/>
  <c r="KR46" i="3" s="1"/>
  <c r="ON46" i="3" s="1"/>
  <c r="CG46" i="28" s="1"/>
  <c r="CH46" i="3"/>
  <c r="KS46" i="3" s="1"/>
  <c r="OO46" i="3" s="1"/>
  <c r="CH46" i="28" s="1"/>
  <c r="CI46" i="3"/>
  <c r="KT46" i="3" s="1"/>
  <c r="OP46" i="3" s="1"/>
  <c r="CI46" i="28" s="1"/>
  <c r="CJ46" i="3"/>
  <c r="KU46" i="3" s="1"/>
  <c r="OQ46" i="3" s="1"/>
  <c r="CJ46" i="28" s="1"/>
  <c r="CK46" i="3"/>
  <c r="KV46" i="3" s="1"/>
  <c r="OR46" i="3" s="1"/>
  <c r="CK46" i="28" s="1"/>
  <c r="CL46" i="3"/>
  <c r="KW46" i="3" s="1"/>
  <c r="OS46" i="3" s="1"/>
  <c r="CL46" i="28" s="1"/>
  <c r="CM46" i="3"/>
  <c r="KX46" i="3" s="1"/>
  <c r="OT46" i="3" s="1"/>
  <c r="CM46" i="28" s="1"/>
  <c r="CN46" i="3"/>
  <c r="KY46" i="3" s="1"/>
  <c r="OU46" i="3" s="1"/>
  <c r="CN46" i="28" s="1"/>
  <c r="CO46" i="3"/>
  <c r="KZ46" i="3" s="1"/>
  <c r="OV46" i="3" s="1"/>
  <c r="CO46" i="28" s="1"/>
  <c r="CP46" i="3"/>
  <c r="LA46" i="3" s="1"/>
  <c r="OW46" i="3" s="1"/>
  <c r="CP46" i="28" s="1"/>
  <c r="CQ46" i="3"/>
  <c r="LB46" i="3" s="1"/>
  <c r="OX46" i="3" s="1"/>
  <c r="CQ46" i="28" s="1"/>
  <c r="CR46" i="3"/>
  <c r="LC46" i="3" s="1"/>
  <c r="OY46" i="3" s="1"/>
  <c r="CR46" i="28" s="1"/>
  <c r="CS46" i="3"/>
  <c r="LD46" i="3" s="1"/>
  <c r="OZ46" i="3" s="1"/>
  <c r="CS46" i="28" s="1"/>
  <c r="CT46" i="3"/>
  <c r="LE46" i="3" s="1"/>
  <c r="PA46" i="3" s="1"/>
  <c r="CT46" i="28" s="1"/>
  <c r="CU46" i="3"/>
  <c r="LF46" i="3" s="1"/>
  <c r="PB46" i="3" s="1"/>
  <c r="CU46" i="28" s="1"/>
  <c r="CV46" i="3"/>
  <c r="LG46" i="3" s="1"/>
  <c r="PC46" i="3" s="1"/>
  <c r="CV46" i="28" s="1"/>
  <c r="CW46" i="3"/>
  <c r="LH46" i="3" s="1"/>
  <c r="PD46" i="3" s="1"/>
  <c r="CW46" i="28" s="1"/>
  <c r="CX46" i="3"/>
  <c r="LI46" i="3" s="1"/>
  <c r="PE46" i="3" s="1"/>
  <c r="CX46" i="28" s="1"/>
  <c r="BF47" i="3"/>
  <c r="BG47" i="3"/>
  <c r="BH47" i="3"/>
  <c r="BI47" i="3"/>
  <c r="BJ47" i="3"/>
  <c r="JU47" i="3" s="1"/>
  <c r="NQ47" i="3" s="1"/>
  <c r="BJ47" i="28" s="1"/>
  <c r="BK47" i="3"/>
  <c r="BL47" i="3"/>
  <c r="BM47" i="3"/>
  <c r="BN47" i="3"/>
  <c r="JY47" i="3" s="1"/>
  <c r="NU47" i="3" s="1"/>
  <c r="BN47" i="28" s="1"/>
  <c r="BO47" i="3"/>
  <c r="BP47" i="3"/>
  <c r="BQ47" i="3"/>
  <c r="BR47" i="3"/>
  <c r="KC47" i="3" s="1"/>
  <c r="NY47" i="3" s="1"/>
  <c r="BR47" i="28" s="1"/>
  <c r="BS47" i="3"/>
  <c r="BT47" i="3"/>
  <c r="BU47" i="3"/>
  <c r="BV47" i="3"/>
  <c r="BW47" i="3"/>
  <c r="BX47" i="3"/>
  <c r="BY47" i="3"/>
  <c r="BZ47" i="3"/>
  <c r="KK47" i="3" s="1"/>
  <c r="OG47" i="3" s="1"/>
  <c r="BZ47" i="28" s="1"/>
  <c r="CA47" i="3"/>
  <c r="CB47" i="3"/>
  <c r="CC47" i="3"/>
  <c r="CD47" i="3"/>
  <c r="KO47" i="3" s="1"/>
  <c r="OK47" i="3" s="1"/>
  <c r="CD47" i="28" s="1"/>
  <c r="CE47" i="3"/>
  <c r="CF47" i="3"/>
  <c r="CG47" i="3"/>
  <c r="CH47" i="3"/>
  <c r="CI47" i="3"/>
  <c r="CJ47" i="3"/>
  <c r="CK47" i="3"/>
  <c r="CL47" i="3"/>
  <c r="KW47" i="3" s="1"/>
  <c r="OS47" i="3" s="1"/>
  <c r="CL47" i="28" s="1"/>
  <c r="CM47" i="3"/>
  <c r="CN47" i="3"/>
  <c r="CO47" i="3"/>
  <c r="CP47" i="3"/>
  <c r="LA47" i="3" s="1"/>
  <c r="OW47" i="3" s="1"/>
  <c r="CP47" i="28" s="1"/>
  <c r="CQ47" i="3"/>
  <c r="CR47" i="3"/>
  <c r="CS47" i="3"/>
  <c r="CT47" i="3"/>
  <c r="LE47" i="3" s="1"/>
  <c r="PA47" i="3" s="1"/>
  <c r="CT47" i="28" s="1"/>
  <c r="CU47" i="3"/>
  <c r="CV47" i="3"/>
  <c r="CW47" i="3"/>
  <c r="CX47" i="3"/>
  <c r="LI47" i="3" s="1"/>
  <c r="PE47" i="3" s="1"/>
  <c r="CX47" i="28" s="1"/>
  <c r="BF48" i="3"/>
  <c r="JQ48" i="3" s="1"/>
  <c r="NM48" i="3" s="1"/>
  <c r="BF48" i="28" s="1"/>
  <c r="BG48" i="3"/>
  <c r="JR48" i="3" s="1"/>
  <c r="NN48" i="3" s="1"/>
  <c r="BG48" i="28" s="1"/>
  <c r="BH48" i="3"/>
  <c r="JS48" i="3" s="1"/>
  <c r="NO48" i="3" s="1"/>
  <c r="BH48" i="28" s="1"/>
  <c r="BI48" i="3"/>
  <c r="JT48" i="3" s="1"/>
  <c r="NP48" i="3" s="1"/>
  <c r="BI48" i="28" s="1"/>
  <c r="BJ48" i="3"/>
  <c r="JU48" i="3" s="1"/>
  <c r="NQ48" i="3" s="1"/>
  <c r="BJ48" i="28" s="1"/>
  <c r="BK48" i="3"/>
  <c r="JV48" i="3" s="1"/>
  <c r="NR48" i="3" s="1"/>
  <c r="BK48" i="28" s="1"/>
  <c r="BL48" i="3"/>
  <c r="JW48" i="3" s="1"/>
  <c r="NS48" i="3" s="1"/>
  <c r="BL48" i="28" s="1"/>
  <c r="BM48" i="3"/>
  <c r="JX48" i="3" s="1"/>
  <c r="NT48" i="3" s="1"/>
  <c r="BM48" i="28" s="1"/>
  <c r="BN48" i="3"/>
  <c r="JY48" i="3" s="1"/>
  <c r="NU48" i="3" s="1"/>
  <c r="BN48" i="28" s="1"/>
  <c r="BO48" i="3"/>
  <c r="JZ48" i="3" s="1"/>
  <c r="NV48" i="3" s="1"/>
  <c r="BO48" i="28" s="1"/>
  <c r="BP48" i="3"/>
  <c r="KA48" i="3" s="1"/>
  <c r="NW48" i="3" s="1"/>
  <c r="BP48" i="28" s="1"/>
  <c r="BQ48" i="3"/>
  <c r="KB48" i="3" s="1"/>
  <c r="NX48" i="3" s="1"/>
  <c r="BQ48" i="28" s="1"/>
  <c r="BR48" i="3"/>
  <c r="KC48" i="3" s="1"/>
  <c r="NY48" i="3" s="1"/>
  <c r="BR48" i="28" s="1"/>
  <c r="BS48" i="3"/>
  <c r="KD48" i="3" s="1"/>
  <c r="NZ48" i="3" s="1"/>
  <c r="BS48" i="28" s="1"/>
  <c r="BT48" i="3"/>
  <c r="KE48" i="3" s="1"/>
  <c r="OA48" i="3" s="1"/>
  <c r="BT48" i="28" s="1"/>
  <c r="BU48" i="3"/>
  <c r="KF48" i="3" s="1"/>
  <c r="OB48" i="3" s="1"/>
  <c r="BU48" i="28" s="1"/>
  <c r="BV48" i="3"/>
  <c r="KG48" i="3" s="1"/>
  <c r="OC48" i="3" s="1"/>
  <c r="BV48" i="28" s="1"/>
  <c r="BW48" i="3"/>
  <c r="KH48" i="3" s="1"/>
  <c r="OD48" i="3" s="1"/>
  <c r="BW48" i="28" s="1"/>
  <c r="BX48" i="3"/>
  <c r="KI48" i="3" s="1"/>
  <c r="OE48" i="3" s="1"/>
  <c r="BX48" i="28" s="1"/>
  <c r="BY48" i="3"/>
  <c r="KJ48" i="3" s="1"/>
  <c r="OF48" i="3" s="1"/>
  <c r="BY48" i="28" s="1"/>
  <c r="BZ48" i="3"/>
  <c r="KK48" i="3" s="1"/>
  <c r="OG48" i="3" s="1"/>
  <c r="BZ48" i="28" s="1"/>
  <c r="CA48" i="3"/>
  <c r="KL48" i="3" s="1"/>
  <c r="OH48" i="3" s="1"/>
  <c r="CA48" i="28" s="1"/>
  <c r="CB48" i="3"/>
  <c r="KM48" i="3" s="1"/>
  <c r="OI48" i="3" s="1"/>
  <c r="CB48" i="28" s="1"/>
  <c r="CC48" i="3"/>
  <c r="KN48" i="3" s="1"/>
  <c r="OJ48" i="3" s="1"/>
  <c r="CC48" i="28" s="1"/>
  <c r="CD48" i="3"/>
  <c r="KO48" i="3" s="1"/>
  <c r="OK48" i="3" s="1"/>
  <c r="CD48" i="28" s="1"/>
  <c r="CE48" i="3"/>
  <c r="KP48" i="3" s="1"/>
  <c r="OL48" i="3" s="1"/>
  <c r="CE48" i="28" s="1"/>
  <c r="CF48" i="3"/>
  <c r="KQ48" i="3" s="1"/>
  <c r="OM48" i="3" s="1"/>
  <c r="CF48" i="28" s="1"/>
  <c r="CG48" i="3"/>
  <c r="KR48" i="3" s="1"/>
  <c r="ON48" i="3" s="1"/>
  <c r="CG48" i="28" s="1"/>
  <c r="CH48" i="3"/>
  <c r="KS48" i="3" s="1"/>
  <c r="OO48" i="3" s="1"/>
  <c r="CH48" i="28" s="1"/>
  <c r="CI48" i="3"/>
  <c r="KT48" i="3" s="1"/>
  <c r="OP48" i="3" s="1"/>
  <c r="CI48" i="28" s="1"/>
  <c r="CJ48" i="3"/>
  <c r="KU48" i="3" s="1"/>
  <c r="OQ48" i="3" s="1"/>
  <c r="CJ48" i="28" s="1"/>
  <c r="CK48" i="3"/>
  <c r="KV48" i="3" s="1"/>
  <c r="OR48" i="3" s="1"/>
  <c r="CK48" i="28" s="1"/>
  <c r="CL48" i="3"/>
  <c r="KW48" i="3" s="1"/>
  <c r="OS48" i="3" s="1"/>
  <c r="CL48" i="28" s="1"/>
  <c r="CM48" i="3"/>
  <c r="KX48" i="3" s="1"/>
  <c r="OT48" i="3" s="1"/>
  <c r="CM48" i="28" s="1"/>
  <c r="CN48" i="3"/>
  <c r="KY48" i="3" s="1"/>
  <c r="OU48" i="3" s="1"/>
  <c r="CN48" i="28" s="1"/>
  <c r="CO48" i="3"/>
  <c r="KZ48" i="3" s="1"/>
  <c r="OV48" i="3" s="1"/>
  <c r="CO48" i="28" s="1"/>
  <c r="CP48" i="3"/>
  <c r="LA48" i="3" s="1"/>
  <c r="OW48" i="3" s="1"/>
  <c r="CP48" i="28" s="1"/>
  <c r="CQ48" i="3"/>
  <c r="LB48" i="3" s="1"/>
  <c r="OX48" i="3" s="1"/>
  <c r="CQ48" i="28" s="1"/>
  <c r="CR48" i="3"/>
  <c r="LC48" i="3" s="1"/>
  <c r="OY48" i="3" s="1"/>
  <c r="CR48" i="28" s="1"/>
  <c r="CS48" i="3"/>
  <c r="LD48" i="3" s="1"/>
  <c r="OZ48" i="3" s="1"/>
  <c r="CS48" i="28" s="1"/>
  <c r="CT48" i="3"/>
  <c r="LE48" i="3" s="1"/>
  <c r="PA48" i="3" s="1"/>
  <c r="CT48" i="28" s="1"/>
  <c r="CU48" i="3"/>
  <c r="LF48" i="3" s="1"/>
  <c r="PB48" i="3" s="1"/>
  <c r="CU48" i="28" s="1"/>
  <c r="CV48" i="3"/>
  <c r="LG48" i="3" s="1"/>
  <c r="PC48" i="3" s="1"/>
  <c r="CV48" i="28" s="1"/>
  <c r="CW48" i="3"/>
  <c r="LH48" i="3" s="1"/>
  <c r="PD48" i="3" s="1"/>
  <c r="CW48" i="28" s="1"/>
  <c r="CX48" i="3"/>
  <c r="LI48" i="3" s="1"/>
  <c r="PE48" i="3" s="1"/>
  <c r="CX48" i="28" s="1"/>
  <c r="BF49" i="3"/>
  <c r="JQ49" i="3" s="1"/>
  <c r="NM49" i="3" s="1"/>
  <c r="BF49" i="28" s="1"/>
  <c r="BG49" i="3"/>
  <c r="JR49" i="3" s="1"/>
  <c r="NN49" i="3" s="1"/>
  <c r="BG49" i="28" s="1"/>
  <c r="BH49" i="3"/>
  <c r="JS49" i="3" s="1"/>
  <c r="NO49" i="3" s="1"/>
  <c r="BH49" i="28" s="1"/>
  <c r="BI49" i="3"/>
  <c r="JT49" i="3" s="1"/>
  <c r="NP49" i="3" s="1"/>
  <c r="BI49" i="28" s="1"/>
  <c r="BJ49" i="3"/>
  <c r="JU49" i="3" s="1"/>
  <c r="NQ49" i="3" s="1"/>
  <c r="BJ49" i="28" s="1"/>
  <c r="BK49" i="3"/>
  <c r="JV49" i="3" s="1"/>
  <c r="NR49" i="3" s="1"/>
  <c r="BK49" i="28" s="1"/>
  <c r="BL49" i="3"/>
  <c r="JW49" i="3" s="1"/>
  <c r="NS49" i="3" s="1"/>
  <c r="BL49" i="28" s="1"/>
  <c r="BM49" i="3"/>
  <c r="JX49" i="3" s="1"/>
  <c r="NT49" i="3" s="1"/>
  <c r="BM49" i="28" s="1"/>
  <c r="BN49" i="3"/>
  <c r="JY49" i="3" s="1"/>
  <c r="NU49" i="3" s="1"/>
  <c r="BN49" i="28" s="1"/>
  <c r="BO49" i="3"/>
  <c r="JZ49" i="3" s="1"/>
  <c r="NV49" i="3" s="1"/>
  <c r="BO49" i="28" s="1"/>
  <c r="BP49" i="3"/>
  <c r="KA49" i="3" s="1"/>
  <c r="NW49" i="3" s="1"/>
  <c r="BP49" i="28" s="1"/>
  <c r="BQ49" i="3"/>
  <c r="KB49" i="3" s="1"/>
  <c r="NX49" i="3" s="1"/>
  <c r="BQ49" i="28" s="1"/>
  <c r="BR49" i="3"/>
  <c r="KC49" i="3" s="1"/>
  <c r="NY49" i="3" s="1"/>
  <c r="BR49" i="28" s="1"/>
  <c r="BS49" i="3"/>
  <c r="KD49" i="3" s="1"/>
  <c r="NZ49" i="3" s="1"/>
  <c r="BS49" i="28" s="1"/>
  <c r="BT49" i="3"/>
  <c r="KE49" i="3" s="1"/>
  <c r="OA49" i="3" s="1"/>
  <c r="BT49" i="28" s="1"/>
  <c r="BU49" i="3"/>
  <c r="KF49" i="3" s="1"/>
  <c r="OB49" i="3" s="1"/>
  <c r="BU49" i="28" s="1"/>
  <c r="BV49" i="3"/>
  <c r="KG49" i="3" s="1"/>
  <c r="OC49" i="3" s="1"/>
  <c r="BV49" i="28" s="1"/>
  <c r="BW49" i="3"/>
  <c r="KH49" i="3" s="1"/>
  <c r="OD49" i="3" s="1"/>
  <c r="BW49" i="28" s="1"/>
  <c r="BX49" i="3"/>
  <c r="KI49" i="3" s="1"/>
  <c r="OE49" i="3" s="1"/>
  <c r="BX49" i="28" s="1"/>
  <c r="BY49" i="3"/>
  <c r="KJ49" i="3" s="1"/>
  <c r="OF49" i="3" s="1"/>
  <c r="BY49" i="28" s="1"/>
  <c r="BZ49" i="3"/>
  <c r="KK49" i="3" s="1"/>
  <c r="OG49" i="3" s="1"/>
  <c r="BZ49" i="28" s="1"/>
  <c r="CA49" i="3"/>
  <c r="KL49" i="3" s="1"/>
  <c r="OH49" i="3" s="1"/>
  <c r="CA49" i="28" s="1"/>
  <c r="CB49" i="3"/>
  <c r="KM49" i="3" s="1"/>
  <c r="OI49" i="3" s="1"/>
  <c r="CB49" i="28" s="1"/>
  <c r="CC49" i="3"/>
  <c r="KN49" i="3" s="1"/>
  <c r="OJ49" i="3" s="1"/>
  <c r="CC49" i="28" s="1"/>
  <c r="CD49" i="3"/>
  <c r="KO49" i="3" s="1"/>
  <c r="OK49" i="3" s="1"/>
  <c r="CD49" i="28" s="1"/>
  <c r="CE49" i="3"/>
  <c r="KP49" i="3" s="1"/>
  <c r="OL49" i="3" s="1"/>
  <c r="CE49" i="28" s="1"/>
  <c r="CF49" i="3"/>
  <c r="KQ49" i="3" s="1"/>
  <c r="OM49" i="3" s="1"/>
  <c r="CF49" i="28" s="1"/>
  <c r="CG49" i="3"/>
  <c r="KR49" i="3" s="1"/>
  <c r="ON49" i="3" s="1"/>
  <c r="CG49" i="28" s="1"/>
  <c r="CH49" i="3"/>
  <c r="KS49" i="3" s="1"/>
  <c r="OO49" i="3" s="1"/>
  <c r="CH49" i="28" s="1"/>
  <c r="CI49" i="3"/>
  <c r="KT49" i="3" s="1"/>
  <c r="OP49" i="3" s="1"/>
  <c r="CI49" i="28" s="1"/>
  <c r="CJ49" i="3"/>
  <c r="KU49" i="3" s="1"/>
  <c r="OQ49" i="3" s="1"/>
  <c r="CJ49" i="28" s="1"/>
  <c r="CK49" i="3"/>
  <c r="KV49" i="3" s="1"/>
  <c r="OR49" i="3" s="1"/>
  <c r="CK49" i="28" s="1"/>
  <c r="CL49" i="3"/>
  <c r="KW49" i="3" s="1"/>
  <c r="OS49" i="3" s="1"/>
  <c r="CL49" i="28" s="1"/>
  <c r="CM49" i="3"/>
  <c r="KX49" i="3" s="1"/>
  <c r="OT49" i="3" s="1"/>
  <c r="CM49" i="28" s="1"/>
  <c r="CN49" i="3"/>
  <c r="KY49" i="3" s="1"/>
  <c r="OU49" i="3" s="1"/>
  <c r="CN49" i="28" s="1"/>
  <c r="CO49" i="3"/>
  <c r="KZ49" i="3" s="1"/>
  <c r="OV49" i="3" s="1"/>
  <c r="CO49" i="28" s="1"/>
  <c r="CP49" i="3"/>
  <c r="LA49" i="3" s="1"/>
  <c r="OW49" i="3" s="1"/>
  <c r="CP49" i="28" s="1"/>
  <c r="CQ49" i="3"/>
  <c r="LB49" i="3" s="1"/>
  <c r="OX49" i="3" s="1"/>
  <c r="CQ49" i="28" s="1"/>
  <c r="CR49" i="3"/>
  <c r="LC49" i="3" s="1"/>
  <c r="OY49" i="3" s="1"/>
  <c r="CR49" i="28" s="1"/>
  <c r="CS49" i="3"/>
  <c r="LD49" i="3" s="1"/>
  <c r="OZ49" i="3" s="1"/>
  <c r="CS49" i="28" s="1"/>
  <c r="CT49" i="3"/>
  <c r="LE49" i="3" s="1"/>
  <c r="PA49" i="3" s="1"/>
  <c r="CT49" i="28" s="1"/>
  <c r="CU49" i="3"/>
  <c r="CV49" i="3"/>
  <c r="LG49" i="3" s="1"/>
  <c r="PC49" i="3" s="1"/>
  <c r="CV49" i="28" s="1"/>
  <c r="CW49" i="3"/>
  <c r="LH49" i="3" s="1"/>
  <c r="PD49" i="3" s="1"/>
  <c r="CW49" i="28" s="1"/>
  <c r="CX49" i="3"/>
  <c r="LI49" i="3" s="1"/>
  <c r="PE49" i="3" s="1"/>
  <c r="CX49" i="28" s="1"/>
  <c r="BF50" i="3"/>
  <c r="BG50" i="3"/>
  <c r="BH50" i="3"/>
  <c r="BI50" i="3"/>
  <c r="BJ50" i="3"/>
  <c r="BK50" i="3"/>
  <c r="BL50" i="3"/>
  <c r="BM50" i="3"/>
  <c r="BN50" i="3"/>
  <c r="BO50" i="3"/>
  <c r="BP50" i="3"/>
  <c r="BQ50" i="3"/>
  <c r="BR50" i="3"/>
  <c r="BS50" i="3"/>
  <c r="BT50" i="3"/>
  <c r="BU50" i="3"/>
  <c r="BV50" i="3"/>
  <c r="BW50" i="3"/>
  <c r="W24" i="6" s="1"/>
  <c r="BX50" i="3"/>
  <c r="BY50" i="3"/>
  <c r="BZ50" i="3"/>
  <c r="CA50" i="3"/>
  <c r="CB50" i="3"/>
  <c r="CC50" i="3"/>
  <c r="CD50" i="3"/>
  <c r="CE50" i="3"/>
  <c r="CF50" i="3"/>
  <c r="CG50" i="3"/>
  <c r="CH50" i="3"/>
  <c r="CI50" i="3"/>
  <c r="CJ50" i="3"/>
  <c r="CK50" i="3"/>
  <c r="CL50" i="3"/>
  <c r="CM50" i="3"/>
  <c r="CN50" i="3"/>
  <c r="CO50" i="3"/>
  <c r="CP50" i="3"/>
  <c r="CQ50" i="3"/>
  <c r="CR50" i="3"/>
  <c r="CS50" i="3"/>
  <c r="CT50" i="3"/>
  <c r="CU50" i="3"/>
  <c r="CV50" i="3"/>
  <c r="CW50" i="3"/>
  <c r="CX50" i="3"/>
  <c r="F3" i="3"/>
  <c r="G3" i="3"/>
  <c r="H3" i="3"/>
  <c r="I3" i="3"/>
  <c r="J3" i="3"/>
  <c r="K3" i="3"/>
  <c r="L3" i="3"/>
  <c r="M3" i="3"/>
  <c r="N3" i="3"/>
  <c r="O3" i="3"/>
  <c r="P3" i="3"/>
  <c r="Q3" i="3"/>
  <c r="R3" i="3"/>
  <c r="S3" i="3"/>
  <c r="T3" i="3"/>
  <c r="U3" i="3"/>
  <c r="V3" i="3"/>
  <c r="W3" i="3"/>
  <c r="X3" i="3"/>
  <c r="Y3" i="3"/>
  <c r="Z3" i="3"/>
  <c r="AA3" i="3"/>
  <c r="AB3" i="3"/>
  <c r="AC3" i="3"/>
  <c r="AD3" i="3"/>
  <c r="AE3" i="3"/>
  <c r="AF3" i="3"/>
  <c r="AG3" i="3"/>
  <c r="AH3" i="3"/>
  <c r="AI3" i="3"/>
  <c r="AJ3" i="3"/>
  <c r="AK3" i="3"/>
  <c r="AL3" i="3"/>
  <c r="AM3" i="3"/>
  <c r="AN3" i="3"/>
  <c r="AO3" i="3"/>
  <c r="AP3" i="3"/>
  <c r="AQ3" i="3"/>
  <c r="AR3" i="3"/>
  <c r="AS3" i="3"/>
  <c r="AT3" i="3"/>
  <c r="AU3" i="3"/>
  <c r="AV3" i="3"/>
  <c r="AW3" i="3"/>
  <c r="AX3" i="3"/>
  <c r="F4" i="3"/>
  <c r="HS4" i="3" s="1"/>
  <c r="LO4" i="3" s="1"/>
  <c r="J4" i="28" s="1"/>
  <c r="G4" i="3"/>
  <c r="HT4" i="3" s="1"/>
  <c r="LP4" i="3" s="1"/>
  <c r="K4" i="28" s="1"/>
  <c r="H4" i="3"/>
  <c r="HU4" i="3" s="1"/>
  <c r="LQ4" i="3" s="1"/>
  <c r="L4" i="28" s="1"/>
  <c r="I4" i="3"/>
  <c r="HV4" i="3" s="1"/>
  <c r="LR4" i="3" s="1"/>
  <c r="M4" i="28" s="1"/>
  <c r="J4" i="3"/>
  <c r="HW4" i="3" s="1"/>
  <c r="LS4" i="3" s="1"/>
  <c r="N4" i="28" s="1"/>
  <c r="K4" i="3"/>
  <c r="HX4" i="3" s="1"/>
  <c r="LT4" i="3" s="1"/>
  <c r="O4" i="28" s="1"/>
  <c r="L4" i="3"/>
  <c r="HY4" i="3" s="1"/>
  <c r="LU4" i="3" s="1"/>
  <c r="P4" i="28" s="1"/>
  <c r="M4" i="3"/>
  <c r="HZ4" i="3" s="1"/>
  <c r="LV4" i="3" s="1"/>
  <c r="Q4" i="28" s="1"/>
  <c r="N4" i="3"/>
  <c r="IA4" i="3" s="1"/>
  <c r="LW4" i="3" s="1"/>
  <c r="R4" i="28" s="1"/>
  <c r="O4" i="3"/>
  <c r="IB4" i="3" s="1"/>
  <c r="LX4" i="3" s="1"/>
  <c r="S4" i="28" s="1"/>
  <c r="P4" i="3"/>
  <c r="IC4" i="3" s="1"/>
  <c r="LY4" i="3" s="1"/>
  <c r="T4" i="28" s="1"/>
  <c r="Q4" i="3"/>
  <c r="ID4" i="3" s="1"/>
  <c r="LZ4" i="3" s="1"/>
  <c r="U4" i="28" s="1"/>
  <c r="R4" i="3"/>
  <c r="IE4" i="3" s="1"/>
  <c r="MA4" i="3" s="1"/>
  <c r="V4" i="28" s="1"/>
  <c r="S4" i="3"/>
  <c r="IF4" i="3" s="1"/>
  <c r="MB4" i="3" s="1"/>
  <c r="W4" i="28" s="1"/>
  <c r="T4" i="3"/>
  <c r="IG4" i="3" s="1"/>
  <c r="MC4" i="3" s="1"/>
  <c r="X4" i="28" s="1"/>
  <c r="U4" i="3"/>
  <c r="IH4" i="3" s="1"/>
  <c r="MD4" i="3" s="1"/>
  <c r="Y4" i="28" s="1"/>
  <c r="V4" i="3"/>
  <c r="II4" i="3" s="1"/>
  <c r="ME4" i="3" s="1"/>
  <c r="Z4" i="28" s="1"/>
  <c r="W4" i="3"/>
  <c r="IJ4" i="3" s="1"/>
  <c r="MF4" i="3" s="1"/>
  <c r="AA4" i="28" s="1"/>
  <c r="X4" i="3"/>
  <c r="IK4" i="3" s="1"/>
  <c r="MG4" i="3" s="1"/>
  <c r="AB4" i="28" s="1"/>
  <c r="Y4" i="3"/>
  <c r="IL4" i="3" s="1"/>
  <c r="MH4" i="3" s="1"/>
  <c r="AC4" i="28" s="1"/>
  <c r="Z4" i="3"/>
  <c r="IM4" i="3" s="1"/>
  <c r="MI4" i="3" s="1"/>
  <c r="AD4" i="28" s="1"/>
  <c r="AA4" i="3"/>
  <c r="IN4" i="3" s="1"/>
  <c r="MJ4" i="3" s="1"/>
  <c r="AE4" i="28" s="1"/>
  <c r="AB4" i="3"/>
  <c r="AC4" i="3"/>
  <c r="IP4" i="3" s="1"/>
  <c r="ML4" i="3" s="1"/>
  <c r="AG4" i="28" s="1"/>
  <c r="AD4" i="3"/>
  <c r="IQ4" i="3" s="1"/>
  <c r="MM4" i="3" s="1"/>
  <c r="AH4" i="28" s="1"/>
  <c r="AE4" i="3"/>
  <c r="IR4" i="3" s="1"/>
  <c r="MN4" i="3" s="1"/>
  <c r="AI4" i="28" s="1"/>
  <c r="AF4" i="3"/>
  <c r="IS4" i="3" s="1"/>
  <c r="MO4" i="3" s="1"/>
  <c r="AJ4" i="28" s="1"/>
  <c r="AG4" i="3"/>
  <c r="IT4" i="3" s="1"/>
  <c r="MP4" i="3" s="1"/>
  <c r="AK4" i="28" s="1"/>
  <c r="AH4" i="3"/>
  <c r="IU4" i="3" s="1"/>
  <c r="MQ4" i="3" s="1"/>
  <c r="AL4" i="28" s="1"/>
  <c r="AI4" i="3"/>
  <c r="IV4" i="3" s="1"/>
  <c r="MR4" i="3" s="1"/>
  <c r="AM4" i="28" s="1"/>
  <c r="AJ4" i="3"/>
  <c r="IW4" i="3" s="1"/>
  <c r="MS4" i="3" s="1"/>
  <c r="AN4" i="28" s="1"/>
  <c r="AK4" i="3"/>
  <c r="IX4" i="3" s="1"/>
  <c r="MT4" i="3" s="1"/>
  <c r="AO4" i="28" s="1"/>
  <c r="AL4" i="3"/>
  <c r="IY4" i="3" s="1"/>
  <c r="MU4" i="3" s="1"/>
  <c r="AP4" i="28" s="1"/>
  <c r="AM4" i="3"/>
  <c r="IZ4" i="3" s="1"/>
  <c r="MV4" i="3" s="1"/>
  <c r="AQ4" i="28" s="1"/>
  <c r="AN4" i="3"/>
  <c r="JA4" i="3" s="1"/>
  <c r="MW4" i="3" s="1"/>
  <c r="AR4" i="28" s="1"/>
  <c r="AO4" i="3"/>
  <c r="JB4" i="3" s="1"/>
  <c r="MX4" i="3" s="1"/>
  <c r="AS4" i="28" s="1"/>
  <c r="AP4" i="3"/>
  <c r="JC4" i="3" s="1"/>
  <c r="MY4" i="3" s="1"/>
  <c r="AT4" i="28" s="1"/>
  <c r="AQ4" i="3"/>
  <c r="JD4" i="3" s="1"/>
  <c r="MZ4" i="3" s="1"/>
  <c r="AU4" i="28" s="1"/>
  <c r="AR4" i="3"/>
  <c r="JE4" i="3" s="1"/>
  <c r="NA4" i="3" s="1"/>
  <c r="AV4" i="28" s="1"/>
  <c r="AS4" i="3"/>
  <c r="JF4" i="3" s="1"/>
  <c r="NB4" i="3" s="1"/>
  <c r="AW4" i="28" s="1"/>
  <c r="AT4" i="3"/>
  <c r="JG4" i="3" s="1"/>
  <c r="NC4" i="3" s="1"/>
  <c r="AX4" i="28" s="1"/>
  <c r="AU4" i="3"/>
  <c r="JH4" i="3" s="1"/>
  <c r="ND4" i="3" s="1"/>
  <c r="AY4" i="28" s="1"/>
  <c r="AV4" i="3"/>
  <c r="JI4" i="3" s="1"/>
  <c r="NE4" i="3" s="1"/>
  <c r="AZ4" i="28" s="1"/>
  <c r="AW4" i="3"/>
  <c r="JJ4" i="3" s="1"/>
  <c r="NF4" i="3" s="1"/>
  <c r="BA4" i="28" s="1"/>
  <c r="AX4" i="3"/>
  <c r="JK4" i="3" s="1"/>
  <c r="NG4" i="3" s="1"/>
  <c r="BB4" i="28" s="1"/>
  <c r="F5" i="3"/>
  <c r="HS5" i="3" s="1"/>
  <c r="LO5" i="3" s="1"/>
  <c r="J5" i="28" s="1"/>
  <c r="G5" i="3"/>
  <c r="HT5" i="3" s="1"/>
  <c r="LP5" i="3" s="1"/>
  <c r="K5" i="28" s="1"/>
  <c r="H5" i="3"/>
  <c r="HU5" i="3" s="1"/>
  <c r="LQ5" i="3" s="1"/>
  <c r="L5" i="28" s="1"/>
  <c r="I5" i="3"/>
  <c r="HV5" i="3" s="1"/>
  <c r="LR5" i="3" s="1"/>
  <c r="M5" i="28" s="1"/>
  <c r="J5" i="3"/>
  <c r="HW5" i="3" s="1"/>
  <c r="LS5" i="3" s="1"/>
  <c r="N5" i="28" s="1"/>
  <c r="K5" i="3"/>
  <c r="HX5" i="3" s="1"/>
  <c r="LT5" i="3" s="1"/>
  <c r="O5" i="28" s="1"/>
  <c r="L5" i="3"/>
  <c r="HY5" i="3" s="1"/>
  <c r="LU5" i="3" s="1"/>
  <c r="P5" i="28" s="1"/>
  <c r="M5" i="3"/>
  <c r="HZ5" i="3" s="1"/>
  <c r="LV5" i="3" s="1"/>
  <c r="Q5" i="28" s="1"/>
  <c r="N5" i="3"/>
  <c r="IA5" i="3" s="1"/>
  <c r="LW5" i="3" s="1"/>
  <c r="R5" i="28" s="1"/>
  <c r="O5" i="3"/>
  <c r="IB5" i="3" s="1"/>
  <c r="LX5" i="3" s="1"/>
  <c r="S5" i="28" s="1"/>
  <c r="P5" i="3"/>
  <c r="IC5" i="3" s="1"/>
  <c r="LY5" i="3" s="1"/>
  <c r="T5" i="28" s="1"/>
  <c r="Q5" i="3"/>
  <c r="ID5" i="3" s="1"/>
  <c r="LZ5" i="3" s="1"/>
  <c r="U5" i="28" s="1"/>
  <c r="R5" i="3"/>
  <c r="IE5" i="3" s="1"/>
  <c r="MA5" i="3" s="1"/>
  <c r="V5" i="28" s="1"/>
  <c r="S5" i="3"/>
  <c r="IF5" i="3" s="1"/>
  <c r="MB5" i="3" s="1"/>
  <c r="W5" i="28" s="1"/>
  <c r="T5" i="3"/>
  <c r="IG5" i="3" s="1"/>
  <c r="MC5" i="3" s="1"/>
  <c r="X5" i="28" s="1"/>
  <c r="U5" i="3"/>
  <c r="IH5" i="3" s="1"/>
  <c r="MD5" i="3" s="1"/>
  <c r="Y5" i="28" s="1"/>
  <c r="V5" i="3"/>
  <c r="II5" i="3" s="1"/>
  <c r="ME5" i="3" s="1"/>
  <c r="Z5" i="28" s="1"/>
  <c r="W5" i="3"/>
  <c r="IJ5" i="3" s="1"/>
  <c r="MF5" i="3" s="1"/>
  <c r="AA5" i="28" s="1"/>
  <c r="X5" i="3"/>
  <c r="IK5" i="3" s="1"/>
  <c r="MG5" i="3" s="1"/>
  <c r="AB5" i="28" s="1"/>
  <c r="Y5" i="3"/>
  <c r="IL5" i="3" s="1"/>
  <c r="MH5" i="3" s="1"/>
  <c r="AC5" i="28" s="1"/>
  <c r="Z5" i="3"/>
  <c r="IM5" i="3" s="1"/>
  <c r="MI5" i="3" s="1"/>
  <c r="AD5" i="28" s="1"/>
  <c r="AA5" i="3"/>
  <c r="IN5" i="3" s="1"/>
  <c r="MJ5" i="3" s="1"/>
  <c r="AE5" i="28" s="1"/>
  <c r="AB5" i="3"/>
  <c r="IO5" i="3" s="1"/>
  <c r="MK5" i="3" s="1"/>
  <c r="AF5" i="28" s="1"/>
  <c r="AC5" i="3"/>
  <c r="IP5" i="3" s="1"/>
  <c r="ML5" i="3" s="1"/>
  <c r="AG5" i="28" s="1"/>
  <c r="AD5" i="3"/>
  <c r="IQ5" i="3" s="1"/>
  <c r="MM5" i="3" s="1"/>
  <c r="AH5" i="28" s="1"/>
  <c r="AE5" i="3"/>
  <c r="IR5" i="3" s="1"/>
  <c r="MN5" i="3" s="1"/>
  <c r="AI5" i="28" s="1"/>
  <c r="AF5" i="3"/>
  <c r="IS5" i="3" s="1"/>
  <c r="MO5" i="3" s="1"/>
  <c r="AJ5" i="28" s="1"/>
  <c r="AG5" i="3"/>
  <c r="IT5" i="3" s="1"/>
  <c r="MP5" i="3" s="1"/>
  <c r="AK5" i="28" s="1"/>
  <c r="AH5" i="3"/>
  <c r="IU5" i="3" s="1"/>
  <c r="MQ5" i="3" s="1"/>
  <c r="AL5" i="28" s="1"/>
  <c r="AI5" i="3"/>
  <c r="IV5" i="3" s="1"/>
  <c r="MR5" i="3" s="1"/>
  <c r="AM5" i="28" s="1"/>
  <c r="AJ5" i="3"/>
  <c r="IW5" i="3" s="1"/>
  <c r="MS5" i="3" s="1"/>
  <c r="AN5" i="28" s="1"/>
  <c r="AK5" i="3"/>
  <c r="IX5" i="3" s="1"/>
  <c r="MT5" i="3" s="1"/>
  <c r="AO5" i="28" s="1"/>
  <c r="AL5" i="3"/>
  <c r="IY5" i="3" s="1"/>
  <c r="MU5" i="3" s="1"/>
  <c r="AP5" i="28" s="1"/>
  <c r="AM5" i="3"/>
  <c r="IZ5" i="3" s="1"/>
  <c r="MV5" i="3" s="1"/>
  <c r="AQ5" i="28" s="1"/>
  <c r="AN5" i="3"/>
  <c r="JA5" i="3" s="1"/>
  <c r="MW5" i="3" s="1"/>
  <c r="AR5" i="28" s="1"/>
  <c r="AO5" i="3"/>
  <c r="JB5" i="3" s="1"/>
  <c r="MX5" i="3" s="1"/>
  <c r="AS5" i="28" s="1"/>
  <c r="AP5" i="3"/>
  <c r="JC5" i="3" s="1"/>
  <c r="MY5" i="3" s="1"/>
  <c r="AT5" i="28" s="1"/>
  <c r="AQ5" i="3"/>
  <c r="JD5" i="3" s="1"/>
  <c r="MZ5" i="3" s="1"/>
  <c r="AU5" i="28" s="1"/>
  <c r="AR5" i="3"/>
  <c r="JE5" i="3" s="1"/>
  <c r="NA5" i="3" s="1"/>
  <c r="AV5" i="28" s="1"/>
  <c r="AS5" i="3"/>
  <c r="JF5" i="3" s="1"/>
  <c r="NB5" i="3" s="1"/>
  <c r="AW5" i="28" s="1"/>
  <c r="AT5" i="3"/>
  <c r="JG5" i="3" s="1"/>
  <c r="NC5" i="3" s="1"/>
  <c r="AX5" i="28" s="1"/>
  <c r="AU5" i="3"/>
  <c r="JH5" i="3" s="1"/>
  <c r="ND5" i="3" s="1"/>
  <c r="AY5" i="28" s="1"/>
  <c r="AV5" i="3"/>
  <c r="JI5" i="3" s="1"/>
  <c r="NE5" i="3" s="1"/>
  <c r="AZ5" i="28" s="1"/>
  <c r="AW5" i="3"/>
  <c r="JJ5" i="3" s="1"/>
  <c r="NF5" i="3" s="1"/>
  <c r="BA5" i="28" s="1"/>
  <c r="AX5" i="3"/>
  <c r="JK5" i="3" s="1"/>
  <c r="NG5" i="3" s="1"/>
  <c r="BB5" i="28" s="1"/>
  <c r="F6" i="3"/>
  <c r="HS6" i="3" s="1"/>
  <c r="LO6" i="3" s="1"/>
  <c r="J6" i="28" s="1"/>
  <c r="G6" i="3"/>
  <c r="HT6" i="3" s="1"/>
  <c r="LP6" i="3" s="1"/>
  <c r="K6" i="28" s="1"/>
  <c r="H6" i="3"/>
  <c r="HU6" i="3" s="1"/>
  <c r="LQ6" i="3" s="1"/>
  <c r="L6" i="28" s="1"/>
  <c r="I6" i="3"/>
  <c r="HV6" i="3" s="1"/>
  <c r="LR6" i="3" s="1"/>
  <c r="M6" i="28" s="1"/>
  <c r="J6" i="3"/>
  <c r="HW6" i="3" s="1"/>
  <c r="LS6" i="3" s="1"/>
  <c r="N6" i="28" s="1"/>
  <c r="K6" i="3"/>
  <c r="HX6" i="3" s="1"/>
  <c r="LT6" i="3" s="1"/>
  <c r="O6" i="28" s="1"/>
  <c r="L6" i="3"/>
  <c r="HY6" i="3" s="1"/>
  <c r="LU6" i="3" s="1"/>
  <c r="P6" i="28" s="1"/>
  <c r="M6" i="3"/>
  <c r="HZ6" i="3" s="1"/>
  <c r="LV6" i="3" s="1"/>
  <c r="Q6" i="28" s="1"/>
  <c r="N6" i="3"/>
  <c r="IA6" i="3" s="1"/>
  <c r="LW6" i="3" s="1"/>
  <c r="R6" i="28" s="1"/>
  <c r="O6" i="3"/>
  <c r="IB6" i="3" s="1"/>
  <c r="LX6" i="3" s="1"/>
  <c r="S6" i="28" s="1"/>
  <c r="P6" i="3"/>
  <c r="IC6" i="3" s="1"/>
  <c r="LY6" i="3" s="1"/>
  <c r="T6" i="28" s="1"/>
  <c r="Q6" i="3"/>
  <c r="ID6" i="3" s="1"/>
  <c r="LZ6" i="3" s="1"/>
  <c r="U6" i="28" s="1"/>
  <c r="R6" i="3"/>
  <c r="IE6" i="3" s="1"/>
  <c r="MA6" i="3" s="1"/>
  <c r="V6" i="28" s="1"/>
  <c r="S6" i="3"/>
  <c r="IF6" i="3" s="1"/>
  <c r="MB6" i="3" s="1"/>
  <c r="W6" i="28" s="1"/>
  <c r="T6" i="3"/>
  <c r="IG6" i="3" s="1"/>
  <c r="MC6" i="3" s="1"/>
  <c r="X6" i="28" s="1"/>
  <c r="U6" i="3"/>
  <c r="IH6" i="3" s="1"/>
  <c r="MD6" i="3" s="1"/>
  <c r="Y6" i="28" s="1"/>
  <c r="V6" i="3"/>
  <c r="II6" i="3" s="1"/>
  <c r="ME6" i="3" s="1"/>
  <c r="Z6" i="28" s="1"/>
  <c r="W6" i="3"/>
  <c r="IJ6" i="3" s="1"/>
  <c r="MF6" i="3" s="1"/>
  <c r="AA6" i="28" s="1"/>
  <c r="X6" i="3"/>
  <c r="IK6" i="3" s="1"/>
  <c r="MG6" i="3" s="1"/>
  <c r="AB6" i="28" s="1"/>
  <c r="Y6" i="3"/>
  <c r="IL6" i="3" s="1"/>
  <c r="MH6" i="3" s="1"/>
  <c r="AC6" i="28" s="1"/>
  <c r="Z6" i="3"/>
  <c r="IM6" i="3" s="1"/>
  <c r="MI6" i="3" s="1"/>
  <c r="AD6" i="28" s="1"/>
  <c r="AA6" i="3"/>
  <c r="IN6" i="3" s="1"/>
  <c r="MJ6" i="3" s="1"/>
  <c r="AE6" i="28" s="1"/>
  <c r="AB6" i="3"/>
  <c r="IO6" i="3" s="1"/>
  <c r="MK6" i="3" s="1"/>
  <c r="AF6" i="28" s="1"/>
  <c r="AC6" i="3"/>
  <c r="IP6" i="3" s="1"/>
  <c r="ML6" i="3" s="1"/>
  <c r="AG6" i="28" s="1"/>
  <c r="AD6" i="3"/>
  <c r="IQ6" i="3" s="1"/>
  <c r="MM6" i="3" s="1"/>
  <c r="AH6" i="28" s="1"/>
  <c r="AE6" i="3"/>
  <c r="IR6" i="3" s="1"/>
  <c r="MN6" i="3" s="1"/>
  <c r="AI6" i="28" s="1"/>
  <c r="AF6" i="3"/>
  <c r="IS6" i="3" s="1"/>
  <c r="MO6" i="3" s="1"/>
  <c r="AJ6" i="28" s="1"/>
  <c r="AG6" i="3"/>
  <c r="IT6" i="3" s="1"/>
  <c r="MP6" i="3" s="1"/>
  <c r="AK6" i="28" s="1"/>
  <c r="AH6" i="3"/>
  <c r="IU6" i="3" s="1"/>
  <c r="MQ6" i="3" s="1"/>
  <c r="AL6" i="28" s="1"/>
  <c r="AI6" i="3"/>
  <c r="IV6" i="3" s="1"/>
  <c r="MR6" i="3" s="1"/>
  <c r="AM6" i="28" s="1"/>
  <c r="AJ6" i="3"/>
  <c r="IW6" i="3" s="1"/>
  <c r="MS6" i="3" s="1"/>
  <c r="AN6" i="28" s="1"/>
  <c r="AK6" i="3"/>
  <c r="IX6" i="3" s="1"/>
  <c r="MT6" i="3" s="1"/>
  <c r="AO6" i="28" s="1"/>
  <c r="AL6" i="3"/>
  <c r="IY6" i="3" s="1"/>
  <c r="MU6" i="3" s="1"/>
  <c r="AP6" i="28" s="1"/>
  <c r="AM6" i="3"/>
  <c r="IZ6" i="3" s="1"/>
  <c r="MV6" i="3" s="1"/>
  <c r="AQ6" i="28" s="1"/>
  <c r="AN6" i="3"/>
  <c r="JA6" i="3" s="1"/>
  <c r="MW6" i="3" s="1"/>
  <c r="AR6" i="28" s="1"/>
  <c r="AO6" i="3"/>
  <c r="JB6" i="3" s="1"/>
  <c r="MX6" i="3" s="1"/>
  <c r="AS6" i="28" s="1"/>
  <c r="AP6" i="3"/>
  <c r="JC6" i="3" s="1"/>
  <c r="MY6" i="3" s="1"/>
  <c r="AT6" i="28" s="1"/>
  <c r="AQ6" i="3"/>
  <c r="JD6" i="3" s="1"/>
  <c r="MZ6" i="3" s="1"/>
  <c r="AU6" i="28" s="1"/>
  <c r="AR6" i="3"/>
  <c r="JE6" i="3" s="1"/>
  <c r="NA6" i="3" s="1"/>
  <c r="AV6" i="28" s="1"/>
  <c r="AS6" i="3"/>
  <c r="JF6" i="3" s="1"/>
  <c r="NB6" i="3" s="1"/>
  <c r="AW6" i="28" s="1"/>
  <c r="AT6" i="3"/>
  <c r="JG6" i="3" s="1"/>
  <c r="NC6" i="3" s="1"/>
  <c r="AX6" i="28" s="1"/>
  <c r="AU6" i="3"/>
  <c r="JH6" i="3" s="1"/>
  <c r="ND6" i="3" s="1"/>
  <c r="AY6" i="28" s="1"/>
  <c r="AV6" i="3"/>
  <c r="JI6" i="3" s="1"/>
  <c r="NE6" i="3" s="1"/>
  <c r="AZ6" i="28" s="1"/>
  <c r="AW6" i="3"/>
  <c r="JJ6" i="3" s="1"/>
  <c r="NF6" i="3" s="1"/>
  <c r="BA6" i="28" s="1"/>
  <c r="AX6" i="3"/>
  <c r="JK6" i="3" s="1"/>
  <c r="NG6" i="3" s="1"/>
  <c r="BB6" i="28" s="1"/>
  <c r="F7" i="3"/>
  <c r="HS7" i="3" s="1"/>
  <c r="LO7" i="3" s="1"/>
  <c r="J7" i="28" s="1"/>
  <c r="G7" i="3"/>
  <c r="HT7" i="3" s="1"/>
  <c r="LP7" i="3" s="1"/>
  <c r="K7" i="28" s="1"/>
  <c r="H7" i="3"/>
  <c r="HU7" i="3" s="1"/>
  <c r="LQ7" i="3" s="1"/>
  <c r="L7" i="28" s="1"/>
  <c r="I7" i="3"/>
  <c r="HV7" i="3" s="1"/>
  <c r="LR7" i="3" s="1"/>
  <c r="M7" i="28" s="1"/>
  <c r="J7" i="3"/>
  <c r="HW7" i="3" s="1"/>
  <c r="LS7" i="3" s="1"/>
  <c r="N7" i="28" s="1"/>
  <c r="K7" i="3"/>
  <c r="HX7" i="3" s="1"/>
  <c r="LT7" i="3" s="1"/>
  <c r="O7" i="28" s="1"/>
  <c r="L7" i="3"/>
  <c r="HY7" i="3" s="1"/>
  <c r="LU7" i="3" s="1"/>
  <c r="P7" i="28" s="1"/>
  <c r="M7" i="3"/>
  <c r="HZ7" i="3" s="1"/>
  <c r="LV7" i="3" s="1"/>
  <c r="Q7" i="28" s="1"/>
  <c r="N7" i="3"/>
  <c r="IA7" i="3" s="1"/>
  <c r="LW7" i="3" s="1"/>
  <c r="R7" i="28" s="1"/>
  <c r="O7" i="3"/>
  <c r="IB7" i="3" s="1"/>
  <c r="LX7" i="3" s="1"/>
  <c r="S7" i="28" s="1"/>
  <c r="P7" i="3"/>
  <c r="IC7" i="3" s="1"/>
  <c r="LY7" i="3" s="1"/>
  <c r="T7" i="28" s="1"/>
  <c r="Q7" i="3"/>
  <c r="ID7" i="3" s="1"/>
  <c r="LZ7" i="3" s="1"/>
  <c r="U7" i="28" s="1"/>
  <c r="R7" i="3"/>
  <c r="IE7" i="3" s="1"/>
  <c r="MA7" i="3" s="1"/>
  <c r="V7" i="28" s="1"/>
  <c r="S7" i="3"/>
  <c r="IF7" i="3" s="1"/>
  <c r="MB7" i="3" s="1"/>
  <c r="W7" i="28" s="1"/>
  <c r="T7" i="3"/>
  <c r="IG7" i="3" s="1"/>
  <c r="MC7" i="3" s="1"/>
  <c r="X7" i="28" s="1"/>
  <c r="U7" i="3"/>
  <c r="IH7" i="3" s="1"/>
  <c r="MD7" i="3" s="1"/>
  <c r="Y7" i="28" s="1"/>
  <c r="V7" i="3"/>
  <c r="II7" i="3" s="1"/>
  <c r="ME7" i="3" s="1"/>
  <c r="Z7" i="28" s="1"/>
  <c r="W7" i="3"/>
  <c r="IJ7" i="3" s="1"/>
  <c r="MF7" i="3" s="1"/>
  <c r="AA7" i="28" s="1"/>
  <c r="X7" i="3"/>
  <c r="IK7" i="3" s="1"/>
  <c r="MG7" i="3" s="1"/>
  <c r="AB7" i="28" s="1"/>
  <c r="Y7" i="3"/>
  <c r="IL7" i="3" s="1"/>
  <c r="MH7" i="3" s="1"/>
  <c r="AC7" i="28" s="1"/>
  <c r="Z7" i="3"/>
  <c r="IM7" i="3" s="1"/>
  <c r="MI7" i="3" s="1"/>
  <c r="AD7" i="28" s="1"/>
  <c r="AA7" i="3"/>
  <c r="IN7" i="3" s="1"/>
  <c r="MJ7" i="3" s="1"/>
  <c r="AE7" i="28" s="1"/>
  <c r="AB7" i="3"/>
  <c r="IO7" i="3" s="1"/>
  <c r="MK7" i="3" s="1"/>
  <c r="AF7" i="28" s="1"/>
  <c r="AC7" i="3"/>
  <c r="IP7" i="3" s="1"/>
  <c r="ML7" i="3" s="1"/>
  <c r="AG7" i="28" s="1"/>
  <c r="AD7" i="3"/>
  <c r="IQ7" i="3" s="1"/>
  <c r="MM7" i="3" s="1"/>
  <c r="AH7" i="28" s="1"/>
  <c r="AE7" i="3"/>
  <c r="IR7" i="3" s="1"/>
  <c r="MN7" i="3" s="1"/>
  <c r="AI7" i="28" s="1"/>
  <c r="AF7" i="3"/>
  <c r="IS7" i="3" s="1"/>
  <c r="MO7" i="3" s="1"/>
  <c r="AJ7" i="28" s="1"/>
  <c r="AG7" i="3"/>
  <c r="IT7" i="3" s="1"/>
  <c r="MP7" i="3" s="1"/>
  <c r="AK7" i="28" s="1"/>
  <c r="AH7" i="3"/>
  <c r="IU7" i="3" s="1"/>
  <c r="MQ7" i="3" s="1"/>
  <c r="AL7" i="28" s="1"/>
  <c r="AI7" i="3"/>
  <c r="IV7" i="3" s="1"/>
  <c r="MR7" i="3" s="1"/>
  <c r="AM7" i="28" s="1"/>
  <c r="AJ7" i="3"/>
  <c r="IW7" i="3" s="1"/>
  <c r="MS7" i="3" s="1"/>
  <c r="AN7" i="28" s="1"/>
  <c r="AK7" i="3"/>
  <c r="IX7" i="3" s="1"/>
  <c r="MT7" i="3" s="1"/>
  <c r="AO7" i="28" s="1"/>
  <c r="AL7" i="3"/>
  <c r="IY7" i="3" s="1"/>
  <c r="MU7" i="3" s="1"/>
  <c r="AP7" i="28" s="1"/>
  <c r="AM7" i="3"/>
  <c r="IZ7" i="3" s="1"/>
  <c r="MV7" i="3" s="1"/>
  <c r="AQ7" i="28" s="1"/>
  <c r="AN7" i="3"/>
  <c r="JA7" i="3" s="1"/>
  <c r="MW7" i="3" s="1"/>
  <c r="AR7" i="28" s="1"/>
  <c r="AO7" i="3"/>
  <c r="JB7" i="3" s="1"/>
  <c r="MX7" i="3" s="1"/>
  <c r="AS7" i="28" s="1"/>
  <c r="AP7" i="3"/>
  <c r="JC7" i="3" s="1"/>
  <c r="MY7" i="3" s="1"/>
  <c r="AT7" i="28" s="1"/>
  <c r="AQ7" i="3"/>
  <c r="JD7" i="3" s="1"/>
  <c r="MZ7" i="3" s="1"/>
  <c r="AU7" i="28" s="1"/>
  <c r="AR7" i="3"/>
  <c r="JE7" i="3" s="1"/>
  <c r="NA7" i="3" s="1"/>
  <c r="AV7" i="28" s="1"/>
  <c r="AS7" i="3"/>
  <c r="JF7" i="3" s="1"/>
  <c r="NB7" i="3" s="1"/>
  <c r="AW7" i="28" s="1"/>
  <c r="AT7" i="3"/>
  <c r="JG7" i="3" s="1"/>
  <c r="NC7" i="3" s="1"/>
  <c r="AX7" i="28" s="1"/>
  <c r="AU7" i="3"/>
  <c r="JH7" i="3" s="1"/>
  <c r="ND7" i="3" s="1"/>
  <c r="AY7" i="28" s="1"/>
  <c r="AV7" i="3"/>
  <c r="JI7" i="3" s="1"/>
  <c r="NE7" i="3" s="1"/>
  <c r="AZ7" i="28" s="1"/>
  <c r="AW7" i="3"/>
  <c r="JJ7" i="3" s="1"/>
  <c r="NF7" i="3" s="1"/>
  <c r="BA7" i="28" s="1"/>
  <c r="AX7" i="3"/>
  <c r="JK7" i="3" s="1"/>
  <c r="NG7" i="3" s="1"/>
  <c r="BB7" i="28" s="1"/>
  <c r="F8" i="3"/>
  <c r="G8" i="3"/>
  <c r="HT8" i="3" s="1"/>
  <c r="LP8" i="3" s="1"/>
  <c r="K8" i="28" s="1"/>
  <c r="H8" i="3"/>
  <c r="HU8" i="3" s="1"/>
  <c r="LQ8" i="3" s="1"/>
  <c r="L8" i="28" s="1"/>
  <c r="I8" i="3"/>
  <c r="HV8" i="3" s="1"/>
  <c r="LR8" i="3" s="1"/>
  <c r="M8" i="28" s="1"/>
  <c r="J8" i="3"/>
  <c r="K8" i="3"/>
  <c r="HX8" i="3" s="1"/>
  <c r="LT8" i="3" s="1"/>
  <c r="O8" i="28" s="1"/>
  <c r="L8" i="3"/>
  <c r="M8" i="3"/>
  <c r="HZ8" i="3" s="1"/>
  <c r="LV8" i="3" s="1"/>
  <c r="Q8" i="28" s="1"/>
  <c r="N8" i="3"/>
  <c r="O8" i="3"/>
  <c r="IB8" i="3" s="1"/>
  <c r="LX8" i="3" s="1"/>
  <c r="S8" i="28" s="1"/>
  <c r="P8" i="3"/>
  <c r="IC8" i="3" s="1"/>
  <c r="LY8" i="3" s="1"/>
  <c r="T8" i="28" s="1"/>
  <c r="Q8" i="3"/>
  <c r="ID8" i="3" s="1"/>
  <c r="LZ8" i="3" s="1"/>
  <c r="U8" i="28" s="1"/>
  <c r="R8" i="3"/>
  <c r="S8" i="3"/>
  <c r="IF8" i="3" s="1"/>
  <c r="MB8" i="3" s="1"/>
  <c r="W8" i="28" s="1"/>
  <c r="T8" i="3"/>
  <c r="IG8" i="3" s="1"/>
  <c r="MC8" i="3" s="1"/>
  <c r="X8" i="28" s="1"/>
  <c r="U8" i="3"/>
  <c r="IH8" i="3" s="1"/>
  <c r="MD8" i="3" s="1"/>
  <c r="Y8" i="28" s="1"/>
  <c r="V8" i="3"/>
  <c r="W8" i="3"/>
  <c r="IJ8" i="3" s="1"/>
  <c r="MF8" i="3" s="1"/>
  <c r="AA8" i="28" s="1"/>
  <c r="X8" i="3"/>
  <c r="IK8" i="3" s="1"/>
  <c r="MG8" i="3" s="1"/>
  <c r="AB8" i="28" s="1"/>
  <c r="Y8" i="3"/>
  <c r="IL8" i="3" s="1"/>
  <c r="MH8" i="3" s="1"/>
  <c r="AC8" i="28" s="1"/>
  <c r="Z8" i="3"/>
  <c r="AA8" i="3"/>
  <c r="IN8" i="3" s="1"/>
  <c r="MJ8" i="3" s="1"/>
  <c r="AE8" i="28" s="1"/>
  <c r="AB8" i="3"/>
  <c r="IO8" i="3" s="1"/>
  <c r="MK8" i="3" s="1"/>
  <c r="AF8" i="28" s="1"/>
  <c r="AC8" i="3"/>
  <c r="AD8" i="3"/>
  <c r="AE8" i="3"/>
  <c r="IR8" i="3" s="1"/>
  <c r="MN8" i="3" s="1"/>
  <c r="AI8" i="28" s="1"/>
  <c r="AF8" i="3"/>
  <c r="IS8" i="3" s="1"/>
  <c r="MO8" i="3" s="1"/>
  <c r="AJ8" i="28" s="1"/>
  <c r="AG8" i="3"/>
  <c r="IT8" i="3" s="1"/>
  <c r="MP8" i="3" s="1"/>
  <c r="AK8" i="28" s="1"/>
  <c r="AH8" i="3"/>
  <c r="AI8" i="3"/>
  <c r="IV8" i="3" s="1"/>
  <c r="MR8" i="3" s="1"/>
  <c r="AM8" i="28" s="1"/>
  <c r="AJ8" i="3"/>
  <c r="IW8" i="3" s="1"/>
  <c r="MS8" i="3" s="1"/>
  <c r="AN8" i="28" s="1"/>
  <c r="AK8" i="3"/>
  <c r="IX8" i="3" s="1"/>
  <c r="MT8" i="3" s="1"/>
  <c r="AO8" i="28" s="1"/>
  <c r="AL8" i="3"/>
  <c r="AM8" i="3"/>
  <c r="IZ8" i="3" s="1"/>
  <c r="MV8" i="3" s="1"/>
  <c r="AQ8" i="28" s="1"/>
  <c r="AN8" i="3"/>
  <c r="JA8" i="3" s="1"/>
  <c r="MW8" i="3" s="1"/>
  <c r="AR8" i="28" s="1"/>
  <c r="AO8" i="3"/>
  <c r="JB8" i="3" s="1"/>
  <c r="MX8" i="3" s="1"/>
  <c r="AS8" i="28" s="1"/>
  <c r="AP8" i="3"/>
  <c r="AQ8" i="3"/>
  <c r="JD8" i="3" s="1"/>
  <c r="MZ8" i="3" s="1"/>
  <c r="AU8" i="28" s="1"/>
  <c r="AR8" i="3"/>
  <c r="JE8" i="3" s="1"/>
  <c r="NA8" i="3" s="1"/>
  <c r="AV8" i="28" s="1"/>
  <c r="AS8" i="3"/>
  <c r="JF8" i="3" s="1"/>
  <c r="NB8" i="3" s="1"/>
  <c r="AW8" i="28" s="1"/>
  <c r="AT8" i="3"/>
  <c r="AU8" i="3"/>
  <c r="JH8" i="3" s="1"/>
  <c r="ND8" i="3" s="1"/>
  <c r="AY8" i="28" s="1"/>
  <c r="AV8" i="3"/>
  <c r="JI8" i="3" s="1"/>
  <c r="NE8" i="3" s="1"/>
  <c r="AZ8" i="28" s="1"/>
  <c r="AW8" i="3"/>
  <c r="JJ8" i="3" s="1"/>
  <c r="NF8" i="3" s="1"/>
  <c r="BA8" i="28" s="1"/>
  <c r="AX8" i="3"/>
  <c r="F9" i="3"/>
  <c r="HS9" i="3" s="1"/>
  <c r="LO9" i="3" s="1"/>
  <c r="J9" i="28" s="1"/>
  <c r="G9" i="3"/>
  <c r="HT9" i="3" s="1"/>
  <c r="LP9" i="3" s="1"/>
  <c r="K9" i="28" s="1"/>
  <c r="H9" i="3"/>
  <c r="HU9" i="3" s="1"/>
  <c r="LQ9" i="3" s="1"/>
  <c r="L9" i="28" s="1"/>
  <c r="I9" i="3"/>
  <c r="HV9" i="3" s="1"/>
  <c r="LR9" i="3" s="1"/>
  <c r="M9" i="28" s="1"/>
  <c r="J9" i="3"/>
  <c r="HW9" i="3" s="1"/>
  <c r="LS9" i="3" s="1"/>
  <c r="N9" i="28" s="1"/>
  <c r="K9" i="3"/>
  <c r="HX9" i="3" s="1"/>
  <c r="LT9" i="3" s="1"/>
  <c r="O9" i="28" s="1"/>
  <c r="L9" i="3"/>
  <c r="HY9" i="3" s="1"/>
  <c r="LU9" i="3" s="1"/>
  <c r="P9" i="28" s="1"/>
  <c r="M9" i="3"/>
  <c r="HZ9" i="3" s="1"/>
  <c r="LV9" i="3" s="1"/>
  <c r="Q9" i="28" s="1"/>
  <c r="N9" i="3"/>
  <c r="IA9" i="3" s="1"/>
  <c r="LW9" i="3" s="1"/>
  <c r="R9" i="28" s="1"/>
  <c r="O9" i="3"/>
  <c r="IB9" i="3" s="1"/>
  <c r="LX9" i="3" s="1"/>
  <c r="S9" i="28" s="1"/>
  <c r="P9" i="3"/>
  <c r="IC9" i="3" s="1"/>
  <c r="LY9" i="3" s="1"/>
  <c r="T9" i="28" s="1"/>
  <c r="Q9" i="3"/>
  <c r="ID9" i="3" s="1"/>
  <c r="LZ9" i="3" s="1"/>
  <c r="U9" i="28" s="1"/>
  <c r="R9" i="3"/>
  <c r="IE9" i="3" s="1"/>
  <c r="MA9" i="3" s="1"/>
  <c r="V9" i="28" s="1"/>
  <c r="S9" i="3"/>
  <c r="IF9" i="3" s="1"/>
  <c r="MB9" i="3" s="1"/>
  <c r="W9" i="28" s="1"/>
  <c r="T9" i="3"/>
  <c r="IG9" i="3" s="1"/>
  <c r="MC9" i="3" s="1"/>
  <c r="X9" i="28" s="1"/>
  <c r="U9" i="3"/>
  <c r="V9" i="3"/>
  <c r="II9" i="3" s="1"/>
  <c r="ME9" i="3" s="1"/>
  <c r="Z9" i="28" s="1"/>
  <c r="W9" i="3"/>
  <c r="IJ9" i="3" s="1"/>
  <c r="MF9" i="3" s="1"/>
  <c r="AA9" i="28" s="1"/>
  <c r="X9" i="3"/>
  <c r="IK9" i="3" s="1"/>
  <c r="MG9" i="3" s="1"/>
  <c r="AB9" i="28" s="1"/>
  <c r="Y9" i="3"/>
  <c r="IL9" i="3" s="1"/>
  <c r="MH9" i="3" s="1"/>
  <c r="AC9" i="28" s="1"/>
  <c r="Z9" i="3"/>
  <c r="IM9" i="3" s="1"/>
  <c r="MI9" i="3" s="1"/>
  <c r="AD9" i="28" s="1"/>
  <c r="AA9" i="3"/>
  <c r="IN9" i="3" s="1"/>
  <c r="MJ9" i="3" s="1"/>
  <c r="AE9" i="28" s="1"/>
  <c r="AB9" i="3"/>
  <c r="IO9" i="3" s="1"/>
  <c r="MK9" i="3" s="1"/>
  <c r="AF9" i="28" s="1"/>
  <c r="AC9" i="3"/>
  <c r="IP9" i="3" s="1"/>
  <c r="ML9" i="3" s="1"/>
  <c r="AG9" i="28" s="1"/>
  <c r="AD9" i="3"/>
  <c r="IQ9" i="3" s="1"/>
  <c r="MM9" i="3" s="1"/>
  <c r="AH9" i="28" s="1"/>
  <c r="AE9" i="3"/>
  <c r="IR9" i="3" s="1"/>
  <c r="MN9" i="3" s="1"/>
  <c r="AI9" i="28" s="1"/>
  <c r="AF9" i="3"/>
  <c r="IS9" i="3" s="1"/>
  <c r="MO9" i="3" s="1"/>
  <c r="AJ9" i="28" s="1"/>
  <c r="AG9" i="3"/>
  <c r="IT9" i="3" s="1"/>
  <c r="MP9" i="3" s="1"/>
  <c r="AK9" i="28" s="1"/>
  <c r="AH9" i="3"/>
  <c r="IU9" i="3" s="1"/>
  <c r="MQ9" i="3" s="1"/>
  <c r="AL9" i="28" s="1"/>
  <c r="AI9" i="3"/>
  <c r="IV9" i="3" s="1"/>
  <c r="MR9" i="3" s="1"/>
  <c r="AM9" i="28" s="1"/>
  <c r="AJ9" i="3"/>
  <c r="IW9" i="3" s="1"/>
  <c r="MS9" i="3" s="1"/>
  <c r="AN9" i="28" s="1"/>
  <c r="AK9" i="3"/>
  <c r="IX9" i="3" s="1"/>
  <c r="MT9" i="3" s="1"/>
  <c r="AO9" i="28" s="1"/>
  <c r="AL9" i="3"/>
  <c r="IY9" i="3" s="1"/>
  <c r="MU9" i="3" s="1"/>
  <c r="AP9" i="28" s="1"/>
  <c r="AM9" i="3"/>
  <c r="IZ9" i="3" s="1"/>
  <c r="MV9" i="3" s="1"/>
  <c r="AQ9" i="28" s="1"/>
  <c r="AN9" i="3"/>
  <c r="JA9" i="3" s="1"/>
  <c r="MW9" i="3" s="1"/>
  <c r="AR9" i="28" s="1"/>
  <c r="AO9" i="3"/>
  <c r="JB9" i="3" s="1"/>
  <c r="MX9" i="3" s="1"/>
  <c r="AS9" i="28" s="1"/>
  <c r="AP9" i="3"/>
  <c r="JC9" i="3" s="1"/>
  <c r="MY9" i="3" s="1"/>
  <c r="AT9" i="28" s="1"/>
  <c r="AQ9" i="3"/>
  <c r="JD9" i="3" s="1"/>
  <c r="MZ9" i="3" s="1"/>
  <c r="AU9" i="28" s="1"/>
  <c r="AR9" i="3"/>
  <c r="JE9" i="3" s="1"/>
  <c r="NA9" i="3" s="1"/>
  <c r="AV9" i="28" s="1"/>
  <c r="AS9" i="3"/>
  <c r="JF9" i="3" s="1"/>
  <c r="NB9" i="3" s="1"/>
  <c r="AW9" i="28" s="1"/>
  <c r="AT9" i="3"/>
  <c r="JG9" i="3" s="1"/>
  <c r="NC9" i="3" s="1"/>
  <c r="AX9" i="28" s="1"/>
  <c r="AU9" i="3"/>
  <c r="JH9" i="3" s="1"/>
  <c r="ND9" i="3" s="1"/>
  <c r="AY9" i="28" s="1"/>
  <c r="AV9" i="3"/>
  <c r="JI9" i="3" s="1"/>
  <c r="NE9" i="3" s="1"/>
  <c r="AZ9" i="28" s="1"/>
  <c r="AW9" i="3"/>
  <c r="JJ9" i="3" s="1"/>
  <c r="NF9" i="3" s="1"/>
  <c r="BA9" i="28" s="1"/>
  <c r="AX9" i="3"/>
  <c r="JK9" i="3" s="1"/>
  <c r="NG9" i="3" s="1"/>
  <c r="BB9" i="28" s="1"/>
  <c r="F10" i="3"/>
  <c r="HS10" i="3" s="1"/>
  <c r="LO10" i="3" s="1"/>
  <c r="J10" i="28" s="1"/>
  <c r="G10" i="3"/>
  <c r="HT10" i="3" s="1"/>
  <c r="LP10" i="3" s="1"/>
  <c r="K10" i="28" s="1"/>
  <c r="H10" i="3"/>
  <c r="HU10" i="3" s="1"/>
  <c r="LQ10" i="3" s="1"/>
  <c r="L10" i="28" s="1"/>
  <c r="I10" i="3"/>
  <c r="HV10" i="3" s="1"/>
  <c r="LR10" i="3" s="1"/>
  <c r="M10" i="28" s="1"/>
  <c r="J10" i="3"/>
  <c r="HW10" i="3" s="1"/>
  <c r="LS10" i="3" s="1"/>
  <c r="N10" i="28" s="1"/>
  <c r="K10" i="3"/>
  <c r="HX10" i="3" s="1"/>
  <c r="LT10" i="3" s="1"/>
  <c r="O10" i="28" s="1"/>
  <c r="L10" i="3"/>
  <c r="HY10" i="3" s="1"/>
  <c r="LU10" i="3" s="1"/>
  <c r="P10" i="28" s="1"/>
  <c r="M10" i="3"/>
  <c r="HZ10" i="3" s="1"/>
  <c r="LV10" i="3" s="1"/>
  <c r="Q10" i="28" s="1"/>
  <c r="N10" i="3"/>
  <c r="IA10" i="3" s="1"/>
  <c r="LW10" i="3" s="1"/>
  <c r="R10" i="28" s="1"/>
  <c r="O10" i="3"/>
  <c r="IB10" i="3" s="1"/>
  <c r="LX10" i="3" s="1"/>
  <c r="S10" i="28" s="1"/>
  <c r="P10" i="3"/>
  <c r="IC10" i="3" s="1"/>
  <c r="LY10" i="3" s="1"/>
  <c r="T10" i="28" s="1"/>
  <c r="Q10" i="3"/>
  <c r="ID10" i="3" s="1"/>
  <c r="LZ10" i="3" s="1"/>
  <c r="U10" i="28" s="1"/>
  <c r="R10" i="3"/>
  <c r="IE10" i="3" s="1"/>
  <c r="MA10" i="3" s="1"/>
  <c r="V10" i="28" s="1"/>
  <c r="S10" i="3"/>
  <c r="IF10" i="3" s="1"/>
  <c r="MB10" i="3" s="1"/>
  <c r="W10" i="28" s="1"/>
  <c r="T10" i="3"/>
  <c r="IG10" i="3" s="1"/>
  <c r="MC10" i="3" s="1"/>
  <c r="X10" i="28" s="1"/>
  <c r="U10" i="3"/>
  <c r="IH10" i="3" s="1"/>
  <c r="MD10" i="3" s="1"/>
  <c r="Y10" i="28" s="1"/>
  <c r="V10" i="3"/>
  <c r="II10" i="3" s="1"/>
  <c r="ME10" i="3" s="1"/>
  <c r="Z10" i="28" s="1"/>
  <c r="W10" i="3"/>
  <c r="IJ10" i="3" s="1"/>
  <c r="MF10" i="3" s="1"/>
  <c r="AA10" i="28" s="1"/>
  <c r="X10" i="3"/>
  <c r="IK10" i="3" s="1"/>
  <c r="MG10" i="3" s="1"/>
  <c r="AB10" i="28" s="1"/>
  <c r="Y10" i="3"/>
  <c r="IL10" i="3" s="1"/>
  <c r="MH10" i="3" s="1"/>
  <c r="AC10" i="28" s="1"/>
  <c r="Z10" i="3"/>
  <c r="IM10" i="3" s="1"/>
  <c r="MI10" i="3" s="1"/>
  <c r="AD10" i="28" s="1"/>
  <c r="AA10" i="3"/>
  <c r="IN10" i="3" s="1"/>
  <c r="MJ10" i="3" s="1"/>
  <c r="AE10" i="28" s="1"/>
  <c r="AB10" i="3"/>
  <c r="IO10" i="3" s="1"/>
  <c r="MK10" i="3" s="1"/>
  <c r="AF10" i="28" s="1"/>
  <c r="AC10" i="3"/>
  <c r="IP10" i="3" s="1"/>
  <c r="ML10" i="3" s="1"/>
  <c r="AG10" i="28" s="1"/>
  <c r="AD10" i="3"/>
  <c r="IQ10" i="3" s="1"/>
  <c r="MM10" i="3" s="1"/>
  <c r="AH10" i="28" s="1"/>
  <c r="AE10" i="3"/>
  <c r="IR10" i="3" s="1"/>
  <c r="MN10" i="3" s="1"/>
  <c r="AI10" i="28" s="1"/>
  <c r="AF10" i="3"/>
  <c r="IS10" i="3" s="1"/>
  <c r="MO10" i="3" s="1"/>
  <c r="AJ10" i="28" s="1"/>
  <c r="AG10" i="3"/>
  <c r="IT10" i="3" s="1"/>
  <c r="MP10" i="3" s="1"/>
  <c r="AK10" i="28" s="1"/>
  <c r="AH10" i="3"/>
  <c r="IU10" i="3" s="1"/>
  <c r="MQ10" i="3" s="1"/>
  <c r="AL10" i="28" s="1"/>
  <c r="AI10" i="3"/>
  <c r="IV10" i="3" s="1"/>
  <c r="MR10" i="3" s="1"/>
  <c r="AM10" i="28" s="1"/>
  <c r="AJ10" i="3"/>
  <c r="IW10" i="3" s="1"/>
  <c r="MS10" i="3" s="1"/>
  <c r="AN10" i="28" s="1"/>
  <c r="AK10" i="3"/>
  <c r="IX10" i="3" s="1"/>
  <c r="MT10" i="3" s="1"/>
  <c r="AO10" i="28" s="1"/>
  <c r="AL10" i="3"/>
  <c r="IY10" i="3" s="1"/>
  <c r="MU10" i="3" s="1"/>
  <c r="AP10" i="28" s="1"/>
  <c r="AM10" i="3"/>
  <c r="IZ10" i="3" s="1"/>
  <c r="MV10" i="3" s="1"/>
  <c r="AQ10" i="28" s="1"/>
  <c r="AN10" i="3"/>
  <c r="JA10" i="3" s="1"/>
  <c r="MW10" i="3" s="1"/>
  <c r="AR10" i="28" s="1"/>
  <c r="AO10" i="3"/>
  <c r="JB10" i="3" s="1"/>
  <c r="MX10" i="3" s="1"/>
  <c r="AS10" i="28" s="1"/>
  <c r="AP10" i="3"/>
  <c r="JC10" i="3" s="1"/>
  <c r="MY10" i="3" s="1"/>
  <c r="AT10" i="28" s="1"/>
  <c r="AQ10" i="3"/>
  <c r="JD10" i="3" s="1"/>
  <c r="MZ10" i="3" s="1"/>
  <c r="AU10" i="28" s="1"/>
  <c r="AR10" i="3"/>
  <c r="JE10" i="3" s="1"/>
  <c r="NA10" i="3" s="1"/>
  <c r="AV10" i="28" s="1"/>
  <c r="AS10" i="3"/>
  <c r="JF10" i="3" s="1"/>
  <c r="NB10" i="3" s="1"/>
  <c r="AW10" i="28" s="1"/>
  <c r="AT10" i="3"/>
  <c r="JG10" i="3" s="1"/>
  <c r="NC10" i="3" s="1"/>
  <c r="AX10" i="28" s="1"/>
  <c r="AU10" i="3"/>
  <c r="JH10" i="3" s="1"/>
  <c r="ND10" i="3" s="1"/>
  <c r="AY10" i="28" s="1"/>
  <c r="AV10" i="3"/>
  <c r="JI10" i="3" s="1"/>
  <c r="NE10" i="3" s="1"/>
  <c r="AZ10" i="28" s="1"/>
  <c r="AW10" i="3"/>
  <c r="JJ10" i="3" s="1"/>
  <c r="NF10" i="3" s="1"/>
  <c r="BA10" i="28" s="1"/>
  <c r="AX10" i="3"/>
  <c r="JK10" i="3" s="1"/>
  <c r="NG10" i="3" s="1"/>
  <c r="BB10" i="28" s="1"/>
  <c r="F11" i="3"/>
  <c r="HS11" i="3" s="1"/>
  <c r="LO11" i="3" s="1"/>
  <c r="J11" i="28" s="1"/>
  <c r="G11" i="3"/>
  <c r="HT11" i="3" s="1"/>
  <c r="LP11" i="3" s="1"/>
  <c r="K11" i="28" s="1"/>
  <c r="H11" i="3"/>
  <c r="HU11" i="3" s="1"/>
  <c r="LQ11" i="3" s="1"/>
  <c r="L11" i="28" s="1"/>
  <c r="I11" i="3"/>
  <c r="HV11" i="3" s="1"/>
  <c r="LR11" i="3" s="1"/>
  <c r="M11" i="28" s="1"/>
  <c r="J11" i="3"/>
  <c r="HW11" i="3" s="1"/>
  <c r="LS11" i="3" s="1"/>
  <c r="N11" i="28" s="1"/>
  <c r="K11" i="3"/>
  <c r="HX11" i="3" s="1"/>
  <c r="LT11" i="3" s="1"/>
  <c r="O11" i="28" s="1"/>
  <c r="L11" i="3"/>
  <c r="HY11" i="3" s="1"/>
  <c r="LU11" i="3" s="1"/>
  <c r="P11" i="28" s="1"/>
  <c r="M11" i="3"/>
  <c r="HZ11" i="3" s="1"/>
  <c r="LV11" i="3" s="1"/>
  <c r="Q11" i="28" s="1"/>
  <c r="N11" i="3"/>
  <c r="IA11" i="3" s="1"/>
  <c r="LW11" i="3" s="1"/>
  <c r="R11" i="28" s="1"/>
  <c r="O11" i="3"/>
  <c r="IB11" i="3" s="1"/>
  <c r="LX11" i="3" s="1"/>
  <c r="S11" i="28" s="1"/>
  <c r="P11" i="3"/>
  <c r="IC11" i="3" s="1"/>
  <c r="LY11" i="3" s="1"/>
  <c r="T11" i="28" s="1"/>
  <c r="Q11" i="3"/>
  <c r="ID11" i="3" s="1"/>
  <c r="LZ11" i="3" s="1"/>
  <c r="U11" i="28" s="1"/>
  <c r="R11" i="3"/>
  <c r="IE11" i="3" s="1"/>
  <c r="MA11" i="3" s="1"/>
  <c r="V11" i="28" s="1"/>
  <c r="S11" i="3"/>
  <c r="IF11" i="3" s="1"/>
  <c r="MB11" i="3" s="1"/>
  <c r="W11" i="28" s="1"/>
  <c r="T11" i="3"/>
  <c r="IG11" i="3" s="1"/>
  <c r="MC11" i="3" s="1"/>
  <c r="X11" i="28" s="1"/>
  <c r="U11" i="3"/>
  <c r="IH11" i="3" s="1"/>
  <c r="MD11" i="3" s="1"/>
  <c r="Y11" i="28" s="1"/>
  <c r="V11" i="3"/>
  <c r="II11" i="3" s="1"/>
  <c r="ME11" i="3" s="1"/>
  <c r="Z11" i="28" s="1"/>
  <c r="W11" i="3"/>
  <c r="IJ11" i="3" s="1"/>
  <c r="MF11" i="3" s="1"/>
  <c r="AA11" i="28" s="1"/>
  <c r="X11" i="3"/>
  <c r="IK11" i="3" s="1"/>
  <c r="MG11" i="3" s="1"/>
  <c r="AB11" i="28" s="1"/>
  <c r="Y11" i="3"/>
  <c r="IL11" i="3" s="1"/>
  <c r="MH11" i="3" s="1"/>
  <c r="AC11" i="28" s="1"/>
  <c r="Z11" i="3"/>
  <c r="IM11" i="3" s="1"/>
  <c r="MI11" i="3" s="1"/>
  <c r="AD11" i="28" s="1"/>
  <c r="AA11" i="3"/>
  <c r="IN11" i="3" s="1"/>
  <c r="MJ11" i="3" s="1"/>
  <c r="AE11" i="28" s="1"/>
  <c r="AB11" i="3"/>
  <c r="IO11" i="3" s="1"/>
  <c r="MK11" i="3" s="1"/>
  <c r="AF11" i="28" s="1"/>
  <c r="AC11" i="3"/>
  <c r="IP11" i="3" s="1"/>
  <c r="ML11" i="3" s="1"/>
  <c r="AG11" i="28" s="1"/>
  <c r="AD11" i="3"/>
  <c r="IQ11" i="3" s="1"/>
  <c r="MM11" i="3" s="1"/>
  <c r="AH11" i="28" s="1"/>
  <c r="AE11" i="3"/>
  <c r="IR11" i="3" s="1"/>
  <c r="MN11" i="3" s="1"/>
  <c r="AI11" i="28" s="1"/>
  <c r="AF11" i="3"/>
  <c r="IS11" i="3" s="1"/>
  <c r="MO11" i="3" s="1"/>
  <c r="AJ11" i="28" s="1"/>
  <c r="AG11" i="3"/>
  <c r="IT11" i="3" s="1"/>
  <c r="MP11" i="3" s="1"/>
  <c r="AK11" i="28" s="1"/>
  <c r="AH11" i="3"/>
  <c r="IU11" i="3" s="1"/>
  <c r="MQ11" i="3" s="1"/>
  <c r="AL11" i="28" s="1"/>
  <c r="AI11" i="3"/>
  <c r="IV11" i="3" s="1"/>
  <c r="MR11" i="3" s="1"/>
  <c r="AM11" i="28" s="1"/>
  <c r="AJ11" i="3"/>
  <c r="IW11" i="3" s="1"/>
  <c r="MS11" i="3" s="1"/>
  <c r="AN11" i="28" s="1"/>
  <c r="AK11" i="3"/>
  <c r="IX11" i="3" s="1"/>
  <c r="MT11" i="3" s="1"/>
  <c r="AO11" i="28" s="1"/>
  <c r="AL11" i="3"/>
  <c r="IY11" i="3" s="1"/>
  <c r="MU11" i="3" s="1"/>
  <c r="AP11" i="28" s="1"/>
  <c r="AM11" i="3"/>
  <c r="IZ11" i="3" s="1"/>
  <c r="MV11" i="3" s="1"/>
  <c r="AQ11" i="28" s="1"/>
  <c r="AN11" i="3"/>
  <c r="JA11" i="3" s="1"/>
  <c r="MW11" i="3" s="1"/>
  <c r="AR11" i="28" s="1"/>
  <c r="AO11" i="3"/>
  <c r="JB11" i="3" s="1"/>
  <c r="MX11" i="3" s="1"/>
  <c r="AS11" i="28" s="1"/>
  <c r="AP11" i="3"/>
  <c r="JC11" i="3" s="1"/>
  <c r="MY11" i="3" s="1"/>
  <c r="AT11" i="28" s="1"/>
  <c r="AQ11" i="3"/>
  <c r="JD11" i="3" s="1"/>
  <c r="MZ11" i="3" s="1"/>
  <c r="AU11" i="28" s="1"/>
  <c r="AR11" i="3"/>
  <c r="JE11" i="3" s="1"/>
  <c r="NA11" i="3" s="1"/>
  <c r="AV11" i="28" s="1"/>
  <c r="AS11" i="3"/>
  <c r="JF11" i="3" s="1"/>
  <c r="NB11" i="3" s="1"/>
  <c r="AW11" i="28" s="1"/>
  <c r="AT11" i="3"/>
  <c r="JG11" i="3" s="1"/>
  <c r="NC11" i="3" s="1"/>
  <c r="AX11" i="28" s="1"/>
  <c r="AU11" i="3"/>
  <c r="JH11" i="3" s="1"/>
  <c r="ND11" i="3" s="1"/>
  <c r="AY11" i="28" s="1"/>
  <c r="AV11" i="3"/>
  <c r="JI11" i="3" s="1"/>
  <c r="NE11" i="3" s="1"/>
  <c r="AZ11" i="28" s="1"/>
  <c r="AW11" i="3"/>
  <c r="JJ11" i="3" s="1"/>
  <c r="NF11" i="3" s="1"/>
  <c r="BA11" i="28" s="1"/>
  <c r="AX11" i="3"/>
  <c r="JK11" i="3" s="1"/>
  <c r="NG11" i="3" s="1"/>
  <c r="BB11" i="28" s="1"/>
  <c r="F12" i="3"/>
  <c r="HS12" i="3" s="1"/>
  <c r="LO12" i="3" s="1"/>
  <c r="J12" i="28" s="1"/>
  <c r="G12" i="3"/>
  <c r="HT12" i="3" s="1"/>
  <c r="LP12" i="3" s="1"/>
  <c r="K12" i="28" s="1"/>
  <c r="H12" i="3"/>
  <c r="HU12" i="3" s="1"/>
  <c r="LQ12" i="3" s="1"/>
  <c r="L12" i="28" s="1"/>
  <c r="I12" i="3"/>
  <c r="HV12" i="3" s="1"/>
  <c r="LR12" i="3" s="1"/>
  <c r="M12" i="28" s="1"/>
  <c r="J12" i="3"/>
  <c r="HW12" i="3" s="1"/>
  <c r="LS12" i="3" s="1"/>
  <c r="N12" i="28" s="1"/>
  <c r="K12" i="3"/>
  <c r="HX12" i="3" s="1"/>
  <c r="LT12" i="3" s="1"/>
  <c r="O12" i="28" s="1"/>
  <c r="L12" i="3"/>
  <c r="HY12" i="3" s="1"/>
  <c r="LU12" i="3" s="1"/>
  <c r="P12" i="28" s="1"/>
  <c r="M12" i="3"/>
  <c r="HZ12" i="3" s="1"/>
  <c r="LV12" i="3" s="1"/>
  <c r="Q12" i="28" s="1"/>
  <c r="N12" i="3"/>
  <c r="IA12" i="3" s="1"/>
  <c r="LW12" i="3" s="1"/>
  <c r="R12" i="28" s="1"/>
  <c r="O12" i="3"/>
  <c r="IB12" i="3" s="1"/>
  <c r="LX12" i="3" s="1"/>
  <c r="S12" i="28" s="1"/>
  <c r="P12" i="3"/>
  <c r="IC12" i="3" s="1"/>
  <c r="LY12" i="3" s="1"/>
  <c r="T12" i="28" s="1"/>
  <c r="Q12" i="3"/>
  <c r="ID12" i="3" s="1"/>
  <c r="LZ12" i="3" s="1"/>
  <c r="U12" i="28" s="1"/>
  <c r="R12" i="3"/>
  <c r="IE12" i="3" s="1"/>
  <c r="MA12" i="3" s="1"/>
  <c r="V12" i="28" s="1"/>
  <c r="S12" i="3"/>
  <c r="IF12" i="3" s="1"/>
  <c r="MB12" i="3" s="1"/>
  <c r="W12" i="28" s="1"/>
  <c r="T12" i="3"/>
  <c r="IG12" i="3" s="1"/>
  <c r="MC12" i="3" s="1"/>
  <c r="X12" i="28" s="1"/>
  <c r="U12" i="3"/>
  <c r="IH12" i="3" s="1"/>
  <c r="MD12" i="3" s="1"/>
  <c r="Y12" i="28" s="1"/>
  <c r="V12" i="3"/>
  <c r="W12" i="3"/>
  <c r="IJ12" i="3" s="1"/>
  <c r="MF12" i="3" s="1"/>
  <c r="AA12" i="28" s="1"/>
  <c r="X12" i="3"/>
  <c r="IK12" i="3" s="1"/>
  <c r="MG12" i="3" s="1"/>
  <c r="AB12" i="28" s="1"/>
  <c r="Y12" i="3"/>
  <c r="IL12" i="3" s="1"/>
  <c r="MH12" i="3" s="1"/>
  <c r="AC12" i="28" s="1"/>
  <c r="Z12" i="3"/>
  <c r="IM12" i="3" s="1"/>
  <c r="MI12" i="3" s="1"/>
  <c r="AD12" i="28" s="1"/>
  <c r="AA12" i="3"/>
  <c r="IN12" i="3" s="1"/>
  <c r="MJ12" i="3" s="1"/>
  <c r="AE12" i="28" s="1"/>
  <c r="AB12" i="3"/>
  <c r="IO12" i="3" s="1"/>
  <c r="MK12" i="3" s="1"/>
  <c r="AF12" i="28" s="1"/>
  <c r="AC12" i="3"/>
  <c r="IP12" i="3" s="1"/>
  <c r="ML12" i="3" s="1"/>
  <c r="AG12" i="28" s="1"/>
  <c r="AD12" i="3"/>
  <c r="IQ12" i="3" s="1"/>
  <c r="MM12" i="3" s="1"/>
  <c r="AH12" i="28" s="1"/>
  <c r="AE12" i="3"/>
  <c r="IR12" i="3" s="1"/>
  <c r="MN12" i="3" s="1"/>
  <c r="AI12" i="28" s="1"/>
  <c r="AF12" i="3"/>
  <c r="IS12" i="3" s="1"/>
  <c r="MO12" i="3" s="1"/>
  <c r="AJ12" i="28" s="1"/>
  <c r="AG12" i="3"/>
  <c r="IT12" i="3" s="1"/>
  <c r="MP12" i="3" s="1"/>
  <c r="AK12" i="28" s="1"/>
  <c r="AH12" i="3"/>
  <c r="IU12" i="3" s="1"/>
  <c r="MQ12" i="3" s="1"/>
  <c r="AL12" i="28" s="1"/>
  <c r="AI12" i="3"/>
  <c r="IV12" i="3" s="1"/>
  <c r="MR12" i="3" s="1"/>
  <c r="AM12" i="28" s="1"/>
  <c r="AJ12" i="3"/>
  <c r="IW12" i="3" s="1"/>
  <c r="MS12" i="3" s="1"/>
  <c r="AN12" i="28" s="1"/>
  <c r="AK12" i="3"/>
  <c r="IX12" i="3" s="1"/>
  <c r="MT12" i="3" s="1"/>
  <c r="AO12" i="28" s="1"/>
  <c r="AL12" i="3"/>
  <c r="IY12" i="3" s="1"/>
  <c r="MU12" i="3" s="1"/>
  <c r="AP12" i="28" s="1"/>
  <c r="AM12" i="3"/>
  <c r="IZ12" i="3" s="1"/>
  <c r="MV12" i="3" s="1"/>
  <c r="AQ12" i="28" s="1"/>
  <c r="AN12" i="3"/>
  <c r="JA12" i="3" s="1"/>
  <c r="MW12" i="3" s="1"/>
  <c r="AR12" i="28" s="1"/>
  <c r="AO12" i="3"/>
  <c r="JB12" i="3" s="1"/>
  <c r="MX12" i="3" s="1"/>
  <c r="AS12" i="28" s="1"/>
  <c r="AP12" i="3"/>
  <c r="JC12" i="3" s="1"/>
  <c r="MY12" i="3" s="1"/>
  <c r="AT12" i="28" s="1"/>
  <c r="AQ12" i="3"/>
  <c r="JD12" i="3" s="1"/>
  <c r="MZ12" i="3" s="1"/>
  <c r="AU12" i="28" s="1"/>
  <c r="AR12" i="3"/>
  <c r="JE12" i="3" s="1"/>
  <c r="NA12" i="3" s="1"/>
  <c r="AV12" i="28" s="1"/>
  <c r="AS12" i="3"/>
  <c r="JF12" i="3" s="1"/>
  <c r="NB12" i="3" s="1"/>
  <c r="AW12" i="28" s="1"/>
  <c r="AT12" i="3"/>
  <c r="JG12" i="3" s="1"/>
  <c r="NC12" i="3" s="1"/>
  <c r="AX12" i="28" s="1"/>
  <c r="AU12" i="3"/>
  <c r="JH12" i="3" s="1"/>
  <c r="ND12" i="3" s="1"/>
  <c r="AY12" i="28" s="1"/>
  <c r="AV12" i="3"/>
  <c r="JI12" i="3" s="1"/>
  <c r="NE12" i="3" s="1"/>
  <c r="AZ12" i="28" s="1"/>
  <c r="AW12" i="3"/>
  <c r="JJ12" i="3" s="1"/>
  <c r="NF12" i="3" s="1"/>
  <c r="BA12" i="28" s="1"/>
  <c r="AX12" i="3"/>
  <c r="JK12" i="3" s="1"/>
  <c r="NG12" i="3" s="1"/>
  <c r="BB12" i="28" s="1"/>
  <c r="F13" i="3"/>
  <c r="HS13" i="3" s="1"/>
  <c r="LO13" i="3" s="1"/>
  <c r="J13" i="28" s="1"/>
  <c r="G13" i="3"/>
  <c r="HT13" i="3" s="1"/>
  <c r="LP13" i="3" s="1"/>
  <c r="K13" i="28" s="1"/>
  <c r="H13" i="3"/>
  <c r="HU13" i="3" s="1"/>
  <c r="LQ13" i="3" s="1"/>
  <c r="L13" i="28" s="1"/>
  <c r="I13" i="3"/>
  <c r="J13" i="3"/>
  <c r="HW13" i="3" s="1"/>
  <c r="LS13" i="3" s="1"/>
  <c r="N13" i="28" s="1"/>
  <c r="K13" i="3"/>
  <c r="HX13" i="3" s="1"/>
  <c r="LT13" i="3" s="1"/>
  <c r="O13" i="28" s="1"/>
  <c r="L13" i="3"/>
  <c r="HY13" i="3" s="1"/>
  <c r="LU13" i="3" s="1"/>
  <c r="P13" i="28" s="1"/>
  <c r="M13" i="3"/>
  <c r="N13" i="3"/>
  <c r="IA13" i="3" s="1"/>
  <c r="LW13" i="3" s="1"/>
  <c r="R13" i="28" s="1"/>
  <c r="O13" i="3"/>
  <c r="IB13" i="3" s="1"/>
  <c r="LX13" i="3" s="1"/>
  <c r="S13" i="28" s="1"/>
  <c r="P13" i="3"/>
  <c r="IC13" i="3" s="1"/>
  <c r="LY13" i="3" s="1"/>
  <c r="T13" i="28" s="1"/>
  <c r="Q13" i="3"/>
  <c r="R13" i="3"/>
  <c r="IE13" i="3" s="1"/>
  <c r="MA13" i="3" s="1"/>
  <c r="V13" i="28" s="1"/>
  <c r="S13" i="3"/>
  <c r="IF13" i="3" s="1"/>
  <c r="MB13" i="3" s="1"/>
  <c r="W13" i="28" s="1"/>
  <c r="T13" i="3"/>
  <c r="IG13" i="3" s="1"/>
  <c r="MC13" i="3" s="1"/>
  <c r="X13" i="28" s="1"/>
  <c r="U13" i="3"/>
  <c r="V13" i="3"/>
  <c r="II13" i="3" s="1"/>
  <c r="ME13" i="3" s="1"/>
  <c r="Z13" i="28" s="1"/>
  <c r="W13" i="3"/>
  <c r="X13" i="3"/>
  <c r="IK13" i="3" s="1"/>
  <c r="MG13" i="3" s="1"/>
  <c r="AB13" i="28" s="1"/>
  <c r="Y13" i="3"/>
  <c r="Z13" i="3"/>
  <c r="IM13" i="3" s="1"/>
  <c r="MI13" i="3" s="1"/>
  <c r="AD13" i="28" s="1"/>
  <c r="AA13" i="3"/>
  <c r="IN13" i="3" s="1"/>
  <c r="MJ13" i="3" s="1"/>
  <c r="AE13" i="28" s="1"/>
  <c r="AB13" i="3"/>
  <c r="IO13" i="3" s="1"/>
  <c r="MK13" i="3" s="1"/>
  <c r="AF13" i="28" s="1"/>
  <c r="AC13" i="3"/>
  <c r="AD13" i="3"/>
  <c r="IQ13" i="3" s="1"/>
  <c r="MM13" i="3" s="1"/>
  <c r="AH13" i="28" s="1"/>
  <c r="AE13" i="3"/>
  <c r="IR13" i="3" s="1"/>
  <c r="MN13" i="3" s="1"/>
  <c r="AI13" i="28" s="1"/>
  <c r="AF13" i="3"/>
  <c r="IS13" i="3" s="1"/>
  <c r="MO13" i="3" s="1"/>
  <c r="AJ13" i="28" s="1"/>
  <c r="AG13" i="3"/>
  <c r="AH13" i="3"/>
  <c r="IU13" i="3" s="1"/>
  <c r="MQ13" i="3" s="1"/>
  <c r="AL13" i="28" s="1"/>
  <c r="AI13" i="3"/>
  <c r="IV13" i="3" s="1"/>
  <c r="MR13" i="3" s="1"/>
  <c r="AM13" i="28" s="1"/>
  <c r="AJ13" i="3"/>
  <c r="IW13" i="3" s="1"/>
  <c r="MS13" i="3" s="1"/>
  <c r="AN13" i="28" s="1"/>
  <c r="AK13" i="3"/>
  <c r="AL13" i="3"/>
  <c r="IY13" i="3" s="1"/>
  <c r="MU13" i="3" s="1"/>
  <c r="AP13" i="28" s="1"/>
  <c r="AM13" i="3"/>
  <c r="AN13" i="3"/>
  <c r="AO13" i="3"/>
  <c r="AP13" i="3"/>
  <c r="JC13" i="3" s="1"/>
  <c r="MY13" i="3" s="1"/>
  <c r="AT13" i="28" s="1"/>
  <c r="AQ13" i="3"/>
  <c r="JD13" i="3" s="1"/>
  <c r="MZ13" i="3" s="1"/>
  <c r="AU13" i="28" s="1"/>
  <c r="AR13" i="3"/>
  <c r="AS13" i="3"/>
  <c r="AT13" i="3"/>
  <c r="JG13" i="3" s="1"/>
  <c r="NC13" i="3" s="1"/>
  <c r="AX13" i="28" s="1"/>
  <c r="AU13" i="3"/>
  <c r="JH13" i="3" s="1"/>
  <c r="ND13" i="3" s="1"/>
  <c r="AY13" i="28" s="1"/>
  <c r="AV13" i="3"/>
  <c r="JI13" i="3" s="1"/>
  <c r="NE13" i="3" s="1"/>
  <c r="AZ13" i="28" s="1"/>
  <c r="AW13" i="3"/>
  <c r="AX13" i="3"/>
  <c r="JK13" i="3" s="1"/>
  <c r="NG13" i="3" s="1"/>
  <c r="BB13" i="28" s="1"/>
  <c r="F14" i="3"/>
  <c r="HS14" i="3" s="1"/>
  <c r="LO14" i="3" s="1"/>
  <c r="J14" i="28" s="1"/>
  <c r="G14" i="3"/>
  <c r="HT14" i="3" s="1"/>
  <c r="LP14" i="3" s="1"/>
  <c r="K14" i="28" s="1"/>
  <c r="H14" i="3"/>
  <c r="HU14" i="3" s="1"/>
  <c r="LQ14" i="3" s="1"/>
  <c r="L14" i="28" s="1"/>
  <c r="I14" i="3"/>
  <c r="HV14" i="3" s="1"/>
  <c r="LR14" i="3" s="1"/>
  <c r="M14" i="28" s="1"/>
  <c r="J14" i="3"/>
  <c r="HW14" i="3" s="1"/>
  <c r="LS14" i="3" s="1"/>
  <c r="N14" i="28" s="1"/>
  <c r="K14" i="3"/>
  <c r="HX14" i="3" s="1"/>
  <c r="LT14" i="3" s="1"/>
  <c r="O14" i="28" s="1"/>
  <c r="L14" i="3"/>
  <c r="HY14" i="3" s="1"/>
  <c r="LU14" i="3" s="1"/>
  <c r="P14" i="28" s="1"/>
  <c r="M14" i="3"/>
  <c r="HZ14" i="3" s="1"/>
  <c r="LV14" i="3" s="1"/>
  <c r="Q14" i="28" s="1"/>
  <c r="N14" i="3"/>
  <c r="IA14" i="3" s="1"/>
  <c r="LW14" i="3" s="1"/>
  <c r="R14" i="28" s="1"/>
  <c r="O14" i="3"/>
  <c r="IB14" i="3" s="1"/>
  <c r="LX14" i="3" s="1"/>
  <c r="S14" i="28" s="1"/>
  <c r="P14" i="3"/>
  <c r="IC14" i="3" s="1"/>
  <c r="LY14" i="3" s="1"/>
  <c r="T14" i="28" s="1"/>
  <c r="Q14" i="3"/>
  <c r="ID14" i="3" s="1"/>
  <c r="LZ14" i="3" s="1"/>
  <c r="U14" i="28" s="1"/>
  <c r="R14" i="3"/>
  <c r="IE14" i="3" s="1"/>
  <c r="MA14" i="3" s="1"/>
  <c r="V14" i="28" s="1"/>
  <c r="S14" i="3"/>
  <c r="IF14" i="3" s="1"/>
  <c r="MB14" i="3" s="1"/>
  <c r="W14" i="28" s="1"/>
  <c r="T14" i="3"/>
  <c r="IG14" i="3" s="1"/>
  <c r="MC14" i="3" s="1"/>
  <c r="X14" i="28" s="1"/>
  <c r="U14" i="3"/>
  <c r="IH14" i="3" s="1"/>
  <c r="MD14" i="3" s="1"/>
  <c r="Y14" i="28" s="1"/>
  <c r="V14" i="3"/>
  <c r="II14" i="3" s="1"/>
  <c r="ME14" i="3" s="1"/>
  <c r="Z14" i="28" s="1"/>
  <c r="W14" i="3"/>
  <c r="IJ14" i="3" s="1"/>
  <c r="MF14" i="3" s="1"/>
  <c r="AA14" i="28" s="1"/>
  <c r="X14" i="3"/>
  <c r="IK14" i="3" s="1"/>
  <c r="MG14" i="3" s="1"/>
  <c r="AB14" i="28" s="1"/>
  <c r="Y14" i="3"/>
  <c r="IL14" i="3" s="1"/>
  <c r="MH14" i="3" s="1"/>
  <c r="AC14" i="28" s="1"/>
  <c r="Z14" i="3"/>
  <c r="IM14" i="3" s="1"/>
  <c r="MI14" i="3" s="1"/>
  <c r="AD14" i="28" s="1"/>
  <c r="AA14" i="3"/>
  <c r="IN14" i="3" s="1"/>
  <c r="MJ14" i="3" s="1"/>
  <c r="AE14" i="28" s="1"/>
  <c r="AB14" i="3"/>
  <c r="IO14" i="3" s="1"/>
  <c r="MK14" i="3" s="1"/>
  <c r="AF14" i="28" s="1"/>
  <c r="AC14" i="3"/>
  <c r="IP14" i="3" s="1"/>
  <c r="ML14" i="3" s="1"/>
  <c r="AG14" i="28" s="1"/>
  <c r="AD14" i="3"/>
  <c r="IQ14" i="3" s="1"/>
  <c r="MM14" i="3" s="1"/>
  <c r="AH14" i="28" s="1"/>
  <c r="AE14" i="3"/>
  <c r="IR14" i="3" s="1"/>
  <c r="MN14" i="3" s="1"/>
  <c r="AI14" i="28" s="1"/>
  <c r="AF14" i="3"/>
  <c r="IS14" i="3" s="1"/>
  <c r="MO14" i="3" s="1"/>
  <c r="AJ14" i="28" s="1"/>
  <c r="AG14" i="3"/>
  <c r="IT14" i="3" s="1"/>
  <c r="MP14" i="3" s="1"/>
  <c r="AK14" i="28" s="1"/>
  <c r="AH14" i="3"/>
  <c r="IU14" i="3" s="1"/>
  <c r="MQ14" i="3" s="1"/>
  <c r="AL14" i="28" s="1"/>
  <c r="AI14" i="3"/>
  <c r="IV14" i="3" s="1"/>
  <c r="MR14" i="3" s="1"/>
  <c r="AM14" i="28" s="1"/>
  <c r="AJ14" i="3"/>
  <c r="IW14" i="3" s="1"/>
  <c r="MS14" i="3" s="1"/>
  <c r="AN14" i="28" s="1"/>
  <c r="AK14" i="3"/>
  <c r="IX14" i="3" s="1"/>
  <c r="MT14" i="3" s="1"/>
  <c r="AO14" i="28" s="1"/>
  <c r="AL14" i="3"/>
  <c r="IY14" i="3" s="1"/>
  <c r="MU14" i="3" s="1"/>
  <c r="AP14" i="28" s="1"/>
  <c r="AM14" i="3"/>
  <c r="IZ14" i="3" s="1"/>
  <c r="MV14" i="3" s="1"/>
  <c r="AQ14" i="28" s="1"/>
  <c r="AN14" i="3"/>
  <c r="JA14" i="3" s="1"/>
  <c r="MW14" i="3" s="1"/>
  <c r="AR14" i="28" s="1"/>
  <c r="AO14" i="3"/>
  <c r="JB14" i="3" s="1"/>
  <c r="MX14" i="3" s="1"/>
  <c r="AS14" i="28" s="1"/>
  <c r="AP14" i="3"/>
  <c r="JC14" i="3" s="1"/>
  <c r="MY14" i="3" s="1"/>
  <c r="AT14" i="28" s="1"/>
  <c r="AQ14" i="3"/>
  <c r="JD14" i="3" s="1"/>
  <c r="MZ14" i="3" s="1"/>
  <c r="AU14" i="28" s="1"/>
  <c r="AR14" i="3"/>
  <c r="JE14" i="3" s="1"/>
  <c r="NA14" i="3" s="1"/>
  <c r="AV14" i="28" s="1"/>
  <c r="AS14" i="3"/>
  <c r="JF14" i="3" s="1"/>
  <c r="NB14" i="3" s="1"/>
  <c r="AW14" i="28" s="1"/>
  <c r="AT14" i="3"/>
  <c r="JG14" i="3" s="1"/>
  <c r="NC14" i="3" s="1"/>
  <c r="AX14" i="28" s="1"/>
  <c r="AU14" i="3"/>
  <c r="JH14" i="3" s="1"/>
  <c r="ND14" i="3" s="1"/>
  <c r="AY14" i="28" s="1"/>
  <c r="AV14" i="3"/>
  <c r="JI14" i="3" s="1"/>
  <c r="NE14" i="3" s="1"/>
  <c r="AZ14" i="28" s="1"/>
  <c r="AW14" i="3"/>
  <c r="JJ14" i="3" s="1"/>
  <c r="NF14" i="3" s="1"/>
  <c r="BA14" i="28" s="1"/>
  <c r="AX14" i="3"/>
  <c r="JK14" i="3" s="1"/>
  <c r="NG14" i="3" s="1"/>
  <c r="BB14" i="28" s="1"/>
  <c r="F15" i="3"/>
  <c r="HS15" i="3" s="1"/>
  <c r="LO15" i="3" s="1"/>
  <c r="J15" i="28" s="1"/>
  <c r="G15" i="3"/>
  <c r="H15" i="3"/>
  <c r="HU15" i="3" s="1"/>
  <c r="LQ15" i="3" s="1"/>
  <c r="L15" i="28" s="1"/>
  <c r="I15" i="3"/>
  <c r="HV15" i="3" s="1"/>
  <c r="LR15" i="3" s="1"/>
  <c r="M15" i="28" s="1"/>
  <c r="J15" i="3"/>
  <c r="K15" i="3"/>
  <c r="L15" i="3"/>
  <c r="HY15" i="3" s="1"/>
  <c r="LU15" i="3" s="1"/>
  <c r="P15" i="28" s="1"/>
  <c r="M15" i="3"/>
  <c r="N15" i="3"/>
  <c r="O15" i="3"/>
  <c r="P15" i="3"/>
  <c r="IC15" i="3" s="1"/>
  <c r="LY15" i="3" s="1"/>
  <c r="T15" i="28" s="1"/>
  <c r="Q15" i="3"/>
  <c r="ID15" i="3" s="1"/>
  <c r="LZ15" i="3" s="1"/>
  <c r="U15" i="28" s="1"/>
  <c r="R15" i="3"/>
  <c r="S15" i="3"/>
  <c r="T15" i="3"/>
  <c r="IG15" i="3" s="1"/>
  <c r="MC15" i="3" s="1"/>
  <c r="X15" i="28" s="1"/>
  <c r="U15" i="3"/>
  <c r="IH15" i="3" s="1"/>
  <c r="MD15" i="3" s="1"/>
  <c r="Y15" i="28" s="1"/>
  <c r="V15" i="3"/>
  <c r="W15" i="3"/>
  <c r="X15" i="3"/>
  <c r="IK15" i="3" s="1"/>
  <c r="MG15" i="3" s="1"/>
  <c r="AB15" i="28" s="1"/>
  <c r="Y15" i="3"/>
  <c r="IL15" i="3" s="1"/>
  <c r="MH15" i="3" s="1"/>
  <c r="AC15" i="28" s="1"/>
  <c r="Z15" i="3"/>
  <c r="IM15" i="3" s="1"/>
  <c r="MI15" i="3" s="1"/>
  <c r="AD15" i="28" s="1"/>
  <c r="AA15" i="3"/>
  <c r="AB15" i="3"/>
  <c r="IO15" i="3" s="1"/>
  <c r="MK15" i="3" s="1"/>
  <c r="AF15" i="28" s="1"/>
  <c r="AC15" i="3"/>
  <c r="AD15" i="3"/>
  <c r="IQ15" i="3" s="1"/>
  <c r="MM15" i="3" s="1"/>
  <c r="AH15" i="28" s="1"/>
  <c r="AE15" i="3"/>
  <c r="AF15" i="3"/>
  <c r="IS15" i="3" s="1"/>
  <c r="MO15" i="3" s="1"/>
  <c r="AJ15" i="28" s="1"/>
  <c r="AG15" i="3"/>
  <c r="IT15" i="3" s="1"/>
  <c r="MP15" i="3" s="1"/>
  <c r="AK15" i="28" s="1"/>
  <c r="AH15" i="3"/>
  <c r="IU15" i="3" s="1"/>
  <c r="MQ15" i="3" s="1"/>
  <c r="AL15" i="28" s="1"/>
  <c r="AI15" i="3"/>
  <c r="AJ15" i="3"/>
  <c r="IW15" i="3" s="1"/>
  <c r="MS15" i="3" s="1"/>
  <c r="AN15" i="28" s="1"/>
  <c r="AK15" i="3"/>
  <c r="IX15" i="3" s="1"/>
  <c r="MT15" i="3" s="1"/>
  <c r="AO15" i="28" s="1"/>
  <c r="AL15" i="3"/>
  <c r="AM15" i="3"/>
  <c r="AN15" i="3"/>
  <c r="JA15" i="3" s="1"/>
  <c r="MW15" i="3" s="1"/>
  <c r="AR15" i="28" s="1"/>
  <c r="AO15" i="3"/>
  <c r="JB15" i="3" s="1"/>
  <c r="MX15" i="3" s="1"/>
  <c r="AS15" i="28" s="1"/>
  <c r="AP15" i="3"/>
  <c r="JC15" i="3" s="1"/>
  <c r="MY15" i="3" s="1"/>
  <c r="AT15" i="28" s="1"/>
  <c r="AQ15" i="3"/>
  <c r="AR15" i="3"/>
  <c r="JE15" i="3" s="1"/>
  <c r="NA15" i="3" s="1"/>
  <c r="AV15" i="28" s="1"/>
  <c r="AS15" i="3"/>
  <c r="AT15" i="3"/>
  <c r="JG15" i="3" s="1"/>
  <c r="NC15" i="3" s="1"/>
  <c r="AX15" i="28" s="1"/>
  <c r="AU15" i="3"/>
  <c r="AV15" i="3"/>
  <c r="JI15" i="3" s="1"/>
  <c r="NE15" i="3" s="1"/>
  <c r="AZ15" i="28" s="1"/>
  <c r="AW15" i="3"/>
  <c r="JJ15" i="3" s="1"/>
  <c r="NF15" i="3" s="1"/>
  <c r="BA15" i="28" s="1"/>
  <c r="AX15" i="3"/>
  <c r="F16" i="3"/>
  <c r="HS16" i="3" s="1"/>
  <c r="LO16" i="3" s="1"/>
  <c r="J16" i="28" s="1"/>
  <c r="G16" i="3"/>
  <c r="HT16" i="3" s="1"/>
  <c r="LP16" i="3" s="1"/>
  <c r="K16" i="28" s="1"/>
  <c r="H16" i="3"/>
  <c r="HU16" i="3" s="1"/>
  <c r="LQ16" i="3" s="1"/>
  <c r="L16" i="28" s="1"/>
  <c r="I16" i="3"/>
  <c r="HV16" i="3" s="1"/>
  <c r="LR16" i="3" s="1"/>
  <c r="M16" i="28" s="1"/>
  <c r="J16" i="3"/>
  <c r="HW16" i="3" s="1"/>
  <c r="LS16" i="3" s="1"/>
  <c r="N16" i="28" s="1"/>
  <c r="K16" i="3"/>
  <c r="HX16" i="3" s="1"/>
  <c r="LT16" i="3" s="1"/>
  <c r="O16" i="28" s="1"/>
  <c r="L16" i="3"/>
  <c r="HY16" i="3" s="1"/>
  <c r="LU16" i="3" s="1"/>
  <c r="P16" i="28" s="1"/>
  <c r="M16" i="3"/>
  <c r="HZ16" i="3" s="1"/>
  <c r="LV16" i="3" s="1"/>
  <c r="Q16" i="28" s="1"/>
  <c r="N16" i="3"/>
  <c r="IA16" i="3" s="1"/>
  <c r="LW16" i="3" s="1"/>
  <c r="R16" i="28" s="1"/>
  <c r="O16" i="3"/>
  <c r="IB16" i="3" s="1"/>
  <c r="LX16" i="3" s="1"/>
  <c r="S16" i="28" s="1"/>
  <c r="P16" i="3"/>
  <c r="IC16" i="3" s="1"/>
  <c r="LY16" i="3" s="1"/>
  <c r="T16" i="28" s="1"/>
  <c r="Q16" i="3"/>
  <c r="ID16" i="3" s="1"/>
  <c r="LZ16" i="3" s="1"/>
  <c r="U16" i="28" s="1"/>
  <c r="R16" i="3"/>
  <c r="IE16" i="3" s="1"/>
  <c r="MA16" i="3" s="1"/>
  <c r="V16" i="28" s="1"/>
  <c r="S16" i="3"/>
  <c r="IF16" i="3" s="1"/>
  <c r="MB16" i="3" s="1"/>
  <c r="W16" i="28" s="1"/>
  <c r="T16" i="3"/>
  <c r="IG16" i="3" s="1"/>
  <c r="MC16" i="3" s="1"/>
  <c r="X16" i="28" s="1"/>
  <c r="U16" i="3"/>
  <c r="IH16" i="3" s="1"/>
  <c r="MD16" i="3" s="1"/>
  <c r="Y16" i="28" s="1"/>
  <c r="V16" i="3"/>
  <c r="II16" i="3" s="1"/>
  <c r="ME16" i="3" s="1"/>
  <c r="Z16" i="28" s="1"/>
  <c r="W16" i="3"/>
  <c r="IJ16" i="3" s="1"/>
  <c r="MF16" i="3" s="1"/>
  <c r="AA16" i="28" s="1"/>
  <c r="X16" i="3"/>
  <c r="IK16" i="3" s="1"/>
  <c r="MG16" i="3" s="1"/>
  <c r="AB16" i="28" s="1"/>
  <c r="Y16" i="3"/>
  <c r="IL16" i="3" s="1"/>
  <c r="MH16" i="3" s="1"/>
  <c r="AC16" i="28" s="1"/>
  <c r="Z16" i="3"/>
  <c r="IM16" i="3" s="1"/>
  <c r="MI16" i="3" s="1"/>
  <c r="AD16" i="28" s="1"/>
  <c r="AA16" i="3"/>
  <c r="IN16" i="3" s="1"/>
  <c r="MJ16" i="3" s="1"/>
  <c r="AE16" i="28" s="1"/>
  <c r="AB16" i="3"/>
  <c r="IO16" i="3" s="1"/>
  <c r="MK16" i="3" s="1"/>
  <c r="AF16" i="28" s="1"/>
  <c r="AC16" i="3"/>
  <c r="IP16" i="3" s="1"/>
  <c r="ML16" i="3" s="1"/>
  <c r="AG16" i="28" s="1"/>
  <c r="AD16" i="3"/>
  <c r="IQ16" i="3" s="1"/>
  <c r="MM16" i="3" s="1"/>
  <c r="AH16" i="28" s="1"/>
  <c r="AE16" i="3"/>
  <c r="IR16" i="3" s="1"/>
  <c r="MN16" i="3" s="1"/>
  <c r="AI16" i="28" s="1"/>
  <c r="AF16" i="3"/>
  <c r="IS16" i="3" s="1"/>
  <c r="MO16" i="3" s="1"/>
  <c r="AJ16" i="28" s="1"/>
  <c r="AG16" i="3"/>
  <c r="IT16" i="3" s="1"/>
  <c r="MP16" i="3" s="1"/>
  <c r="AK16" i="28" s="1"/>
  <c r="AH16" i="3"/>
  <c r="IU16" i="3" s="1"/>
  <c r="MQ16" i="3" s="1"/>
  <c r="AL16" i="28" s="1"/>
  <c r="AI16" i="3"/>
  <c r="IV16" i="3" s="1"/>
  <c r="MR16" i="3" s="1"/>
  <c r="AM16" i="28" s="1"/>
  <c r="AJ16" i="3"/>
  <c r="IW16" i="3" s="1"/>
  <c r="MS16" i="3" s="1"/>
  <c r="AN16" i="28" s="1"/>
  <c r="AK16" i="3"/>
  <c r="IX16" i="3" s="1"/>
  <c r="MT16" i="3" s="1"/>
  <c r="AO16" i="28" s="1"/>
  <c r="AL16" i="3"/>
  <c r="IY16" i="3" s="1"/>
  <c r="MU16" i="3" s="1"/>
  <c r="AP16" i="28" s="1"/>
  <c r="AM16" i="3"/>
  <c r="IZ16" i="3" s="1"/>
  <c r="MV16" i="3" s="1"/>
  <c r="AQ16" i="28" s="1"/>
  <c r="AN16" i="3"/>
  <c r="JA16" i="3" s="1"/>
  <c r="MW16" i="3" s="1"/>
  <c r="AR16" i="28" s="1"/>
  <c r="AO16" i="3"/>
  <c r="JB16" i="3" s="1"/>
  <c r="MX16" i="3" s="1"/>
  <c r="AS16" i="28" s="1"/>
  <c r="AP16" i="3"/>
  <c r="JC16" i="3" s="1"/>
  <c r="MY16" i="3" s="1"/>
  <c r="AT16" i="28" s="1"/>
  <c r="AQ16" i="3"/>
  <c r="JD16" i="3" s="1"/>
  <c r="MZ16" i="3" s="1"/>
  <c r="AU16" i="28" s="1"/>
  <c r="AR16" i="3"/>
  <c r="JE16" i="3" s="1"/>
  <c r="NA16" i="3" s="1"/>
  <c r="AV16" i="28" s="1"/>
  <c r="AS16" i="3"/>
  <c r="JF16" i="3" s="1"/>
  <c r="NB16" i="3" s="1"/>
  <c r="AW16" i="28" s="1"/>
  <c r="AT16" i="3"/>
  <c r="JG16" i="3" s="1"/>
  <c r="NC16" i="3" s="1"/>
  <c r="AX16" i="28" s="1"/>
  <c r="AU16" i="3"/>
  <c r="JH16" i="3" s="1"/>
  <c r="ND16" i="3" s="1"/>
  <c r="AY16" i="28" s="1"/>
  <c r="AV16" i="3"/>
  <c r="JI16" i="3" s="1"/>
  <c r="NE16" i="3" s="1"/>
  <c r="AZ16" i="28" s="1"/>
  <c r="AW16" i="3"/>
  <c r="JJ16" i="3" s="1"/>
  <c r="NF16" i="3" s="1"/>
  <c r="BA16" i="28" s="1"/>
  <c r="AX16" i="3"/>
  <c r="JK16" i="3" s="1"/>
  <c r="NG16" i="3" s="1"/>
  <c r="BB16" i="28" s="1"/>
  <c r="F17" i="3"/>
  <c r="HS17" i="3" s="1"/>
  <c r="LO17" i="3" s="1"/>
  <c r="J17" i="28" s="1"/>
  <c r="G17" i="3"/>
  <c r="HT17" i="3" s="1"/>
  <c r="LP17" i="3" s="1"/>
  <c r="K17" i="28" s="1"/>
  <c r="H17" i="3"/>
  <c r="HU17" i="3" s="1"/>
  <c r="LQ17" i="3" s="1"/>
  <c r="L17" i="28" s="1"/>
  <c r="I17" i="3"/>
  <c r="HV17" i="3" s="1"/>
  <c r="LR17" i="3" s="1"/>
  <c r="M17" i="28" s="1"/>
  <c r="J17" i="3"/>
  <c r="HW17" i="3" s="1"/>
  <c r="LS17" i="3" s="1"/>
  <c r="N17" i="28" s="1"/>
  <c r="K17" i="3"/>
  <c r="HX17" i="3" s="1"/>
  <c r="LT17" i="3" s="1"/>
  <c r="O17" i="28" s="1"/>
  <c r="L17" i="3"/>
  <c r="HY17" i="3" s="1"/>
  <c r="LU17" i="3" s="1"/>
  <c r="P17" i="28" s="1"/>
  <c r="M17" i="3"/>
  <c r="HZ17" i="3" s="1"/>
  <c r="LV17" i="3" s="1"/>
  <c r="Q17" i="28" s="1"/>
  <c r="N17" i="3"/>
  <c r="IA17" i="3" s="1"/>
  <c r="LW17" i="3" s="1"/>
  <c r="R17" i="28" s="1"/>
  <c r="O17" i="3"/>
  <c r="IB17" i="3" s="1"/>
  <c r="LX17" i="3" s="1"/>
  <c r="S17" i="28" s="1"/>
  <c r="P17" i="3"/>
  <c r="IC17" i="3" s="1"/>
  <c r="LY17" i="3" s="1"/>
  <c r="T17" i="28" s="1"/>
  <c r="Q17" i="3"/>
  <c r="ID17" i="3" s="1"/>
  <c r="LZ17" i="3" s="1"/>
  <c r="U17" i="28" s="1"/>
  <c r="R17" i="3"/>
  <c r="IE17" i="3" s="1"/>
  <c r="MA17" i="3" s="1"/>
  <c r="V17" i="28" s="1"/>
  <c r="S17" i="3"/>
  <c r="IF17" i="3" s="1"/>
  <c r="MB17" i="3" s="1"/>
  <c r="W17" i="28" s="1"/>
  <c r="T17" i="3"/>
  <c r="IG17" i="3" s="1"/>
  <c r="MC17" i="3" s="1"/>
  <c r="X17" i="28" s="1"/>
  <c r="U17" i="3"/>
  <c r="IH17" i="3" s="1"/>
  <c r="MD17" i="3" s="1"/>
  <c r="Y17" i="28" s="1"/>
  <c r="V17" i="3"/>
  <c r="II17" i="3" s="1"/>
  <c r="ME17" i="3" s="1"/>
  <c r="Z17" i="28" s="1"/>
  <c r="W17" i="3"/>
  <c r="IJ17" i="3" s="1"/>
  <c r="MF17" i="3" s="1"/>
  <c r="AA17" i="28" s="1"/>
  <c r="X17" i="3"/>
  <c r="IK17" i="3" s="1"/>
  <c r="MG17" i="3" s="1"/>
  <c r="AB17" i="28" s="1"/>
  <c r="Y17" i="3"/>
  <c r="IL17" i="3" s="1"/>
  <c r="MH17" i="3" s="1"/>
  <c r="AC17" i="28" s="1"/>
  <c r="Z17" i="3"/>
  <c r="IM17" i="3" s="1"/>
  <c r="MI17" i="3" s="1"/>
  <c r="AD17" i="28" s="1"/>
  <c r="AA17" i="3"/>
  <c r="IN17" i="3" s="1"/>
  <c r="MJ17" i="3" s="1"/>
  <c r="AE17" i="28" s="1"/>
  <c r="AB17" i="3"/>
  <c r="IO17" i="3" s="1"/>
  <c r="MK17" i="3" s="1"/>
  <c r="AF17" i="28" s="1"/>
  <c r="AC17" i="3"/>
  <c r="IP17" i="3" s="1"/>
  <c r="ML17" i="3" s="1"/>
  <c r="AG17" i="28" s="1"/>
  <c r="AD17" i="3"/>
  <c r="IQ17" i="3" s="1"/>
  <c r="MM17" i="3" s="1"/>
  <c r="AH17" i="28" s="1"/>
  <c r="AE17" i="3"/>
  <c r="IR17" i="3" s="1"/>
  <c r="MN17" i="3" s="1"/>
  <c r="AI17" i="28" s="1"/>
  <c r="AF17" i="3"/>
  <c r="IS17" i="3" s="1"/>
  <c r="MO17" i="3" s="1"/>
  <c r="AJ17" i="28" s="1"/>
  <c r="AG17" i="3"/>
  <c r="IT17" i="3" s="1"/>
  <c r="MP17" i="3" s="1"/>
  <c r="AK17" i="28" s="1"/>
  <c r="AH17" i="3"/>
  <c r="IU17" i="3" s="1"/>
  <c r="MQ17" i="3" s="1"/>
  <c r="AL17" i="28" s="1"/>
  <c r="AI17" i="3"/>
  <c r="IV17" i="3" s="1"/>
  <c r="MR17" i="3" s="1"/>
  <c r="AM17" i="28" s="1"/>
  <c r="AJ17" i="3"/>
  <c r="IW17" i="3" s="1"/>
  <c r="MS17" i="3" s="1"/>
  <c r="AN17" i="28" s="1"/>
  <c r="AK17" i="3"/>
  <c r="IX17" i="3" s="1"/>
  <c r="MT17" i="3" s="1"/>
  <c r="AO17" i="28" s="1"/>
  <c r="AL17" i="3"/>
  <c r="IY17" i="3" s="1"/>
  <c r="MU17" i="3" s="1"/>
  <c r="AP17" i="28" s="1"/>
  <c r="AM17" i="3"/>
  <c r="IZ17" i="3" s="1"/>
  <c r="MV17" i="3" s="1"/>
  <c r="AQ17" i="28" s="1"/>
  <c r="AN17" i="3"/>
  <c r="JA17" i="3" s="1"/>
  <c r="MW17" i="3" s="1"/>
  <c r="AR17" i="28" s="1"/>
  <c r="AO17" i="3"/>
  <c r="JB17" i="3" s="1"/>
  <c r="MX17" i="3" s="1"/>
  <c r="AS17" i="28" s="1"/>
  <c r="AP17" i="3"/>
  <c r="JC17" i="3" s="1"/>
  <c r="MY17" i="3" s="1"/>
  <c r="AT17" i="28" s="1"/>
  <c r="AQ17" i="3"/>
  <c r="JD17" i="3" s="1"/>
  <c r="MZ17" i="3" s="1"/>
  <c r="AU17" i="28" s="1"/>
  <c r="AR17" i="3"/>
  <c r="JE17" i="3" s="1"/>
  <c r="NA17" i="3" s="1"/>
  <c r="AV17" i="28" s="1"/>
  <c r="AS17" i="3"/>
  <c r="JF17" i="3" s="1"/>
  <c r="NB17" i="3" s="1"/>
  <c r="AW17" i="28" s="1"/>
  <c r="AT17" i="3"/>
  <c r="JG17" i="3" s="1"/>
  <c r="NC17" i="3" s="1"/>
  <c r="AX17" i="28" s="1"/>
  <c r="AU17" i="3"/>
  <c r="JH17" i="3" s="1"/>
  <c r="ND17" i="3" s="1"/>
  <c r="AY17" i="28" s="1"/>
  <c r="AV17" i="3"/>
  <c r="JI17" i="3" s="1"/>
  <c r="NE17" i="3" s="1"/>
  <c r="AZ17" i="28" s="1"/>
  <c r="AW17" i="3"/>
  <c r="JJ17" i="3" s="1"/>
  <c r="NF17" i="3" s="1"/>
  <c r="BA17" i="28" s="1"/>
  <c r="AX17" i="3"/>
  <c r="JK17" i="3" s="1"/>
  <c r="NG17" i="3" s="1"/>
  <c r="BB17" i="28" s="1"/>
  <c r="F18" i="3"/>
  <c r="HS18" i="3" s="1"/>
  <c r="LO18" i="3" s="1"/>
  <c r="J18" i="28" s="1"/>
  <c r="G18" i="3"/>
  <c r="HT18" i="3" s="1"/>
  <c r="LP18" i="3" s="1"/>
  <c r="K18" i="28" s="1"/>
  <c r="H18" i="3"/>
  <c r="HU18" i="3" s="1"/>
  <c r="LQ18" i="3" s="1"/>
  <c r="L18" i="28" s="1"/>
  <c r="I18" i="3"/>
  <c r="HV18" i="3" s="1"/>
  <c r="LR18" i="3" s="1"/>
  <c r="M18" i="28" s="1"/>
  <c r="J18" i="3"/>
  <c r="HW18" i="3" s="1"/>
  <c r="LS18" i="3" s="1"/>
  <c r="N18" i="28" s="1"/>
  <c r="K18" i="3"/>
  <c r="HX18" i="3" s="1"/>
  <c r="LT18" i="3" s="1"/>
  <c r="O18" i="28" s="1"/>
  <c r="L18" i="3"/>
  <c r="HY18" i="3" s="1"/>
  <c r="LU18" i="3" s="1"/>
  <c r="P18" i="28" s="1"/>
  <c r="M18" i="3"/>
  <c r="HZ18" i="3" s="1"/>
  <c r="LV18" i="3" s="1"/>
  <c r="Q18" i="28" s="1"/>
  <c r="N18" i="3"/>
  <c r="IA18" i="3" s="1"/>
  <c r="LW18" i="3" s="1"/>
  <c r="R18" i="28" s="1"/>
  <c r="O18" i="3"/>
  <c r="IB18" i="3" s="1"/>
  <c r="LX18" i="3" s="1"/>
  <c r="S18" i="28" s="1"/>
  <c r="P18" i="3"/>
  <c r="IC18" i="3" s="1"/>
  <c r="LY18" i="3" s="1"/>
  <c r="T18" i="28" s="1"/>
  <c r="Q18" i="3"/>
  <c r="ID18" i="3" s="1"/>
  <c r="LZ18" i="3" s="1"/>
  <c r="U18" i="28" s="1"/>
  <c r="R18" i="3"/>
  <c r="IE18" i="3" s="1"/>
  <c r="MA18" i="3" s="1"/>
  <c r="V18" i="28" s="1"/>
  <c r="S18" i="3"/>
  <c r="IF18" i="3" s="1"/>
  <c r="MB18" i="3" s="1"/>
  <c r="W18" i="28" s="1"/>
  <c r="T18" i="3"/>
  <c r="IG18" i="3" s="1"/>
  <c r="MC18" i="3" s="1"/>
  <c r="X18" i="28" s="1"/>
  <c r="U18" i="3"/>
  <c r="IH18" i="3" s="1"/>
  <c r="MD18" i="3" s="1"/>
  <c r="Y18" i="28" s="1"/>
  <c r="V18" i="3"/>
  <c r="II18" i="3" s="1"/>
  <c r="ME18" i="3" s="1"/>
  <c r="Z18" i="28" s="1"/>
  <c r="W18" i="3"/>
  <c r="IJ18" i="3" s="1"/>
  <c r="MF18" i="3" s="1"/>
  <c r="AA18" i="28" s="1"/>
  <c r="X18" i="3"/>
  <c r="IK18" i="3" s="1"/>
  <c r="MG18" i="3" s="1"/>
  <c r="AB18" i="28" s="1"/>
  <c r="Y18" i="3"/>
  <c r="IL18" i="3" s="1"/>
  <c r="MH18" i="3" s="1"/>
  <c r="AC18" i="28" s="1"/>
  <c r="Z18" i="3"/>
  <c r="IM18" i="3" s="1"/>
  <c r="MI18" i="3" s="1"/>
  <c r="AD18" i="28" s="1"/>
  <c r="AA18" i="3"/>
  <c r="IN18" i="3" s="1"/>
  <c r="MJ18" i="3" s="1"/>
  <c r="AE18" i="28" s="1"/>
  <c r="AB18" i="3"/>
  <c r="IO18" i="3" s="1"/>
  <c r="MK18" i="3" s="1"/>
  <c r="AF18" i="28" s="1"/>
  <c r="AC18" i="3"/>
  <c r="IP18" i="3" s="1"/>
  <c r="ML18" i="3" s="1"/>
  <c r="AG18" i="28" s="1"/>
  <c r="AD18" i="3"/>
  <c r="IQ18" i="3" s="1"/>
  <c r="MM18" i="3" s="1"/>
  <c r="AH18" i="28" s="1"/>
  <c r="AE18" i="3"/>
  <c r="IR18" i="3" s="1"/>
  <c r="MN18" i="3" s="1"/>
  <c r="AI18" i="28" s="1"/>
  <c r="AF18" i="3"/>
  <c r="IS18" i="3" s="1"/>
  <c r="MO18" i="3" s="1"/>
  <c r="AJ18" i="28" s="1"/>
  <c r="AG18" i="3"/>
  <c r="IT18" i="3" s="1"/>
  <c r="MP18" i="3" s="1"/>
  <c r="AK18" i="28" s="1"/>
  <c r="AH18" i="3"/>
  <c r="IU18" i="3" s="1"/>
  <c r="MQ18" i="3" s="1"/>
  <c r="AL18" i="28" s="1"/>
  <c r="AI18" i="3"/>
  <c r="IV18" i="3" s="1"/>
  <c r="MR18" i="3" s="1"/>
  <c r="AM18" i="28" s="1"/>
  <c r="AJ18" i="3"/>
  <c r="IW18" i="3" s="1"/>
  <c r="MS18" i="3" s="1"/>
  <c r="AN18" i="28" s="1"/>
  <c r="AK18" i="3"/>
  <c r="IX18" i="3" s="1"/>
  <c r="MT18" i="3" s="1"/>
  <c r="AO18" i="28" s="1"/>
  <c r="AL18" i="3"/>
  <c r="IY18" i="3" s="1"/>
  <c r="MU18" i="3" s="1"/>
  <c r="AP18" i="28" s="1"/>
  <c r="AM18" i="3"/>
  <c r="IZ18" i="3" s="1"/>
  <c r="MV18" i="3" s="1"/>
  <c r="AQ18" i="28" s="1"/>
  <c r="AN18" i="3"/>
  <c r="JA18" i="3" s="1"/>
  <c r="MW18" i="3" s="1"/>
  <c r="AR18" i="28" s="1"/>
  <c r="AO18" i="3"/>
  <c r="JB18" i="3" s="1"/>
  <c r="MX18" i="3" s="1"/>
  <c r="AS18" i="28" s="1"/>
  <c r="AP18" i="3"/>
  <c r="JC18" i="3" s="1"/>
  <c r="MY18" i="3" s="1"/>
  <c r="AT18" i="28" s="1"/>
  <c r="AQ18" i="3"/>
  <c r="JD18" i="3" s="1"/>
  <c r="MZ18" i="3" s="1"/>
  <c r="AU18" i="28" s="1"/>
  <c r="AR18" i="3"/>
  <c r="JE18" i="3" s="1"/>
  <c r="NA18" i="3" s="1"/>
  <c r="AV18" i="28" s="1"/>
  <c r="AS18" i="3"/>
  <c r="JF18" i="3" s="1"/>
  <c r="NB18" i="3" s="1"/>
  <c r="AW18" i="28" s="1"/>
  <c r="AT18" i="3"/>
  <c r="JG18" i="3" s="1"/>
  <c r="NC18" i="3" s="1"/>
  <c r="AX18" i="28" s="1"/>
  <c r="AU18" i="3"/>
  <c r="JH18" i="3" s="1"/>
  <c r="ND18" i="3" s="1"/>
  <c r="AY18" i="28" s="1"/>
  <c r="AV18" i="3"/>
  <c r="JI18" i="3" s="1"/>
  <c r="NE18" i="3" s="1"/>
  <c r="AZ18" i="28" s="1"/>
  <c r="AW18" i="3"/>
  <c r="JJ18" i="3" s="1"/>
  <c r="NF18" i="3" s="1"/>
  <c r="BA18" i="28" s="1"/>
  <c r="AX18" i="3"/>
  <c r="JK18" i="3" s="1"/>
  <c r="NG18" i="3" s="1"/>
  <c r="BB18" i="28" s="1"/>
  <c r="F19" i="3"/>
  <c r="HS19" i="3" s="1"/>
  <c r="LO19" i="3" s="1"/>
  <c r="J19" i="28" s="1"/>
  <c r="G19" i="3"/>
  <c r="HT19" i="3" s="1"/>
  <c r="LP19" i="3" s="1"/>
  <c r="K19" i="28" s="1"/>
  <c r="H19" i="3"/>
  <c r="HU19" i="3" s="1"/>
  <c r="LQ19" i="3" s="1"/>
  <c r="L19" i="28" s="1"/>
  <c r="I19" i="3"/>
  <c r="HV19" i="3" s="1"/>
  <c r="LR19" i="3" s="1"/>
  <c r="M19" i="28" s="1"/>
  <c r="J19" i="3"/>
  <c r="HW19" i="3" s="1"/>
  <c r="LS19" i="3" s="1"/>
  <c r="N19" i="28" s="1"/>
  <c r="K19" i="3"/>
  <c r="HX19" i="3" s="1"/>
  <c r="LT19" i="3" s="1"/>
  <c r="O19" i="28" s="1"/>
  <c r="L19" i="3"/>
  <c r="HY19" i="3" s="1"/>
  <c r="LU19" i="3" s="1"/>
  <c r="P19" i="28" s="1"/>
  <c r="M19" i="3"/>
  <c r="HZ19" i="3" s="1"/>
  <c r="LV19" i="3" s="1"/>
  <c r="Q19" i="28" s="1"/>
  <c r="N19" i="3"/>
  <c r="IA19" i="3" s="1"/>
  <c r="LW19" i="3" s="1"/>
  <c r="R19" i="28" s="1"/>
  <c r="O19" i="3"/>
  <c r="IB19" i="3" s="1"/>
  <c r="LX19" i="3" s="1"/>
  <c r="S19" i="28" s="1"/>
  <c r="P19" i="3"/>
  <c r="IC19" i="3" s="1"/>
  <c r="LY19" i="3" s="1"/>
  <c r="T19" i="28" s="1"/>
  <c r="Q19" i="3"/>
  <c r="ID19" i="3" s="1"/>
  <c r="LZ19" i="3" s="1"/>
  <c r="U19" i="28" s="1"/>
  <c r="R19" i="3"/>
  <c r="IE19" i="3" s="1"/>
  <c r="MA19" i="3" s="1"/>
  <c r="V19" i="28" s="1"/>
  <c r="S19" i="3"/>
  <c r="IF19" i="3" s="1"/>
  <c r="MB19" i="3" s="1"/>
  <c r="W19" i="28" s="1"/>
  <c r="T19" i="3"/>
  <c r="IG19" i="3" s="1"/>
  <c r="MC19" i="3" s="1"/>
  <c r="X19" i="28" s="1"/>
  <c r="U19" i="3"/>
  <c r="IH19" i="3" s="1"/>
  <c r="MD19" i="3" s="1"/>
  <c r="Y19" i="28" s="1"/>
  <c r="V19" i="3"/>
  <c r="II19" i="3" s="1"/>
  <c r="ME19" i="3" s="1"/>
  <c r="Z19" i="28" s="1"/>
  <c r="W19" i="3"/>
  <c r="IJ19" i="3" s="1"/>
  <c r="MF19" i="3" s="1"/>
  <c r="AA19" i="28" s="1"/>
  <c r="X19" i="3"/>
  <c r="IK19" i="3" s="1"/>
  <c r="MG19" i="3" s="1"/>
  <c r="AB19" i="28" s="1"/>
  <c r="Y19" i="3"/>
  <c r="IL19" i="3" s="1"/>
  <c r="MH19" i="3" s="1"/>
  <c r="AC19" i="28" s="1"/>
  <c r="Z19" i="3"/>
  <c r="IM19" i="3" s="1"/>
  <c r="MI19" i="3" s="1"/>
  <c r="AD19" i="28" s="1"/>
  <c r="AA19" i="3"/>
  <c r="IN19" i="3" s="1"/>
  <c r="MJ19" i="3" s="1"/>
  <c r="AE19" i="28" s="1"/>
  <c r="AB19" i="3"/>
  <c r="IO19" i="3" s="1"/>
  <c r="MK19" i="3" s="1"/>
  <c r="AF19" i="28" s="1"/>
  <c r="AC19" i="3"/>
  <c r="IP19" i="3" s="1"/>
  <c r="ML19" i="3" s="1"/>
  <c r="AG19" i="28" s="1"/>
  <c r="AD19" i="3"/>
  <c r="IQ19" i="3" s="1"/>
  <c r="MM19" i="3" s="1"/>
  <c r="AH19" i="28" s="1"/>
  <c r="AE19" i="3"/>
  <c r="IR19" i="3" s="1"/>
  <c r="MN19" i="3" s="1"/>
  <c r="AI19" i="28" s="1"/>
  <c r="AF19" i="3"/>
  <c r="IS19" i="3" s="1"/>
  <c r="MO19" i="3" s="1"/>
  <c r="AJ19" i="28" s="1"/>
  <c r="AG19" i="3"/>
  <c r="IT19" i="3" s="1"/>
  <c r="MP19" i="3" s="1"/>
  <c r="AK19" i="28" s="1"/>
  <c r="AH19" i="3"/>
  <c r="IU19" i="3" s="1"/>
  <c r="MQ19" i="3" s="1"/>
  <c r="AL19" i="28" s="1"/>
  <c r="AI19" i="3"/>
  <c r="IV19" i="3" s="1"/>
  <c r="MR19" i="3" s="1"/>
  <c r="AM19" i="28" s="1"/>
  <c r="AJ19" i="3"/>
  <c r="IW19" i="3" s="1"/>
  <c r="MS19" i="3" s="1"/>
  <c r="AN19" i="28" s="1"/>
  <c r="AK19" i="3"/>
  <c r="IX19" i="3" s="1"/>
  <c r="MT19" i="3" s="1"/>
  <c r="AO19" i="28" s="1"/>
  <c r="AL19" i="3"/>
  <c r="IY19" i="3" s="1"/>
  <c r="MU19" i="3" s="1"/>
  <c r="AP19" i="28" s="1"/>
  <c r="AM19" i="3"/>
  <c r="IZ19" i="3" s="1"/>
  <c r="MV19" i="3" s="1"/>
  <c r="AQ19" i="28" s="1"/>
  <c r="AN19" i="3"/>
  <c r="JA19" i="3" s="1"/>
  <c r="MW19" i="3" s="1"/>
  <c r="AR19" i="28" s="1"/>
  <c r="AO19" i="3"/>
  <c r="JB19" i="3" s="1"/>
  <c r="MX19" i="3" s="1"/>
  <c r="AS19" i="28" s="1"/>
  <c r="AP19" i="3"/>
  <c r="JC19" i="3" s="1"/>
  <c r="MY19" i="3" s="1"/>
  <c r="AT19" i="28" s="1"/>
  <c r="AQ19" i="3"/>
  <c r="JD19" i="3" s="1"/>
  <c r="MZ19" i="3" s="1"/>
  <c r="AU19" i="28" s="1"/>
  <c r="AR19" i="3"/>
  <c r="JE19" i="3" s="1"/>
  <c r="NA19" i="3" s="1"/>
  <c r="AV19" i="28" s="1"/>
  <c r="AS19" i="3"/>
  <c r="JF19" i="3" s="1"/>
  <c r="NB19" i="3" s="1"/>
  <c r="AW19" i="28" s="1"/>
  <c r="AT19" i="3"/>
  <c r="JG19" i="3" s="1"/>
  <c r="NC19" i="3" s="1"/>
  <c r="AX19" i="28" s="1"/>
  <c r="AU19" i="3"/>
  <c r="JH19" i="3" s="1"/>
  <c r="ND19" i="3" s="1"/>
  <c r="AY19" i="28" s="1"/>
  <c r="AV19" i="3"/>
  <c r="JI19" i="3" s="1"/>
  <c r="NE19" i="3" s="1"/>
  <c r="AZ19" i="28" s="1"/>
  <c r="AW19" i="3"/>
  <c r="JJ19" i="3" s="1"/>
  <c r="NF19" i="3" s="1"/>
  <c r="BA19" i="28" s="1"/>
  <c r="AX19" i="3"/>
  <c r="JK19" i="3" s="1"/>
  <c r="NG19" i="3" s="1"/>
  <c r="BB19" i="28" s="1"/>
  <c r="F20" i="3"/>
  <c r="HS20" i="3" s="1"/>
  <c r="LO20" i="3" s="1"/>
  <c r="J20" i="28" s="1"/>
  <c r="G20" i="3"/>
  <c r="HT20" i="3" s="1"/>
  <c r="LP20" i="3" s="1"/>
  <c r="K20" i="28" s="1"/>
  <c r="H20" i="3"/>
  <c r="HU20" i="3" s="1"/>
  <c r="LQ20" i="3" s="1"/>
  <c r="L20" i="28" s="1"/>
  <c r="I20" i="3"/>
  <c r="HV20" i="3" s="1"/>
  <c r="LR20" i="3" s="1"/>
  <c r="M20" i="28" s="1"/>
  <c r="J20" i="3"/>
  <c r="HW20" i="3" s="1"/>
  <c r="LS20" i="3" s="1"/>
  <c r="N20" i="28" s="1"/>
  <c r="K20" i="3"/>
  <c r="HX20" i="3" s="1"/>
  <c r="LT20" i="3" s="1"/>
  <c r="O20" i="28" s="1"/>
  <c r="L20" i="3"/>
  <c r="HY20" i="3" s="1"/>
  <c r="LU20" i="3" s="1"/>
  <c r="P20" i="28" s="1"/>
  <c r="M20" i="3"/>
  <c r="HZ20" i="3" s="1"/>
  <c r="LV20" i="3" s="1"/>
  <c r="Q20" i="28" s="1"/>
  <c r="N20" i="3"/>
  <c r="IA20" i="3" s="1"/>
  <c r="LW20" i="3" s="1"/>
  <c r="R20" i="28" s="1"/>
  <c r="O20" i="3"/>
  <c r="IB20" i="3" s="1"/>
  <c r="LX20" i="3" s="1"/>
  <c r="S20" i="28" s="1"/>
  <c r="P20" i="3"/>
  <c r="IC20" i="3" s="1"/>
  <c r="LY20" i="3" s="1"/>
  <c r="T20" i="28" s="1"/>
  <c r="Q20" i="3"/>
  <c r="ID20" i="3" s="1"/>
  <c r="LZ20" i="3" s="1"/>
  <c r="U20" i="28" s="1"/>
  <c r="R20" i="3"/>
  <c r="IE20" i="3" s="1"/>
  <c r="MA20" i="3" s="1"/>
  <c r="V20" i="28" s="1"/>
  <c r="S20" i="3"/>
  <c r="IF20" i="3" s="1"/>
  <c r="MB20" i="3" s="1"/>
  <c r="W20" i="28" s="1"/>
  <c r="T20" i="3"/>
  <c r="IG20" i="3" s="1"/>
  <c r="MC20" i="3" s="1"/>
  <c r="X20" i="28" s="1"/>
  <c r="U20" i="3"/>
  <c r="IH20" i="3" s="1"/>
  <c r="MD20" i="3" s="1"/>
  <c r="Y20" i="28" s="1"/>
  <c r="V20" i="3"/>
  <c r="II20" i="3" s="1"/>
  <c r="ME20" i="3" s="1"/>
  <c r="Z20" i="28" s="1"/>
  <c r="W20" i="3"/>
  <c r="IJ20" i="3" s="1"/>
  <c r="MF20" i="3" s="1"/>
  <c r="AA20" i="28" s="1"/>
  <c r="X20" i="3"/>
  <c r="IK20" i="3" s="1"/>
  <c r="MG20" i="3" s="1"/>
  <c r="AB20" i="28" s="1"/>
  <c r="Y20" i="3"/>
  <c r="IL20" i="3" s="1"/>
  <c r="MH20" i="3" s="1"/>
  <c r="AC20" i="28" s="1"/>
  <c r="Z20" i="3"/>
  <c r="IM20" i="3" s="1"/>
  <c r="MI20" i="3" s="1"/>
  <c r="AD20" i="28" s="1"/>
  <c r="AA20" i="3"/>
  <c r="IN20" i="3" s="1"/>
  <c r="MJ20" i="3" s="1"/>
  <c r="AE20" i="28" s="1"/>
  <c r="AB20" i="3"/>
  <c r="IO20" i="3" s="1"/>
  <c r="MK20" i="3" s="1"/>
  <c r="AF20" i="28" s="1"/>
  <c r="AC20" i="3"/>
  <c r="IP20" i="3" s="1"/>
  <c r="ML20" i="3" s="1"/>
  <c r="AG20" i="28" s="1"/>
  <c r="AD20" i="3"/>
  <c r="IQ20" i="3" s="1"/>
  <c r="MM20" i="3" s="1"/>
  <c r="AH20" i="28" s="1"/>
  <c r="AE20" i="3"/>
  <c r="IR20" i="3" s="1"/>
  <c r="MN20" i="3" s="1"/>
  <c r="AI20" i="28" s="1"/>
  <c r="AF20" i="3"/>
  <c r="IS20" i="3" s="1"/>
  <c r="MO20" i="3" s="1"/>
  <c r="AJ20" i="28" s="1"/>
  <c r="AG20" i="3"/>
  <c r="IT20" i="3" s="1"/>
  <c r="MP20" i="3" s="1"/>
  <c r="AK20" i="28" s="1"/>
  <c r="AH20" i="3"/>
  <c r="IU20" i="3" s="1"/>
  <c r="MQ20" i="3" s="1"/>
  <c r="AL20" i="28" s="1"/>
  <c r="AI20" i="3"/>
  <c r="IV20" i="3" s="1"/>
  <c r="MR20" i="3" s="1"/>
  <c r="AM20" i="28" s="1"/>
  <c r="AJ20" i="3"/>
  <c r="IW20" i="3" s="1"/>
  <c r="MS20" i="3" s="1"/>
  <c r="AN20" i="28" s="1"/>
  <c r="AK20" i="3"/>
  <c r="IX20" i="3" s="1"/>
  <c r="MT20" i="3" s="1"/>
  <c r="AO20" i="28" s="1"/>
  <c r="AL20" i="3"/>
  <c r="IY20" i="3" s="1"/>
  <c r="MU20" i="3" s="1"/>
  <c r="AP20" i="28" s="1"/>
  <c r="AM20" i="3"/>
  <c r="IZ20" i="3" s="1"/>
  <c r="MV20" i="3" s="1"/>
  <c r="AQ20" i="28" s="1"/>
  <c r="AN20" i="3"/>
  <c r="JA20" i="3" s="1"/>
  <c r="MW20" i="3" s="1"/>
  <c r="AR20" i="28" s="1"/>
  <c r="AO20" i="3"/>
  <c r="JB20" i="3" s="1"/>
  <c r="MX20" i="3" s="1"/>
  <c r="AS20" i="28" s="1"/>
  <c r="AP20" i="3"/>
  <c r="JC20" i="3" s="1"/>
  <c r="MY20" i="3" s="1"/>
  <c r="AT20" i="28" s="1"/>
  <c r="AQ20" i="3"/>
  <c r="JD20" i="3" s="1"/>
  <c r="MZ20" i="3" s="1"/>
  <c r="AU20" i="28" s="1"/>
  <c r="AR20" i="3"/>
  <c r="JE20" i="3" s="1"/>
  <c r="NA20" i="3" s="1"/>
  <c r="AV20" i="28" s="1"/>
  <c r="AS20" i="3"/>
  <c r="JF20" i="3" s="1"/>
  <c r="NB20" i="3" s="1"/>
  <c r="AW20" i="28" s="1"/>
  <c r="AT20" i="3"/>
  <c r="JG20" i="3" s="1"/>
  <c r="NC20" i="3" s="1"/>
  <c r="AX20" i="28" s="1"/>
  <c r="AU20" i="3"/>
  <c r="JH20" i="3" s="1"/>
  <c r="ND20" i="3" s="1"/>
  <c r="AY20" i="28" s="1"/>
  <c r="AV20" i="3"/>
  <c r="JI20" i="3" s="1"/>
  <c r="NE20" i="3" s="1"/>
  <c r="AZ20" i="28" s="1"/>
  <c r="AW20" i="3"/>
  <c r="JJ20" i="3" s="1"/>
  <c r="NF20" i="3" s="1"/>
  <c r="BA20" i="28" s="1"/>
  <c r="AX20" i="3"/>
  <c r="JK20" i="3" s="1"/>
  <c r="NG20" i="3" s="1"/>
  <c r="BB20" i="28" s="1"/>
  <c r="F21" i="3"/>
  <c r="HS21" i="3" s="1"/>
  <c r="LO21" i="3" s="1"/>
  <c r="J21" i="28" s="1"/>
  <c r="G21" i="3"/>
  <c r="HT21" i="3" s="1"/>
  <c r="LP21" i="3" s="1"/>
  <c r="K21" i="28" s="1"/>
  <c r="H21" i="3"/>
  <c r="HU21" i="3" s="1"/>
  <c r="LQ21" i="3" s="1"/>
  <c r="L21" i="28" s="1"/>
  <c r="I21" i="3"/>
  <c r="HV21" i="3" s="1"/>
  <c r="LR21" i="3" s="1"/>
  <c r="M21" i="28" s="1"/>
  <c r="J21" i="3"/>
  <c r="HW21" i="3" s="1"/>
  <c r="LS21" i="3" s="1"/>
  <c r="N21" i="28" s="1"/>
  <c r="K21" i="3"/>
  <c r="HX21" i="3" s="1"/>
  <c r="LT21" i="3" s="1"/>
  <c r="O21" i="28" s="1"/>
  <c r="L21" i="3"/>
  <c r="HY21" i="3" s="1"/>
  <c r="LU21" i="3" s="1"/>
  <c r="P21" i="28" s="1"/>
  <c r="M21" i="3"/>
  <c r="HZ21" i="3" s="1"/>
  <c r="LV21" i="3" s="1"/>
  <c r="Q21" i="28" s="1"/>
  <c r="N21" i="3"/>
  <c r="IA21" i="3" s="1"/>
  <c r="LW21" i="3" s="1"/>
  <c r="R21" i="28" s="1"/>
  <c r="O21" i="3"/>
  <c r="IB21" i="3" s="1"/>
  <c r="LX21" i="3" s="1"/>
  <c r="S21" i="28" s="1"/>
  <c r="P21" i="3"/>
  <c r="IC21" i="3" s="1"/>
  <c r="LY21" i="3" s="1"/>
  <c r="T21" i="28" s="1"/>
  <c r="Q21" i="3"/>
  <c r="ID21" i="3" s="1"/>
  <c r="LZ21" i="3" s="1"/>
  <c r="U21" i="28" s="1"/>
  <c r="R21" i="3"/>
  <c r="IE21" i="3" s="1"/>
  <c r="MA21" i="3" s="1"/>
  <c r="V21" i="28" s="1"/>
  <c r="S21" i="3"/>
  <c r="IF21" i="3" s="1"/>
  <c r="MB21" i="3" s="1"/>
  <c r="W21" i="28" s="1"/>
  <c r="T21" i="3"/>
  <c r="IG21" i="3" s="1"/>
  <c r="MC21" i="3" s="1"/>
  <c r="X21" i="28" s="1"/>
  <c r="U21" i="3"/>
  <c r="IH21" i="3" s="1"/>
  <c r="MD21" i="3" s="1"/>
  <c r="Y21" i="28" s="1"/>
  <c r="V21" i="3"/>
  <c r="II21" i="3" s="1"/>
  <c r="ME21" i="3" s="1"/>
  <c r="Z21" i="28" s="1"/>
  <c r="W21" i="3"/>
  <c r="IJ21" i="3" s="1"/>
  <c r="MF21" i="3" s="1"/>
  <c r="AA21" i="28" s="1"/>
  <c r="X21" i="3"/>
  <c r="IK21" i="3" s="1"/>
  <c r="MG21" i="3" s="1"/>
  <c r="AB21" i="28" s="1"/>
  <c r="Y21" i="3"/>
  <c r="IL21" i="3" s="1"/>
  <c r="MH21" i="3" s="1"/>
  <c r="AC21" i="28" s="1"/>
  <c r="Z21" i="3"/>
  <c r="IM21" i="3" s="1"/>
  <c r="MI21" i="3" s="1"/>
  <c r="AD21" i="28" s="1"/>
  <c r="AA21" i="3"/>
  <c r="IN21" i="3" s="1"/>
  <c r="MJ21" i="3" s="1"/>
  <c r="AE21" i="28" s="1"/>
  <c r="AB21" i="3"/>
  <c r="IO21" i="3" s="1"/>
  <c r="MK21" i="3" s="1"/>
  <c r="AF21" i="28" s="1"/>
  <c r="AC21" i="3"/>
  <c r="IP21" i="3" s="1"/>
  <c r="ML21" i="3" s="1"/>
  <c r="AG21" i="28" s="1"/>
  <c r="AD21" i="3"/>
  <c r="IQ21" i="3" s="1"/>
  <c r="MM21" i="3" s="1"/>
  <c r="AH21" i="28" s="1"/>
  <c r="AE21" i="3"/>
  <c r="IR21" i="3" s="1"/>
  <c r="MN21" i="3" s="1"/>
  <c r="AI21" i="28" s="1"/>
  <c r="AF21" i="3"/>
  <c r="IS21" i="3" s="1"/>
  <c r="MO21" i="3" s="1"/>
  <c r="AJ21" i="28" s="1"/>
  <c r="AG21" i="3"/>
  <c r="IT21" i="3" s="1"/>
  <c r="MP21" i="3" s="1"/>
  <c r="AK21" i="28" s="1"/>
  <c r="AH21" i="3"/>
  <c r="IU21" i="3" s="1"/>
  <c r="MQ21" i="3" s="1"/>
  <c r="AL21" i="28" s="1"/>
  <c r="AI21" i="3"/>
  <c r="IV21" i="3" s="1"/>
  <c r="MR21" i="3" s="1"/>
  <c r="AM21" i="28" s="1"/>
  <c r="AJ21" i="3"/>
  <c r="IW21" i="3" s="1"/>
  <c r="MS21" i="3" s="1"/>
  <c r="AN21" i="28" s="1"/>
  <c r="AK21" i="3"/>
  <c r="IX21" i="3" s="1"/>
  <c r="MT21" i="3" s="1"/>
  <c r="AO21" i="28" s="1"/>
  <c r="AL21" i="3"/>
  <c r="IY21" i="3" s="1"/>
  <c r="MU21" i="3" s="1"/>
  <c r="AP21" i="28" s="1"/>
  <c r="AM21" i="3"/>
  <c r="IZ21" i="3" s="1"/>
  <c r="MV21" i="3" s="1"/>
  <c r="AQ21" i="28" s="1"/>
  <c r="AN21" i="3"/>
  <c r="JA21" i="3" s="1"/>
  <c r="MW21" i="3" s="1"/>
  <c r="AR21" i="28" s="1"/>
  <c r="AO21" i="3"/>
  <c r="JB21" i="3" s="1"/>
  <c r="MX21" i="3" s="1"/>
  <c r="AS21" i="28" s="1"/>
  <c r="AP21" i="3"/>
  <c r="JC21" i="3" s="1"/>
  <c r="MY21" i="3" s="1"/>
  <c r="AT21" i="28" s="1"/>
  <c r="AQ21" i="3"/>
  <c r="JD21" i="3" s="1"/>
  <c r="MZ21" i="3" s="1"/>
  <c r="AU21" i="28" s="1"/>
  <c r="AR21" i="3"/>
  <c r="JE21" i="3" s="1"/>
  <c r="NA21" i="3" s="1"/>
  <c r="AV21" i="28" s="1"/>
  <c r="AS21" i="3"/>
  <c r="JF21" i="3" s="1"/>
  <c r="NB21" i="3" s="1"/>
  <c r="AW21" i="28" s="1"/>
  <c r="AT21" i="3"/>
  <c r="JG21" i="3" s="1"/>
  <c r="NC21" i="3" s="1"/>
  <c r="AX21" i="28" s="1"/>
  <c r="AU21" i="3"/>
  <c r="JH21" i="3" s="1"/>
  <c r="ND21" i="3" s="1"/>
  <c r="AY21" i="28" s="1"/>
  <c r="AV21" i="3"/>
  <c r="JI21" i="3" s="1"/>
  <c r="NE21" i="3" s="1"/>
  <c r="AZ21" i="28" s="1"/>
  <c r="AW21" i="3"/>
  <c r="JJ21" i="3" s="1"/>
  <c r="NF21" i="3" s="1"/>
  <c r="BA21" i="28" s="1"/>
  <c r="AX21" i="3"/>
  <c r="JK21" i="3" s="1"/>
  <c r="NG21" i="3" s="1"/>
  <c r="BB21" i="28" s="1"/>
  <c r="F22" i="3"/>
  <c r="HS22" i="3" s="1"/>
  <c r="LO22" i="3" s="1"/>
  <c r="J22" i="28" s="1"/>
  <c r="G22" i="3"/>
  <c r="HT22" i="3" s="1"/>
  <c r="LP22" i="3" s="1"/>
  <c r="K22" i="28" s="1"/>
  <c r="H22" i="3"/>
  <c r="HU22" i="3" s="1"/>
  <c r="LQ22" i="3" s="1"/>
  <c r="L22" i="28" s="1"/>
  <c r="I22" i="3"/>
  <c r="HV22" i="3" s="1"/>
  <c r="LR22" i="3" s="1"/>
  <c r="M22" i="28" s="1"/>
  <c r="J22" i="3"/>
  <c r="HW22" i="3" s="1"/>
  <c r="LS22" i="3" s="1"/>
  <c r="N22" i="28" s="1"/>
  <c r="K22" i="3"/>
  <c r="HX22" i="3" s="1"/>
  <c r="LT22" i="3" s="1"/>
  <c r="O22" i="28" s="1"/>
  <c r="L22" i="3"/>
  <c r="HY22" i="3" s="1"/>
  <c r="LU22" i="3" s="1"/>
  <c r="P22" i="28" s="1"/>
  <c r="M22" i="3"/>
  <c r="HZ22" i="3" s="1"/>
  <c r="LV22" i="3" s="1"/>
  <c r="Q22" i="28" s="1"/>
  <c r="N22" i="3"/>
  <c r="IA22" i="3" s="1"/>
  <c r="LW22" i="3" s="1"/>
  <c r="R22" i="28" s="1"/>
  <c r="O22" i="3"/>
  <c r="IB22" i="3" s="1"/>
  <c r="LX22" i="3" s="1"/>
  <c r="S22" i="28" s="1"/>
  <c r="P22" i="3"/>
  <c r="IC22" i="3" s="1"/>
  <c r="LY22" i="3" s="1"/>
  <c r="T22" i="28" s="1"/>
  <c r="Q22" i="3"/>
  <c r="ID22" i="3" s="1"/>
  <c r="LZ22" i="3" s="1"/>
  <c r="U22" i="28" s="1"/>
  <c r="R22" i="3"/>
  <c r="IE22" i="3" s="1"/>
  <c r="MA22" i="3" s="1"/>
  <c r="V22" i="28" s="1"/>
  <c r="S22" i="3"/>
  <c r="IF22" i="3" s="1"/>
  <c r="MB22" i="3" s="1"/>
  <c r="W22" i="28" s="1"/>
  <c r="T22" i="3"/>
  <c r="IG22" i="3" s="1"/>
  <c r="MC22" i="3" s="1"/>
  <c r="X22" i="28" s="1"/>
  <c r="U22" i="3"/>
  <c r="IH22" i="3" s="1"/>
  <c r="MD22" i="3" s="1"/>
  <c r="Y22" i="28" s="1"/>
  <c r="V22" i="3"/>
  <c r="II22" i="3" s="1"/>
  <c r="ME22" i="3" s="1"/>
  <c r="Z22" i="28" s="1"/>
  <c r="W22" i="3"/>
  <c r="IJ22" i="3" s="1"/>
  <c r="MF22" i="3" s="1"/>
  <c r="AA22" i="28" s="1"/>
  <c r="X22" i="3"/>
  <c r="IK22" i="3" s="1"/>
  <c r="MG22" i="3" s="1"/>
  <c r="AB22" i="28" s="1"/>
  <c r="Y22" i="3"/>
  <c r="IL22" i="3" s="1"/>
  <c r="MH22" i="3" s="1"/>
  <c r="AC22" i="28" s="1"/>
  <c r="Z22" i="3"/>
  <c r="IM22" i="3" s="1"/>
  <c r="MI22" i="3" s="1"/>
  <c r="AD22" i="28" s="1"/>
  <c r="AA22" i="3"/>
  <c r="IN22" i="3" s="1"/>
  <c r="MJ22" i="3" s="1"/>
  <c r="AE22" i="28" s="1"/>
  <c r="AB22" i="3"/>
  <c r="IO22" i="3" s="1"/>
  <c r="MK22" i="3" s="1"/>
  <c r="AF22" i="28" s="1"/>
  <c r="AC22" i="3"/>
  <c r="IP22" i="3" s="1"/>
  <c r="ML22" i="3" s="1"/>
  <c r="AG22" i="28" s="1"/>
  <c r="AD22" i="3"/>
  <c r="IQ22" i="3" s="1"/>
  <c r="MM22" i="3" s="1"/>
  <c r="AH22" i="28" s="1"/>
  <c r="AE22" i="3"/>
  <c r="IR22" i="3" s="1"/>
  <c r="MN22" i="3" s="1"/>
  <c r="AI22" i="28" s="1"/>
  <c r="AF22" i="3"/>
  <c r="IS22" i="3" s="1"/>
  <c r="MO22" i="3" s="1"/>
  <c r="AJ22" i="28" s="1"/>
  <c r="AG22" i="3"/>
  <c r="IT22" i="3" s="1"/>
  <c r="MP22" i="3" s="1"/>
  <c r="AK22" i="28" s="1"/>
  <c r="AH22" i="3"/>
  <c r="IU22" i="3" s="1"/>
  <c r="MQ22" i="3" s="1"/>
  <c r="AL22" i="28" s="1"/>
  <c r="AI22" i="3"/>
  <c r="IV22" i="3" s="1"/>
  <c r="MR22" i="3" s="1"/>
  <c r="AM22" i="28" s="1"/>
  <c r="AJ22" i="3"/>
  <c r="IW22" i="3" s="1"/>
  <c r="MS22" i="3" s="1"/>
  <c r="AN22" i="28" s="1"/>
  <c r="AK22" i="3"/>
  <c r="IX22" i="3" s="1"/>
  <c r="MT22" i="3" s="1"/>
  <c r="AO22" i="28" s="1"/>
  <c r="AL22" i="3"/>
  <c r="IY22" i="3" s="1"/>
  <c r="MU22" i="3" s="1"/>
  <c r="AP22" i="28" s="1"/>
  <c r="AM22" i="3"/>
  <c r="IZ22" i="3" s="1"/>
  <c r="MV22" i="3" s="1"/>
  <c r="AQ22" i="28" s="1"/>
  <c r="AN22" i="3"/>
  <c r="JA22" i="3" s="1"/>
  <c r="MW22" i="3" s="1"/>
  <c r="AR22" i="28" s="1"/>
  <c r="AO22" i="3"/>
  <c r="JB22" i="3" s="1"/>
  <c r="MX22" i="3" s="1"/>
  <c r="AS22" i="28" s="1"/>
  <c r="AP22" i="3"/>
  <c r="JC22" i="3" s="1"/>
  <c r="MY22" i="3" s="1"/>
  <c r="AT22" i="28" s="1"/>
  <c r="AQ22" i="3"/>
  <c r="JD22" i="3" s="1"/>
  <c r="MZ22" i="3" s="1"/>
  <c r="AU22" i="28" s="1"/>
  <c r="AR22" i="3"/>
  <c r="JE22" i="3" s="1"/>
  <c r="NA22" i="3" s="1"/>
  <c r="AV22" i="28" s="1"/>
  <c r="AS22" i="3"/>
  <c r="JF22" i="3" s="1"/>
  <c r="NB22" i="3" s="1"/>
  <c r="AW22" i="28" s="1"/>
  <c r="AT22" i="3"/>
  <c r="JG22" i="3" s="1"/>
  <c r="NC22" i="3" s="1"/>
  <c r="AX22" i="28" s="1"/>
  <c r="AU22" i="3"/>
  <c r="JH22" i="3" s="1"/>
  <c r="ND22" i="3" s="1"/>
  <c r="AY22" i="28" s="1"/>
  <c r="AV22" i="3"/>
  <c r="JI22" i="3" s="1"/>
  <c r="NE22" i="3" s="1"/>
  <c r="AZ22" i="28" s="1"/>
  <c r="AW22" i="3"/>
  <c r="JJ22" i="3" s="1"/>
  <c r="NF22" i="3" s="1"/>
  <c r="BA22" i="28" s="1"/>
  <c r="AX22" i="3"/>
  <c r="JK22" i="3" s="1"/>
  <c r="NG22" i="3" s="1"/>
  <c r="BB22" i="28" s="1"/>
  <c r="F23" i="3"/>
  <c r="HS23" i="3" s="1"/>
  <c r="LO23" i="3" s="1"/>
  <c r="J23" i="28" s="1"/>
  <c r="G23" i="3"/>
  <c r="HT23" i="3" s="1"/>
  <c r="LP23" i="3" s="1"/>
  <c r="K23" i="28" s="1"/>
  <c r="H23" i="3"/>
  <c r="HU23" i="3" s="1"/>
  <c r="LQ23" i="3" s="1"/>
  <c r="L23" i="28" s="1"/>
  <c r="I23" i="3"/>
  <c r="HV23" i="3" s="1"/>
  <c r="LR23" i="3" s="1"/>
  <c r="M23" i="28" s="1"/>
  <c r="J23" i="3"/>
  <c r="HW23" i="3" s="1"/>
  <c r="LS23" i="3" s="1"/>
  <c r="N23" i="28" s="1"/>
  <c r="K23" i="3"/>
  <c r="HX23" i="3" s="1"/>
  <c r="LT23" i="3" s="1"/>
  <c r="O23" i="28" s="1"/>
  <c r="L23" i="3"/>
  <c r="HY23" i="3" s="1"/>
  <c r="LU23" i="3" s="1"/>
  <c r="P23" i="28" s="1"/>
  <c r="M23" i="3"/>
  <c r="HZ23" i="3" s="1"/>
  <c r="LV23" i="3" s="1"/>
  <c r="Q23" i="28" s="1"/>
  <c r="N23" i="3"/>
  <c r="IA23" i="3" s="1"/>
  <c r="LW23" i="3" s="1"/>
  <c r="R23" i="28" s="1"/>
  <c r="O23" i="3"/>
  <c r="IB23" i="3" s="1"/>
  <c r="LX23" i="3" s="1"/>
  <c r="S23" i="28" s="1"/>
  <c r="P23" i="3"/>
  <c r="IC23" i="3" s="1"/>
  <c r="LY23" i="3" s="1"/>
  <c r="T23" i="28" s="1"/>
  <c r="Q23" i="3"/>
  <c r="ID23" i="3" s="1"/>
  <c r="LZ23" i="3" s="1"/>
  <c r="U23" i="28" s="1"/>
  <c r="R23" i="3"/>
  <c r="IE23" i="3" s="1"/>
  <c r="MA23" i="3" s="1"/>
  <c r="V23" i="28" s="1"/>
  <c r="S23" i="3"/>
  <c r="IF23" i="3" s="1"/>
  <c r="MB23" i="3" s="1"/>
  <c r="W23" i="28" s="1"/>
  <c r="T23" i="3"/>
  <c r="IG23" i="3" s="1"/>
  <c r="MC23" i="3" s="1"/>
  <c r="X23" i="28" s="1"/>
  <c r="U23" i="3"/>
  <c r="IH23" i="3" s="1"/>
  <c r="MD23" i="3" s="1"/>
  <c r="Y23" i="28" s="1"/>
  <c r="V23" i="3"/>
  <c r="II23" i="3" s="1"/>
  <c r="ME23" i="3" s="1"/>
  <c r="Z23" i="28" s="1"/>
  <c r="W23" i="3"/>
  <c r="IJ23" i="3" s="1"/>
  <c r="MF23" i="3" s="1"/>
  <c r="AA23" i="28" s="1"/>
  <c r="X23" i="3"/>
  <c r="IK23" i="3" s="1"/>
  <c r="MG23" i="3" s="1"/>
  <c r="AB23" i="28" s="1"/>
  <c r="Y23" i="3"/>
  <c r="IL23" i="3" s="1"/>
  <c r="MH23" i="3" s="1"/>
  <c r="AC23" i="28" s="1"/>
  <c r="Z23" i="3"/>
  <c r="IM23" i="3" s="1"/>
  <c r="MI23" i="3" s="1"/>
  <c r="AD23" i="28" s="1"/>
  <c r="AA23" i="3"/>
  <c r="IN23" i="3" s="1"/>
  <c r="MJ23" i="3" s="1"/>
  <c r="AE23" i="28" s="1"/>
  <c r="AB23" i="3"/>
  <c r="IO23" i="3" s="1"/>
  <c r="MK23" i="3" s="1"/>
  <c r="AF23" i="28" s="1"/>
  <c r="AC23" i="3"/>
  <c r="IP23" i="3" s="1"/>
  <c r="ML23" i="3" s="1"/>
  <c r="AG23" i="28" s="1"/>
  <c r="AD23" i="3"/>
  <c r="IQ23" i="3" s="1"/>
  <c r="MM23" i="3" s="1"/>
  <c r="AH23" i="28" s="1"/>
  <c r="AE23" i="3"/>
  <c r="IR23" i="3" s="1"/>
  <c r="MN23" i="3" s="1"/>
  <c r="AI23" i="28" s="1"/>
  <c r="AF23" i="3"/>
  <c r="IS23" i="3" s="1"/>
  <c r="MO23" i="3" s="1"/>
  <c r="AJ23" i="28" s="1"/>
  <c r="AG23" i="3"/>
  <c r="IT23" i="3" s="1"/>
  <c r="MP23" i="3" s="1"/>
  <c r="AK23" i="28" s="1"/>
  <c r="AH23" i="3"/>
  <c r="IU23" i="3" s="1"/>
  <c r="MQ23" i="3" s="1"/>
  <c r="AL23" i="28" s="1"/>
  <c r="AI23" i="3"/>
  <c r="IV23" i="3" s="1"/>
  <c r="MR23" i="3" s="1"/>
  <c r="AM23" i="28" s="1"/>
  <c r="AJ23" i="3"/>
  <c r="IW23" i="3" s="1"/>
  <c r="MS23" i="3" s="1"/>
  <c r="AN23" i="28" s="1"/>
  <c r="AK23" i="3"/>
  <c r="IX23" i="3" s="1"/>
  <c r="MT23" i="3" s="1"/>
  <c r="AO23" i="28" s="1"/>
  <c r="AL23" i="3"/>
  <c r="IY23" i="3" s="1"/>
  <c r="MU23" i="3" s="1"/>
  <c r="AP23" i="28" s="1"/>
  <c r="AM23" i="3"/>
  <c r="IZ23" i="3" s="1"/>
  <c r="MV23" i="3" s="1"/>
  <c r="AQ23" i="28" s="1"/>
  <c r="AN23" i="3"/>
  <c r="JA23" i="3" s="1"/>
  <c r="MW23" i="3" s="1"/>
  <c r="AR23" i="28" s="1"/>
  <c r="AO23" i="3"/>
  <c r="JB23" i="3" s="1"/>
  <c r="MX23" i="3" s="1"/>
  <c r="AS23" i="28" s="1"/>
  <c r="AP23" i="3"/>
  <c r="JC23" i="3" s="1"/>
  <c r="MY23" i="3" s="1"/>
  <c r="AT23" i="28" s="1"/>
  <c r="AQ23" i="3"/>
  <c r="JD23" i="3" s="1"/>
  <c r="MZ23" i="3" s="1"/>
  <c r="AU23" i="28" s="1"/>
  <c r="AR23" i="3"/>
  <c r="JE23" i="3" s="1"/>
  <c r="NA23" i="3" s="1"/>
  <c r="AV23" i="28" s="1"/>
  <c r="AS23" i="3"/>
  <c r="JF23" i="3" s="1"/>
  <c r="NB23" i="3" s="1"/>
  <c r="AW23" i="28" s="1"/>
  <c r="AT23" i="3"/>
  <c r="JG23" i="3" s="1"/>
  <c r="NC23" i="3" s="1"/>
  <c r="AX23" i="28" s="1"/>
  <c r="AU23" i="3"/>
  <c r="JH23" i="3" s="1"/>
  <c r="ND23" i="3" s="1"/>
  <c r="AY23" i="28" s="1"/>
  <c r="AV23" i="3"/>
  <c r="JI23" i="3" s="1"/>
  <c r="NE23" i="3" s="1"/>
  <c r="AZ23" i="28" s="1"/>
  <c r="AW23" i="3"/>
  <c r="JJ23" i="3" s="1"/>
  <c r="NF23" i="3" s="1"/>
  <c r="BA23" i="28" s="1"/>
  <c r="AX23" i="3"/>
  <c r="JK23" i="3" s="1"/>
  <c r="NG23" i="3" s="1"/>
  <c r="BB23" i="28" s="1"/>
  <c r="F24" i="3"/>
  <c r="G24" i="3"/>
  <c r="HT24" i="3" s="1"/>
  <c r="LP24" i="3" s="1"/>
  <c r="K24" i="28" s="1"/>
  <c r="H24" i="3"/>
  <c r="HU24" i="3" s="1"/>
  <c r="LQ24" i="3" s="1"/>
  <c r="L24" i="28" s="1"/>
  <c r="I24" i="3"/>
  <c r="HV24" i="3" s="1"/>
  <c r="LR24" i="3" s="1"/>
  <c r="M24" i="28" s="1"/>
  <c r="J24" i="3"/>
  <c r="K24" i="3"/>
  <c r="HX24" i="3" s="1"/>
  <c r="LT24" i="3" s="1"/>
  <c r="O24" i="28" s="1"/>
  <c r="L24" i="3"/>
  <c r="HY24" i="3" s="1"/>
  <c r="LU24" i="3" s="1"/>
  <c r="P24" i="28" s="1"/>
  <c r="M24" i="3"/>
  <c r="HZ24" i="3" s="1"/>
  <c r="LV24" i="3" s="1"/>
  <c r="Q24" i="28" s="1"/>
  <c r="N24" i="3"/>
  <c r="O24" i="3"/>
  <c r="IB24" i="3" s="1"/>
  <c r="LX24" i="3" s="1"/>
  <c r="S24" i="28" s="1"/>
  <c r="P24" i="3"/>
  <c r="IC24" i="3" s="1"/>
  <c r="LY24" i="3" s="1"/>
  <c r="T24" i="28" s="1"/>
  <c r="Q24" i="3"/>
  <c r="R24" i="3"/>
  <c r="S24" i="3"/>
  <c r="IF24" i="3" s="1"/>
  <c r="MB24" i="3" s="1"/>
  <c r="W24" i="28" s="1"/>
  <c r="T24" i="3"/>
  <c r="U24" i="3"/>
  <c r="IH24" i="3" s="1"/>
  <c r="MD24" i="3" s="1"/>
  <c r="Y24" i="28" s="1"/>
  <c r="V24" i="3"/>
  <c r="W24" i="3"/>
  <c r="IJ24" i="3" s="1"/>
  <c r="MF24" i="3" s="1"/>
  <c r="AA24" i="28" s="1"/>
  <c r="X24" i="3"/>
  <c r="Y24" i="3"/>
  <c r="IL24" i="3" s="1"/>
  <c r="MH24" i="3" s="1"/>
  <c r="AC24" i="28" s="1"/>
  <c r="Z24" i="3"/>
  <c r="AA24" i="3"/>
  <c r="IN24" i="3" s="1"/>
  <c r="MJ24" i="3" s="1"/>
  <c r="AE24" i="28" s="1"/>
  <c r="AB24" i="3"/>
  <c r="IO24" i="3" s="1"/>
  <c r="MK24" i="3" s="1"/>
  <c r="AF24" i="28" s="1"/>
  <c r="AC24" i="3"/>
  <c r="AD24" i="3"/>
  <c r="AE24" i="3"/>
  <c r="IR24" i="3" s="1"/>
  <c r="MN24" i="3" s="1"/>
  <c r="AI24" i="28" s="1"/>
  <c r="AF24" i="3"/>
  <c r="IS24" i="3" s="1"/>
  <c r="MO24" i="3" s="1"/>
  <c r="AJ24" i="28" s="1"/>
  <c r="AG24" i="3"/>
  <c r="IT24" i="3" s="1"/>
  <c r="MP24" i="3" s="1"/>
  <c r="AK24" i="28" s="1"/>
  <c r="AH24" i="3"/>
  <c r="AI24" i="3"/>
  <c r="IV24" i="3" s="1"/>
  <c r="MR24" i="3" s="1"/>
  <c r="AM24" i="28" s="1"/>
  <c r="AJ24" i="3"/>
  <c r="IW24" i="3" s="1"/>
  <c r="MS24" i="3" s="1"/>
  <c r="AN24" i="28" s="1"/>
  <c r="AK24" i="3"/>
  <c r="AL24" i="3"/>
  <c r="AM24" i="3"/>
  <c r="IZ24" i="3" s="1"/>
  <c r="MV24" i="3" s="1"/>
  <c r="AQ24" i="28" s="1"/>
  <c r="AN24" i="3"/>
  <c r="JA24" i="3" s="1"/>
  <c r="MW24" i="3" s="1"/>
  <c r="AR24" i="28" s="1"/>
  <c r="AO24" i="3"/>
  <c r="AP24" i="3"/>
  <c r="AQ24" i="3"/>
  <c r="JD24" i="3" s="1"/>
  <c r="MZ24" i="3" s="1"/>
  <c r="AU24" i="28" s="1"/>
  <c r="AR24" i="3"/>
  <c r="JE24" i="3" s="1"/>
  <c r="NA24" i="3" s="1"/>
  <c r="AV24" i="28" s="1"/>
  <c r="AS24" i="3"/>
  <c r="JF24" i="3" s="1"/>
  <c r="NB24" i="3" s="1"/>
  <c r="AW24" i="28" s="1"/>
  <c r="AT24" i="3"/>
  <c r="AU24" i="3"/>
  <c r="JH24" i="3" s="1"/>
  <c r="ND24" i="3" s="1"/>
  <c r="AY24" i="28" s="1"/>
  <c r="AV24" i="3"/>
  <c r="JI24" i="3" s="1"/>
  <c r="NE24" i="3" s="1"/>
  <c r="AZ24" i="28" s="1"/>
  <c r="AW24" i="3"/>
  <c r="JJ24" i="3" s="1"/>
  <c r="NF24" i="3" s="1"/>
  <c r="BA24" i="28" s="1"/>
  <c r="AX24" i="3"/>
  <c r="F25" i="3"/>
  <c r="HS25" i="3" s="1"/>
  <c r="LO25" i="3" s="1"/>
  <c r="J25" i="28" s="1"/>
  <c r="G25" i="3"/>
  <c r="HT25" i="3" s="1"/>
  <c r="LP25" i="3" s="1"/>
  <c r="K25" i="28" s="1"/>
  <c r="H25" i="3"/>
  <c r="HU25" i="3" s="1"/>
  <c r="LQ25" i="3" s="1"/>
  <c r="L25" i="28" s="1"/>
  <c r="I25" i="3"/>
  <c r="HV25" i="3" s="1"/>
  <c r="LR25" i="3" s="1"/>
  <c r="M25" i="28" s="1"/>
  <c r="J25" i="3"/>
  <c r="HW25" i="3" s="1"/>
  <c r="LS25" i="3" s="1"/>
  <c r="N25" i="28" s="1"/>
  <c r="K25" i="3"/>
  <c r="HX25" i="3" s="1"/>
  <c r="LT25" i="3" s="1"/>
  <c r="O25" i="28" s="1"/>
  <c r="L25" i="3"/>
  <c r="HY25" i="3" s="1"/>
  <c r="LU25" i="3" s="1"/>
  <c r="P25" i="28" s="1"/>
  <c r="M25" i="3"/>
  <c r="HZ25" i="3" s="1"/>
  <c r="LV25" i="3" s="1"/>
  <c r="Q25" i="28" s="1"/>
  <c r="N25" i="3"/>
  <c r="IA25" i="3" s="1"/>
  <c r="LW25" i="3" s="1"/>
  <c r="R25" i="28" s="1"/>
  <c r="O25" i="3"/>
  <c r="IB25" i="3" s="1"/>
  <c r="LX25" i="3" s="1"/>
  <c r="S25" i="28" s="1"/>
  <c r="P25" i="3"/>
  <c r="IC25" i="3" s="1"/>
  <c r="LY25" i="3" s="1"/>
  <c r="T25" i="28" s="1"/>
  <c r="Q25" i="3"/>
  <c r="ID25" i="3" s="1"/>
  <c r="LZ25" i="3" s="1"/>
  <c r="U25" i="28" s="1"/>
  <c r="R25" i="3"/>
  <c r="IE25" i="3" s="1"/>
  <c r="MA25" i="3" s="1"/>
  <c r="V25" i="28" s="1"/>
  <c r="S25" i="3"/>
  <c r="IF25" i="3" s="1"/>
  <c r="MB25" i="3" s="1"/>
  <c r="W25" i="28" s="1"/>
  <c r="T25" i="3"/>
  <c r="IG25" i="3" s="1"/>
  <c r="MC25" i="3" s="1"/>
  <c r="X25" i="28" s="1"/>
  <c r="U25" i="3"/>
  <c r="IH25" i="3" s="1"/>
  <c r="MD25" i="3" s="1"/>
  <c r="Y25" i="28" s="1"/>
  <c r="V25" i="3"/>
  <c r="II25" i="3" s="1"/>
  <c r="ME25" i="3" s="1"/>
  <c r="Z25" i="28" s="1"/>
  <c r="W25" i="3"/>
  <c r="IJ25" i="3" s="1"/>
  <c r="MF25" i="3" s="1"/>
  <c r="AA25" i="28" s="1"/>
  <c r="X25" i="3"/>
  <c r="IK25" i="3" s="1"/>
  <c r="MG25" i="3" s="1"/>
  <c r="AB25" i="28" s="1"/>
  <c r="Y25" i="3"/>
  <c r="IL25" i="3" s="1"/>
  <c r="MH25" i="3" s="1"/>
  <c r="AC25" i="28" s="1"/>
  <c r="Z25" i="3"/>
  <c r="IM25" i="3" s="1"/>
  <c r="MI25" i="3" s="1"/>
  <c r="AD25" i="28" s="1"/>
  <c r="AA25" i="3"/>
  <c r="IN25" i="3" s="1"/>
  <c r="MJ25" i="3" s="1"/>
  <c r="AE25" i="28" s="1"/>
  <c r="AB25" i="3"/>
  <c r="IO25" i="3" s="1"/>
  <c r="MK25" i="3" s="1"/>
  <c r="AF25" i="28" s="1"/>
  <c r="AC25" i="3"/>
  <c r="IP25" i="3" s="1"/>
  <c r="ML25" i="3" s="1"/>
  <c r="AG25" i="28" s="1"/>
  <c r="AD25" i="3"/>
  <c r="IQ25" i="3" s="1"/>
  <c r="MM25" i="3" s="1"/>
  <c r="AH25" i="28" s="1"/>
  <c r="AE25" i="3"/>
  <c r="IR25" i="3" s="1"/>
  <c r="MN25" i="3" s="1"/>
  <c r="AI25" i="28" s="1"/>
  <c r="AF25" i="3"/>
  <c r="IS25" i="3" s="1"/>
  <c r="MO25" i="3" s="1"/>
  <c r="AJ25" i="28" s="1"/>
  <c r="AG25" i="3"/>
  <c r="IT25" i="3" s="1"/>
  <c r="MP25" i="3" s="1"/>
  <c r="AK25" i="28" s="1"/>
  <c r="AH25" i="3"/>
  <c r="IU25" i="3" s="1"/>
  <c r="MQ25" i="3" s="1"/>
  <c r="AL25" i="28" s="1"/>
  <c r="AI25" i="3"/>
  <c r="IV25" i="3" s="1"/>
  <c r="MR25" i="3" s="1"/>
  <c r="AM25" i="28" s="1"/>
  <c r="AJ25" i="3"/>
  <c r="IW25" i="3" s="1"/>
  <c r="MS25" i="3" s="1"/>
  <c r="AN25" i="28" s="1"/>
  <c r="AK25" i="3"/>
  <c r="IX25" i="3" s="1"/>
  <c r="MT25" i="3" s="1"/>
  <c r="AO25" i="28" s="1"/>
  <c r="AL25" i="3"/>
  <c r="IY25" i="3" s="1"/>
  <c r="MU25" i="3" s="1"/>
  <c r="AP25" i="28" s="1"/>
  <c r="AM25" i="3"/>
  <c r="IZ25" i="3" s="1"/>
  <c r="MV25" i="3" s="1"/>
  <c r="AQ25" i="28" s="1"/>
  <c r="AN25" i="3"/>
  <c r="JA25" i="3" s="1"/>
  <c r="MW25" i="3" s="1"/>
  <c r="AR25" i="28" s="1"/>
  <c r="AO25" i="3"/>
  <c r="JB25" i="3" s="1"/>
  <c r="MX25" i="3" s="1"/>
  <c r="AS25" i="28" s="1"/>
  <c r="AP25" i="3"/>
  <c r="JC25" i="3" s="1"/>
  <c r="MY25" i="3" s="1"/>
  <c r="AT25" i="28" s="1"/>
  <c r="AQ25" i="3"/>
  <c r="JD25" i="3" s="1"/>
  <c r="MZ25" i="3" s="1"/>
  <c r="AU25" i="28" s="1"/>
  <c r="AR25" i="3"/>
  <c r="JE25" i="3" s="1"/>
  <c r="NA25" i="3" s="1"/>
  <c r="AV25" i="28" s="1"/>
  <c r="AS25" i="3"/>
  <c r="JF25" i="3" s="1"/>
  <c r="NB25" i="3" s="1"/>
  <c r="AW25" i="28" s="1"/>
  <c r="AT25" i="3"/>
  <c r="JG25" i="3" s="1"/>
  <c r="NC25" i="3" s="1"/>
  <c r="AX25" i="28" s="1"/>
  <c r="AU25" i="3"/>
  <c r="JH25" i="3" s="1"/>
  <c r="ND25" i="3" s="1"/>
  <c r="AY25" i="28" s="1"/>
  <c r="AV25" i="3"/>
  <c r="JI25" i="3" s="1"/>
  <c r="NE25" i="3" s="1"/>
  <c r="AZ25" i="28" s="1"/>
  <c r="AW25" i="3"/>
  <c r="JJ25" i="3" s="1"/>
  <c r="NF25" i="3" s="1"/>
  <c r="BA25" i="28" s="1"/>
  <c r="AX25" i="3"/>
  <c r="JK25" i="3" s="1"/>
  <c r="NG25" i="3" s="1"/>
  <c r="BB25" i="28" s="1"/>
  <c r="F26" i="3"/>
  <c r="HS26" i="3" s="1"/>
  <c r="LO26" i="3" s="1"/>
  <c r="J26" i="28" s="1"/>
  <c r="G26" i="3"/>
  <c r="HT26" i="3" s="1"/>
  <c r="LP26" i="3" s="1"/>
  <c r="K26" i="28" s="1"/>
  <c r="H26" i="3"/>
  <c r="HU26" i="3" s="1"/>
  <c r="LQ26" i="3" s="1"/>
  <c r="L26" i="28" s="1"/>
  <c r="I26" i="3"/>
  <c r="HV26" i="3" s="1"/>
  <c r="LR26" i="3" s="1"/>
  <c r="M26" i="28" s="1"/>
  <c r="J26" i="3"/>
  <c r="HW26" i="3" s="1"/>
  <c r="LS26" i="3" s="1"/>
  <c r="N26" i="28" s="1"/>
  <c r="K26" i="3"/>
  <c r="HX26" i="3" s="1"/>
  <c r="LT26" i="3" s="1"/>
  <c r="O26" i="28" s="1"/>
  <c r="L26" i="3"/>
  <c r="HY26" i="3" s="1"/>
  <c r="LU26" i="3" s="1"/>
  <c r="P26" i="28" s="1"/>
  <c r="M26" i="3"/>
  <c r="HZ26" i="3" s="1"/>
  <c r="LV26" i="3" s="1"/>
  <c r="Q26" i="28" s="1"/>
  <c r="N26" i="3"/>
  <c r="IA26" i="3" s="1"/>
  <c r="LW26" i="3" s="1"/>
  <c r="R26" i="28" s="1"/>
  <c r="O26" i="3"/>
  <c r="IB26" i="3" s="1"/>
  <c r="LX26" i="3" s="1"/>
  <c r="S26" i="28" s="1"/>
  <c r="P26" i="3"/>
  <c r="IC26" i="3" s="1"/>
  <c r="LY26" i="3" s="1"/>
  <c r="T26" i="28" s="1"/>
  <c r="Q26" i="3"/>
  <c r="ID26" i="3" s="1"/>
  <c r="LZ26" i="3" s="1"/>
  <c r="U26" i="28" s="1"/>
  <c r="R26" i="3"/>
  <c r="IE26" i="3" s="1"/>
  <c r="MA26" i="3" s="1"/>
  <c r="V26" i="28" s="1"/>
  <c r="S26" i="3"/>
  <c r="IF26" i="3" s="1"/>
  <c r="MB26" i="3" s="1"/>
  <c r="W26" i="28" s="1"/>
  <c r="T26" i="3"/>
  <c r="IG26" i="3" s="1"/>
  <c r="MC26" i="3" s="1"/>
  <c r="X26" i="28" s="1"/>
  <c r="U26" i="3"/>
  <c r="IH26" i="3" s="1"/>
  <c r="MD26" i="3" s="1"/>
  <c r="Y26" i="28" s="1"/>
  <c r="V26" i="3"/>
  <c r="II26" i="3" s="1"/>
  <c r="ME26" i="3" s="1"/>
  <c r="Z26" i="28" s="1"/>
  <c r="W26" i="3"/>
  <c r="IJ26" i="3" s="1"/>
  <c r="MF26" i="3" s="1"/>
  <c r="AA26" i="28" s="1"/>
  <c r="X26" i="3"/>
  <c r="IK26" i="3" s="1"/>
  <c r="MG26" i="3" s="1"/>
  <c r="AB26" i="28" s="1"/>
  <c r="Y26" i="3"/>
  <c r="IL26" i="3" s="1"/>
  <c r="MH26" i="3" s="1"/>
  <c r="AC26" i="28" s="1"/>
  <c r="Z26" i="3"/>
  <c r="IM26" i="3" s="1"/>
  <c r="MI26" i="3" s="1"/>
  <c r="AD26" i="28" s="1"/>
  <c r="AA26" i="3"/>
  <c r="IN26" i="3" s="1"/>
  <c r="MJ26" i="3" s="1"/>
  <c r="AE26" i="28" s="1"/>
  <c r="AB26" i="3"/>
  <c r="IO26" i="3" s="1"/>
  <c r="MK26" i="3" s="1"/>
  <c r="AF26" i="28" s="1"/>
  <c r="AC26" i="3"/>
  <c r="IP26" i="3" s="1"/>
  <c r="ML26" i="3" s="1"/>
  <c r="AG26" i="28" s="1"/>
  <c r="AD26" i="3"/>
  <c r="IQ26" i="3" s="1"/>
  <c r="MM26" i="3" s="1"/>
  <c r="AH26" i="28" s="1"/>
  <c r="AE26" i="3"/>
  <c r="IR26" i="3" s="1"/>
  <c r="MN26" i="3" s="1"/>
  <c r="AI26" i="28" s="1"/>
  <c r="AF26" i="3"/>
  <c r="IS26" i="3" s="1"/>
  <c r="MO26" i="3" s="1"/>
  <c r="AJ26" i="28" s="1"/>
  <c r="AG26" i="3"/>
  <c r="IT26" i="3" s="1"/>
  <c r="MP26" i="3" s="1"/>
  <c r="AK26" i="28" s="1"/>
  <c r="AH26" i="3"/>
  <c r="IU26" i="3" s="1"/>
  <c r="MQ26" i="3" s="1"/>
  <c r="AL26" i="28" s="1"/>
  <c r="AI26" i="3"/>
  <c r="IV26" i="3" s="1"/>
  <c r="MR26" i="3" s="1"/>
  <c r="AM26" i="28" s="1"/>
  <c r="AJ26" i="3"/>
  <c r="IW26" i="3" s="1"/>
  <c r="MS26" i="3" s="1"/>
  <c r="AN26" i="28" s="1"/>
  <c r="AK26" i="3"/>
  <c r="IX26" i="3" s="1"/>
  <c r="MT26" i="3" s="1"/>
  <c r="AO26" i="28" s="1"/>
  <c r="AL26" i="3"/>
  <c r="IY26" i="3" s="1"/>
  <c r="MU26" i="3" s="1"/>
  <c r="AP26" i="28" s="1"/>
  <c r="AM26" i="3"/>
  <c r="IZ26" i="3" s="1"/>
  <c r="MV26" i="3" s="1"/>
  <c r="AQ26" i="28" s="1"/>
  <c r="AN26" i="3"/>
  <c r="JA26" i="3" s="1"/>
  <c r="MW26" i="3" s="1"/>
  <c r="AR26" i="28" s="1"/>
  <c r="AO26" i="3"/>
  <c r="JB26" i="3" s="1"/>
  <c r="MX26" i="3" s="1"/>
  <c r="AS26" i="28" s="1"/>
  <c r="AP26" i="3"/>
  <c r="JC26" i="3" s="1"/>
  <c r="MY26" i="3" s="1"/>
  <c r="AT26" i="28" s="1"/>
  <c r="AQ26" i="3"/>
  <c r="JD26" i="3" s="1"/>
  <c r="MZ26" i="3" s="1"/>
  <c r="AU26" i="28" s="1"/>
  <c r="AR26" i="3"/>
  <c r="JE26" i="3" s="1"/>
  <c r="NA26" i="3" s="1"/>
  <c r="AV26" i="28" s="1"/>
  <c r="AS26" i="3"/>
  <c r="JF26" i="3" s="1"/>
  <c r="NB26" i="3" s="1"/>
  <c r="AW26" i="28" s="1"/>
  <c r="AT26" i="3"/>
  <c r="JG26" i="3" s="1"/>
  <c r="NC26" i="3" s="1"/>
  <c r="AX26" i="28" s="1"/>
  <c r="AU26" i="3"/>
  <c r="JH26" i="3" s="1"/>
  <c r="ND26" i="3" s="1"/>
  <c r="AY26" i="28" s="1"/>
  <c r="AV26" i="3"/>
  <c r="JI26" i="3" s="1"/>
  <c r="NE26" i="3" s="1"/>
  <c r="AZ26" i="28" s="1"/>
  <c r="AW26" i="3"/>
  <c r="JJ26" i="3" s="1"/>
  <c r="NF26" i="3" s="1"/>
  <c r="BA26" i="28" s="1"/>
  <c r="AX26" i="3"/>
  <c r="JK26" i="3" s="1"/>
  <c r="NG26" i="3" s="1"/>
  <c r="BB26" i="28" s="1"/>
  <c r="F27" i="3"/>
  <c r="HS27" i="3" s="1"/>
  <c r="LO27" i="3" s="1"/>
  <c r="J27" i="28" s="1"/>
  <c r="G27" i="3"/>
  <c r="HT27" i="3" s="1"/>
  <c r="LP27" i="3" s="1"/>
  <c r="K27" i="28" s="1"/>
  <c r="H27" i="3"/>
  <c r="HU27" i="3" s="1"/>
  <c r="LQ27" i="3" s="1"/>
  <c r="L27" i="28" s="1"/>
  <c r="I27" i="3"/>
  <c r="HV27" i="3" s="1"/>
  <c r="LR27" i="3" s="1"/>
  <c r="M27" i="28" s="1"/>
  <c r="J27" i="3"/>
  <c r="HW27" i="3" s="1"/>
  <c r="LS27" i="3" s="1"/>
  <c r="N27" i="28" s="1"/>
  <c r="K27" i="3"/>
  <c r="HX27" i="3" s="1"/>
  <c r="LT27" i="3" s="1"/>
  <c r="O27" i="28" s="1"/>
  <c r="L27" i="3"/>
  <c r="HY27" i="3" s="1"/>
  <c r="LU27" i="3" s="1"/>
  <c r="P27" i="28" s="1"/>
  <c r="M27" i="3"/>
  <c r="HZ27" i="3" s="1"/>
  <c r="LV27" i="3" s="1"/>
  <c r="Q27" i="28" s="1"/>
  <c r="N27" i="3"/>
  <c r="IA27" i="3" s="1"/>
  <c r="LW27" i="3" s="1"/>
  <c r="R27" i="28" s="1"/>
  <c r="O27" i="3"/>
  <c r="IB27" i="3" s="1"/>
  <c r="LX27" i="3" s="1"/>
  <c r="S27" i="28" s="1"/>
  <c r="P27" i="3"/>
  <c r="IC27" i="3" s="1"/>
  <c r="LY27" i="3" s="1"/>
  <c r="T27" i="28" s="1"/>
  <c r="Q27" i="3"/>
  <c r="ID27" i="3" s="1"/>
  <c r="LZ27" i="3" s="1"/>
  <c r="U27" i="28" s="1"/>
  <c r="R27" i="3"/>
  <c r="IE27" i="3" s="1"/>
  <c r="MA27" i="3" s="1"/>
  <c r="V27" i="28" s="1"/>
  <c r="S27" i="3"/>
  <c r="IF27" i="3" s="1"/>
  <c r="MB27" i="3" s="1"/>
  <c r="W27" i="28" s="1"/>
  <c r="T27" i="3"/>
  <c r="IG27" i="3" s="1"/>
  <c r="MC27" i="3" s="1"/>
  <c r="X27" i="28" s="1"/>
  <c r="U27" i="3"/>
  <c r="IH27" i="3" s="1"/>
  <c r="MD27" i="3" s="1"/>
  <c r="Y27" i="28" s="1"/>
  <c r="V27" i="3"/>
  <c r="II27" i="3" s="1"/>
  <c r="ME27" i="3" s="1"/>
  <c r="Z27" i="28" s="1"/>
  <c r="W27" i="3"/>
  <c r="IJ27" i="3" s="1"/>
  <c r="MF27" i="3" s="1"/>
  <c r="AA27" i="28" s="1"/>
  <c r="X27" i="3"/>
  <c r="IK27" i="3" s="1"/>
  <c r="MG27" i="3" s="1"/>
  <c r="AB27" i="28" s="1"/>
  <c r="Y27" i="3"/>
  <c r="IL27" i="3" s="1"/>
  <c r="MH27" i="3" s="1"/>
  <c r="AC27" i="28" s="1"/>
  <c r="Z27" i="3"/>
  <c r="IM27" i="3" s="1"/>
  <c r="MI27" i="3" s="1"/>
  <c r="AD27" i="28" s="1"/>
  <c r="AA27" i="3"/>
  <c r="IN27" i="3" s="1"/>
  <c r="MJ27" i="3" s="1"/>
  <c r="AE27" i="28" s="1"/>
  <c r="AB27" i="3"/>
  <c r="IO27" i="3" s="1"/>
  <c r="MK27" i="3" s="1"/>
  <c r="AF27" i="28" s="1"/>
  <c r="AC27" i="3"/>
  <c r="IP27" i="3" s="1"/>
  <c r="ML27" i="3" s="1"/>
  <c r="AG27" i="28" s="1"/>
  <c r="AD27" i="3"/>
  <c r="IQ27" i="3" s="1"/>
  <c r="MM27" i="3" s="1"/>
  <c r="AH27" i="28" s="1"/>
  <c r="AE27" i="3"/>
  <c r="IR27" i="3" s="1"/>
  <c r="MN27" i="3" s="1"/>
  <c r="AI27" i="28" s="1"/>
  <c r="AF27" i="3"/>
  <c r="IS27" i="3" s="1"/>
  <c r="MO27" i="3" s="1"/>
  <c r="AJ27" i="28" s="1"/>
  <c r="AG27" i="3"/>
  <c r="IT27" i="3" s="1"/>
  <c r="MP27" i="3" s="1"/>
  <c r="AK27" i="28" s="1"/>
  <c r="AH27" i="3"/>
  <c r="IU27" i="3" s="1"/>
  <c r="MQ27" i="3" s="1"/>
  <c r="AL27" i="28" s="1"/>
  <c r="AI27" i="3"/>
  <c r="IV27" i="3" s="1"/>
  <c r="MR27" i="3" s="1"/>
  <c r="AM27" i="28" s="1"/>
  <c r="AJ27" i="3"/>
  <c r="IW27" i="3" s="1"/>
  <c r="MS27" i="3" s="1"/>
  <c r="AN27" i="28" s="1"/>
  <c r="AK27" i="3"/>
  <c r="IX27" i="3" s="1"/>
  <c r="MT27" i="3" s="1"/>
  <c r="AO27" i="28" s="1"/>
  <c r="AL27" i="3"/>
  <c r="IY27" i="3" s="1"/>
  <c r="MU27" i="3" s="1"/>
  <c r="AP27" i="28" s="1"/>
  <c r="AM27" i="3"/>
  <c r="IZ27" i="3" s="1"/>
  <c r="MV27" i="3" s="1"/>
  <c r="AQ27" i="28" s="1"/>
  <c r="AN27" i="3"/>
  <c r="JA27" i="3" s="1"/>
  <c r="MW27" i="3" s="1"/>
  <c r="AR27" i="28" s="1"/>
  <c r="AO27" i="3"/>
  <c r="JB27" i="3" s="1"/>
  <c r="MX27" i="3" s="1"/>
  <c r="AS27" i="28" s="1"/>
  <c r="AP27" i="3"/>
  <c r="JC27" i="3" s="1"/>
  <c r="MY27" i="3" s="1"/>
  <c r="AT27" i="28" s="1"/>
  <c r="AQ27" i="3"/>
  <c r="JD27" i="3" s="1"/>
  <c r="MZ27" i="3" s="1"/>
  <c r="AU27" i="28" s="1"/>
  <c r="AR27" i="3"/>
  <c r="JE27" i="3" s="1"/>
  <c r="NA27" i="3" s="1"/>
  <c r="AV27" i="28" s="1"/>
  <c r="AS27" i="3"/>
  <c r="JF27" i="3" s="1"/>
  <c r="NB27" i="3" s="1"/>
  <c r="AW27" i="28" s="1"/>
  <c r="AT27" i="3"/>
  <c r="JG27" i="3" s="1"/>
  <c r="NC27" i="3" s="1"/>
  <c r="AX27" i="28" s="1"/>
  <c r="AU27" i="3"/>
  <c r="JH27" i="3" s="1"/>
  <c r="ND27" i="3" s="1"/>
  <c r="AY27" i="28" s="1"/>
  <c r="AV27" i="3"/>
  <c r="JI27" i="3" s="1"/>
  <c r="NE27" i="3" s="1"/>
  <c r="AZ27" i="28" s="1"/>
  <c r="AW27" i="3"/>
  <c r="JJ27" i="3" s="1"/>
  <c r="NF27" i="3" s="1"/>
  <c r="BA27" i="28" s="1"/>
  <c r="AX27" i="3"/>
  <c r="JK27" i="3" s="1"/>
  <c r="NG27" i="3" s="1"/>
  <c r="BB27" i="28" s="1"/>
  <c r="F28" i="3"/>
  <c r="HS28" i="3" s="1"/>
  <c r="LO28" i="3" s="1"/>
  <c r="J28" i="28" s="1"/>
  <c r="G28" i="3"/>
  <c r="HT28" i="3" s="1"/>
  <c r="LP28" i="3" s="1"/>
  <c r="K28" i="28" s="1"/>
  <c r="H28" i="3"/>
  <c r="HU28" i="3" s="1"/>
  <c r="LQ28" i="3" s="1"/>
  <c r="L28" i="28" s="1"/>
  <c r="I28" i="3"/>
  <c r="HV28" i="3" s="1"/>
  <c r="LR28" i="3" s="1"/>
  <c r="M28" i="28" s="1"/>
  <c r="J28" i="3"/>
  <c r="HW28" i="3" s="1"/>
  <c r="LS28" i="3" s="1"/>
  <c r="N28" i="28" s="1"/>
  <c r="K28" i="3"/>
  <c r="HX28" i="3" s="1"/>
  <c r="LT28" i="3" s="1"/>
  <c r="O28" i="28" s="1"/>
  <c r="L28" i="3"/>
  <c r="HY28" i="3" s="1"/>
  <c r="LU28" i="3" s="1"/>
  <c r="P28" i="28" s="1"/>
  <c r="M28" i="3"/>
  <c r="HZ28" i="3" s="1"/>
  <c r="LV28" i="3" s="1"/>
  <c r="Q28" i="28" s="1"/>
  <c r="N28" i="3"/>
  <c r="IA28" i="3" s="1"/>
  <c r="LW28" i="3" s="1"/>
  <c r="R28" i="28" s="1"/>
  <c r="O28" i="3"/>
  <c r="IB28" i="3" s="1"/>
  <c r="LX28" i="3" s="1"/>
  <c r="S28" i="28" s="1"/>
  <c r="P28" i="3"/>
  <c r="IC28" i="3" s="1"/>
  <c r="LY28" i="3" s="1"/>
  <c r="T28" i="28" s="1"/>
  <c r="Q28" i="3"/>
  <c r="ID28" i="3" s="1"/>
  <c r="LZ28" i="3" s="1"/>
  <c r="U28" i="28" s="1"/>
  <c r="R28" i="3"/>
  <c r="IE28" i="3" s="1"/>
  <c r="MA28" i="3" s="1"/>
  <c r="V28" i="28" s="1"/>
  <c r="S28" i="3"/>
  <c r="IF28" i="3" s="1"/>
  <c r="MB28" i="3" s="1"/>
  <c r="W28" i="28" s="1"/>
  <c r="T28" i="3"/>
  <c r="IG28" i="3" s="1"/>
  <c r="MC28" i="3" s="1"/>
  <c r="X28" i="28" s="1"/>
  <c r="U28" i="3"/>
  <c r="IH28" i="3" s="1"/>
  <c r="MD28" i="3" s="1"/>
  <c r="Y28" i="28" s="1"/>
  <c r="V28" i="3"/>
  <c r="W28" i="3"/>
  <c r="IJ28" i="3" s="1"/>
  <c r="MF28" i="3" s="1"/>
  <c r="AA28" i="28" s="1"/>
  <c r="X28" i="3"/>
  <c r="IK28" i="3" s="1"/>
  <c r="MG28" i="3" s="1"/>
  <c r="AB28" i="28" s="1"/>
  <c r="Y28" i="3"/>
  <c r="IL28" i="3" s="1"/>
  <c r="MH28" i="3" s="1"/>
  <c r="AC28" i="28" s="1"/>
  <c r="Z28" i="3"/>
  <c r="IM28" i="3" s="1"/>
  <c r="MI28" i="3" s="1"/>
  <c r="AD28" i="28" s="1"/>
  <c r="AA28" i="3"/>
  <c r="IN28" i="3" s="1"/>
  <c r="MJ28" i="3" s="1"/>
  <c r="AE28" i="28" s="1"/>
  <c r="AB28" i="3"/>
  <c r="IO28" i="3" s="1"/>
  <c r="MK28" i="3" s="1"/>
  <c r="AF28" i="28" s="1"/>
  <c r="AC28" i="3"/>
  <c r="IP28" i="3" s="1"/>
  <c r="ML28" i="3" s="1"/>
  <c r="AG28" i="28" s="1"/>
  <c r="AD28" i="3"/>
  <c r="IQ28" i="3" s="1"/>
  <c r="MM28" i="3" s="1"/>
  <c r="AH28" i="28" s="1"/>
  <c r="AE28" i="3"/>
  <c r="IR28" i="3" s="1"/>
  <c r="MN28" i="3" s="1"/>
  <c r="AI28" i="28" s="1"/>
  <c r="AF28" i="3"/>
  <c r="IS28" i="3" s="1"/>
  <c r="MO28" i="3" s="1"/>
  <c r="AJ28" i="28" s="1"/>
  <c r="AG28" i="3"/>
  <c r="IT28" i="3" s="1"/>
  <c r="MP28" i="3" s="1"/>
  <c r="AK28" i="28" s="1"/>
  <c r="AH28" i="3"/>
  <c r="IU28" i="3" s="1"/>
  <c r="MQ28" i="3" s="1"/>
  <c r="AL28" i="28" s="1"/>
  <c r="AI28" i="3"/>
  <c r="IV28" i="3" s="1"/>
  <c r="MR28" i="3" s="1"/>
  <c r="AM28" i="28" s="1"/>
  <c r="AJ28" i="3"/>
  <c r="IW28" i="3" s="1"/>
  <c r="MS28" i="3" s="1"/>
  <c r="AN28" i="28" s="1"/>
  <c r="AK28" i="3"/>
  <c r="IX28" i="3" s="1"/>
  <c r="MT28" i="3" s="1"/>
  <c r="AO28" i="28" s="1"/>
  <c r="AL28" i="3"/>
  <c r="IY28" i="3" s="1"/>
  <c r="MU28" i="3" s="1"/>
  <c r="AP28" i="28" s="1"/>
  <c r="AM28" i="3"/>
  <c r="IZ28" i="3" s="1"/>
  <c r="MV28" i="3" s="1"/>
  <c r="AQ28" i="28" s="1"/>
  <c r="AN28" i="3"/>
  <c r="JA28" i="3" s="1"/>
  <c r="MW28" i="3" s="1"/>
  <c r="AR28" i="28" s="1"/>
  <c r="AO28" i="3"/>
  <c r="JB28" i="3" s="1"/>
  <c r="MX28" i="3" s="1"/>
  <c r="AS28" i="28" s="1"/>
  <c r="AP28" i="3"/>
  <c r="JC28" i="3" s="1"/>
  <c r="MY28" i="3" s="1"/>
  <c r="AT28" i="28" s="1"/>
  <c r="AQ28" i="3"/>
  <c r="JD28" i="3" s="1"/>
  <c r="MZ28" i="3" s="1"/>
  <c r="AU28" i="28" s="1"/>
  <c r="AR28" i="3"/>
  <c r="JE28" i="3" s="1"/>
  <c r="NA28" i="3" s="1"/>
  <c r="AV28" i="28" s="1"/>
  <c r="AS28" i="3"/>
  <c r="JF28" i="3" s="1"/>
  <c r="NB28" i="3" s="1"/>
  <c r="AW28" i="28" s="1"/>
  <c r="AT28" i="3"/>
  <c r="JG28" i="3" s="1"/>
  <c r="NC28" i="3" s="1"/>
  <c r="AX28" i="28" s="1"/>
  <c r="AU28" i="3"/>
  <c r="JH28" i="3" s="1"/>
  <c r="ND28" i="3" s="1"/>
  <c r="AY28" i="28" s="1"/>
  <c r="AV28" i="3"/>
  <c r="JI28" i="3" s="1"/>
  <c r="NE28" i="3" s="1"/>
  <c r="AZ28" i="28" s="1"/>
  <c r="AW28" i="3"/>
  <c r="JJ28" i="3" s="1"/>
  <c r="NF28" i="3" s="1"/>
  <c r="BA28" i="28" s="1"/>
  <c r="AX28" i="3"/>
  <c r="JK28" i="3" s="1"/>
  <c r="NG28" i="3" s="1"/>
  <c r="BB28" i="28" s="1"/>
  <c r="F29" i="3"/>
  <c r="HS29" i="3" s="1"/>
  <c r="LO29" i="3" s="1"/>
  <c r="J29" i="28" s="1"/>
  <c r="G29" i="3"/>
  <c r="H29" i="3"/>
  <c r="HU29" i="3" s="1"/>
  <c r="LQ29" i="3" s="1"/>
  <c r="L29" i="28" s="1"/>
  <c r="I29" i="3"/>
  <c r="HV29" i="3" s="1"/>
  <c r="LR29" i="3" s="1"/>
  <c r="M29" i="28" s="1"/>
  <c r="J29" i="3"/>
  <c r="HW29" i="3" s="1"/>
  <c r="LS29" i="3" s="1"/>
  <c r="N29" i="28" s="1"/>
  <c r="K29" i="3"/>
  <c r="HX29" i="3" s="1"/>
  <c r="LT29" i="3" s="1"/>
  <c r="O29" i="28" s="1"/>
  <c r="L29" i="3"/>
  <c r="HY29" i="3" s="1"/>
  <c r="LU29" i="3" s="1"/>
  <c r="P29" i="28" s="1"/>
  <c r="M29" i="3"/>
  <c r="HZ29" i="3" s="1"/>
  <c r="LV29" i="3" s="1"/>
  <c r="Q29" i="28" s="1"/>
  <c r="N29" i="3"/>
  <c r="IA29" i="3" s="1"/>
  <c r="LW29" i="3" s="1"/>
  <c r="R29" i="28" s="1"/>
  <c r="O29" i="3"/>
  <c r="IB29" i="3" s="1"/>
  <c r="LX29" i="3" s="1"/>
  <c r="S29" i="28" s="1"/>
  <c r="P29" i="3"/>
  <c r="Q29" i="3"/>
  <c r="ID29" i="3" s="1"/>
  <c r="LZ29" i="3" s="1"/>
  <c r="U29" i="28" s="1"/>
  <c r="R29" i="3"/>
  <c r="IE29" i="3" s="1"/>
  <c r="MA29" i="3" s="1"/>
  <c r="V29" i="28" s="1"/>
  <c r="S29" i="3"/>
  <c r="IF29" i="3" s="1"/>
  <c r="MB29" i="3" s="1"/>
  <c r="W29" i="28" s="1"/>
  <c r="T29" i="3"/>
  <c r="U29" i="3"/>
  <c r="IH29" i="3" s="1"/>
  <c r="MD29" i="3" s="1"/>
  <c r="Y29" i="28" s="1"/>
  <c r="V29" i="3"/>
  <c r="II29" i="3" s="1"/>
  <c r="ME29" i="3" s="1"/>
  <c r="Z29" i="28" s="1"/>
  <c r="W29" i="3"/>
  <c r="X29" i="3"/>
  <c r="IK29" i="3" s="1"/>
  <c r="MG29" i="3" s="1"/>
  <c r="AB29" i="28" s="1"/>
  <c r="Y29" i="3"/>
  <c r="IL29" i="3" s="1"/>
  <c r="MH29" i="3" s="1"/>
  <c r="AC29" i="28" s="1"/>
  <c r="Z29" i="3"/>
  <c r="IM29" i="3" s="1"/>
  <c r="MI29" i="3" s="1"/>
  <c r="AD29" i="28" s="1"/>
  <c r="AA29" i="3"/>
  <c r="IN29" i="3" s="1"/>
  <c r="MJ29" i="3" s="1"/>
  <c r="AE29" i="28" s="1"/>
  <c r="AB29" i="3"/>
  <c r="AC29" i="3"/>
  <c r="IP29" i="3" s="1"/>
  <c r="ML29" i="3" s="1"/>
  <c r="AG29" i="28" s="1"/>
  <c r="AD29" i="3"/>
  <c r="IQ29" i="3" s="1"/>
  <c r="MM29" i="3" s="1"/>
  <c r="AH29" i="28" s="1"/>
  <c r="AE29" i="3"/>
  <c r="IR29" i="3" s="1"/>
  <c r="MN29" i="3" s="1"/>
  <c r="AI29" i="28" s="1"/>
  <c r="AF29" i="3"/>
  <c r="IS29" i="3" s="1"/>
  <c r="MO29" i="3" s="1"/>
  <c r="AJ29" i="28" s="1"/>
  <c r="AG29" i="3"/>
  <c r="IT29" i="3" s="1"/>
  <c r="MP29" i="3" s="1"/>
  <c r="AK29" i="28" s="1"/>
  <c r="AH29" i="3"/>
  <c r="IU29" i="3" s="1"/>
  <c r="MQ29" i="3" s="1"/>
  <c r="AL29" i="28" s="1"/>
  <c r="AI29" i="3"/>
  <c r="IV29" i="3" s="1"/>
  <c r="MR29" i="3" s="1"/>
  <c r="AM29" i="28" s="1"/>
  <c r="AJ29" i="3"/>
  <c r="IW29" i="3" s="1"/>
  <c r="MS29" i="3" s="1"/>
  <c r="AN29" i="28" s="1"/>
  <c r="AK29" i="3"/>
  <c r="AL29" i="3"/>
  <c r="IY29" i="3" s="1"/>
  <c r="MU29" i="3" s="1"/>
  <c r="AP29" i="28" s="1"/>
  <c r="AM29" i="3"/>
  <c r="AN29" i="3"/>
  <c r="AO29" i="3"/>
  <c r="AP29" i="3"/>
  <c r="JC29" i="3" s="1"/>
  <c r="MY29" i="3" s="1"/>
  <c r="AT29" i="28" s="1"/>
  <c r="AQ29" i="3"/>
  <c r="JD29" i="3" s="1"/>
  <c r="MZ29" i="3" s="1"/>
  <c r="AU29" i="28" s="1"/>
  <c r="AR29" i="3"/>
  <c r="JE29" i="3" s="1"/>
  <c r="NA29" i="3" s="1"/>
  <c r="AV29" i="28" s="1"/>
  <c r="AS29" i="3"/>
  <c r="JF29" i="3" s="1"/>
  <c r="NB29" i="3" s="1"/>
  <c r="AW29" i="28" s="1"/>
  <c r="AT29" i="3"/>
  <c r="JG29" i="3" s="1"/>
  <c r="NC29" i="3" s="1"/>
  <c r="AX29" i="28" s="1"/>
  <c r="AU29" i="3"/>
  <c r="JH29" i="3" s="1"/>
  <c r="ND29" i="3" s="1"/>
  <c r="AY29" i="28" s="1"/>
  <c r="AV29" i="3"/>
  <c r="JI29" i="3" s="1"/>
  <c r="NE29" i="3" s="1"/>
  <c r="AZ29" i="28" s="1"/>
  <c r="AW29" i="3"/>
  <c r="JJ29" i="3" s="1"/>
  <c r="NF29" i="3" s="1"/>
  <c r="BA29" i="28" s="1"/>
  <c r="AX29" i="3"/>
  <c r="JK29" i="3" s="1"/>
  <c r="NG29" i="3" s="1"/>
  <c r="BB29" i="28" s="1"/>
  <c r="F30" i="3"/>
  <c r="HS30" i="3" s="1"/>
  <c r="LO30" i="3" s="1"/>
  <c r="J30" i="28" s="1"/>
  <c r="G30" i="3"/>
  <c r="HT30" i="3" s="1"/>
  <c r="LP30" i="3" s="1"/>
  <c r="K30" i="28" s="1"/>
  <c r="H30" i="3"/>
  <c r="HU30" i="3" s="1"/>
  <c r="LQ30" i="3" s="1"/>
  <c r="L30" i="28" s="1"/>
  <c r="I30" i="3"/>
  <c r="HV30" i="3" s="1"/>
  <c r="LR30" i="3" s="1"/>
  <c r="M30" i="28" s="1"/>
  <c r="J30" i="3"/>
  <c r="HW30" i="3" s="1"/>
  <c r="LS30" i="3" s="1"/>
  <c r="N30" i="28" s="1"/>
  <c r="K30" i="3"/>
  <c r="HX30" i="3" s="1"/>
  <c r="LT30" i="3" s="1"/>
  <c r="O30" i="28" s="1"/>
  <c r="L30" i="3"/>
  <c r="HY30" i="3" s="1"/>
  <c r="LU30" i="3" s="1"/>
  <c r="P30" i="28" s="1"/>
  <c r="M30" i="3"/>
  <c r="HZ30" i="3" s="1"/>
  <c r="LV30" i="3" s="1"/>
  <c r="Q30" i="28" s="1"/>
  <c r="N30" i="3"/>
  <c r="IA30" i="3" s="1"/>
  <c r="LW30" i="3" s="1"/>
  <c r="R30" i="28" s="1"/>
  <c r="O30" i="3"/>
  <c r="IB30" i="3" s="1"/>
  <c r="LX30" i="3" s="1"/>
  <c r="S30" i="28" s="1"/>
  <c r="P30" i="3"/>
  <c r="IC30" i="3" s="1"/>
  <c r="LY30" i="3" s="1"/>
  <c r="T30" i="28" s="1"/>
  <c r="Q30" i="3"/>
  <c r="ID30" i="3" s="1"/>
  <c r="LZ30" i="3" s="1"/>
  <c r="U30" i="28" s="1"/>
  <c r="R30" i="3"/>
  <c r="IE30" i="3" s="1"/>
  <c r="MA30" i="3" s="1"/>
  <c r="V30" i="28" s="1"/>
  <c r="S30" i="3"/>
  <c r="IF30" i="3" s="1"/>
  <c r="MB30" i="3" s="1"/>
  <c r="W30" i="28" s="1"/>
  <c r="T30" i="3"/>
  <c r="IG30" i="3" s="1"/>
  <c r="MC30" i="3" s="1"/>
  <c r="X30" i="28" s="1"/>
  <c r="U30" i="3"/>
  <c r="IH30" i="3" s="1"/>
  <c r="MD30" i="3" s="1"/>
  <c r="Y30" i="28" s="1"/>
  <c r="V30" i="3"/>
  <c r="II30" i="3" s="1"/>
  <c r="ME30" i="3" s="1"/>
  <c r="Z30" i="28" s="1"/>
  <c r="W30" i="3"/>
  <c r="IJ30" i="3" s="1"/>
  <c r="MF30" i="3" s="1"/>
  <c r="AA30" i="28" s="1"/>
  <c r="X30" i="3"/>
  <c r="IK30" i="3" s="1"/>
  <c r="MG30" i="3" s="1"/>
  <c r="AB30" i="28" s="1"/>
  <c r="Y30" i="3"/>
  <c r="IL30" i="3" s="1"/>
  <c r="MH30" i="3" s="1"/>
  <c r="AC30" i="28" s="1"/>
  <c r="Z30" i="3"/>
  <c r="IM30" i="3" s="1"/>
  <c r="MI30" i="3" s="1"/>
  <c r="AD30" i="28" s="1"/>
  <c r="AA30" i="3"/>
  <c r="IN30" i="3" s="1"/>
  <c r="MJ30" i="3" s="1"/>
  <c r="AE30" i="28" s="1"/>
  <c r="AB30" i="3"/>
  <c r="IO30" i="3" s="1"/>
  <c r="MK30" i="3" s="1"/>
  <c r="AF30" i="28" s="1"/>
  <c r="AC30" i="3"/>
  <c r="IP30" i="3" s="1"/>
  <c r="ML30" i="3" s="1"/>
  <c r="AG30" i="28" s="1"/>
  <c r="AD30" i="3"/>
  <c r="IQ30" i="3" s="1"/>
  <c r="MM30" i="3" s="1"/>
  <c r="AH30" i="28" s="1"/>
  <c r="AE30" i="3"/>
  <c r="IR30" i="3" s="1"/>
  <c r="MN30" i="3" s="1"/>
  <c r="AI30" i="28" s="1"/>
  <c r="AF30" i="3"/>
  <c r="IS30" i="3" s="1"/>
  <c r="MO30" i="3" s="1"/>
  <c r="AJ30" i="28" s="1"/>
  <c r="AG30" i="3"/>
  <c r="IT30" i="3" s="1"/>
  <c r="MP30" i="3" s="1"/>
  <c r="AK30" i="28" s="1"/>
  <c r="AH30" i="3"/>
  <c r="IU30" i="3" s="1"/>
  <c r="MQ30" i="3" s="1"/>
  <c r="AL30" i="28" s="1"/>
  <c r="AI30" i="3"/>
  <c r="IV30" i="3" s="1"/>
  <c r="MR30" i="3" s="1"/>
  <c r="AM30" i="28" s="1"/>
  <c r="AJ30" i="3"/>
  <c r="IW30" i="3" s="1"/>
  <c r="MS30" i="3" s="1"/>
  <c r="AN30" i="28" s="1"/>
  <c r="AK30" i="3"/>
  <c r="IX30" i="3" s="1"/>
  <c r="MT30" i="3" s="1"/>
  <c r="AO30" i="28" s="1"/>
  <c r="AL30" i="3"/>
  <c r="IY30" i="3" s="1"/>
  <c r="MU30" i="3" s="1"/>
  <c r="AP30" i="28" s="1"/>
  <c r="AM30" i="3"/>
  <c r="IZ30" i="3" s="1"/>
  <c r="MV30" i="3" s="1"/>
  <c r="AQ30" i="28" s="1"/>
  <c r="AN30" i="3"/>
  <c r="JA30" i="3" s="1"/>
  <c r="MW30" i="3" s="1"/>
  <c r="AR30" i="28" s="1"/>
  <c r="AO30" i="3"/>
  <c r="JB30" i="3" s="1"/>
  <c r="MX30" i="3" s="1"/>
  <c r="AS30" i="28" s="1"/>
  <c r="AP30" i="3"/>
  <c r="JC30" i="3" s="1"/>
  <c r="MY30" i="3" s="1"/>
  <c r="AT30" i="28" s="1"/>
  <c r="AQ30" i="3"/>
  <c r="JD30" i="3" s="1"/>
  <c r="MZ30" i="3" s="1"/>
  <c r="AU30" i="28" s="1"/>
  <c r="AR30" i="3"/>
  <c r="JE30" i="3" s="1"/>
  <c r="NA30" i="3" s="1"/>
  <c r="AV30" i="28" s="1"/>
  <c r="AS30" i="3"/>
  <c r="JF30" i="3" s="1"/>
  <c r="NB30" i="3" s="1"/>
  <c r="AW30" i="28" s="1"/>
  <c r="AT30" i="3"/>
  <c r="JG30" i="3" s="1"/>
  <c r="NC30" i="3" s="1"/>
  <c r="AX30" i="28" s="1"/>
  <c r="AU30" i="3"/>
  <c r="JH30" i="3" s="1"/>
  <c r="ND30" i="3" s="1"/>
  <c r="AY30" i="28" s="1"/>
  <c r="AV30" i="3"/>
  <c r="JI30" i="3" s="1"/>
  <c r="NE30" i="3" s="1"/>
  <c r="AZ30" i="28" s="1"/>
  <c r="AW30" i="3"/>
  <c r="JJ30" i="3" s="1"/>
  <c r="NF30" i="3" s="1"/>
  <c r="BA30" i="28" s="1"/>
  <c r="AX30" i="3"/>
  <c r="JK30" i="3" s="1"/>
  <c r="NG30" i="3" s="1"/>
  <c r="BB30" i="28" s="1"/>
  <c r="F31" i="3"/>
  <c r="HS31" i="3" s="1"/>
  <c r="LO31" i="3" s="1"/>
  <c r="J31" i="28" s="1"/>
  <c r="G31" i="3"/>
  <c r="HT31" i="3" s="1"/>
  <c r="LP31" i="3" s="1"/>
  <c r="K31" i="28" s="1"/>
  <c r="H31" i="3"/>
  <c r="HU31" i="3" s="1"/>
  <c r="LQ31" i="3" s="1"/>
  <c r="L31" i="28" s="1"/>
  <c r="I31" i="3"/>
  <c r="HV31" i="3" s="1"/>
  <c r="LR31" i="3" s="1"/>
  <c r="M31" i="28" s="1"/>
  <c r="J31" i="3"/>
  <c r="HW31" i="3" s="1"/>
  <c r="LS31" i="3" s="1"/>
  <c r="N31" i="28" s="1"/>
  <c r="K31" i="3"/>
  <c r="HX31" i="3" s="1"/>
  <c r="LT31" i="3" s="1"/>
  <c r="O31" i="28" s="1"/>
  <c r="L31" i="3"/>
  <c r="HY31" i="3" s="1"/>
  <c r="LU31" i="3" s="1"/>
  <c r="P31" i="28" s="1"/>
  <c r="M31" i="3"/>
  <c r="HZ31" i="3" s="1"/>
  <c r="LV31" i="3" s="1"/>
  <c r="Q31" i="28" s="1"/>
  <c r="N31" i="3"/>
  <c r="IA31" i="3" s="1"/>
  <c r="LW31" i="3" s="1"/>
  <c r="R31" i="28" s="1"/>
  <c r="O31" i="3"/>
  <c r="IB31" i="3" s="1"/>
  <c r="LX31" i="3" s="1"/>
  <c r="S31" i="28" s="1"/>
  <c r="P31" i="3"/>
  <c r="IC31" i="3" s="1"/>
  <c r="LY31" i="3" s="1"/>
  <c r="T31" i="28" s="1"/>
  <c r="Q31" i="3"/>
  <c r="ID31" i="3" s="1"/>
  <c r="LZ31" i="3" s="1"/>
  <c r="U31" i="28" s="1"/>
  <c r="R31" i="3"/>
  <c r="IE31" i="3" s="1"/>
  <c r="MA31" i="3" s="1"/>
  <c r="V31" i="28" s="1"/>
  <c r="S31" i="3"/>
  <c r="IF31" i="3" s="1"/>
  <c r="MB31" i="3" s="1"/>
  <c r="W31" i="28" s="1"/>
  <c r="T31" i="3"/>
  <c r="IG31" i="3" s="1"/>
  <c r="MC31" i="3" s="1"/>
  <c r="X31" i="28" s="1"/>
  <c r="U31" i="3"/>
  <c r="IH31" i="3" s="1"/>
  <c r="MD31" i="3" s="1"/>
  <c r="Y31" i="28" s="1"/>
  <c r="V31" i="3"/>
  <c r="II31" i="3" s="1"/>
  <c r="ME31" i="3" s="1"/>
  <c r="Z31" i="28" s="1"/>
  <c r="W31" i="3"/>
  <c r="IJ31" i="3" s="1"/>
  <c r="MF31" i="3" s="1"/>
  <c r="AA31" i="28" s="1"/>
  <c r="X31" i="3"/>
  <c r="IK31" i="3" s="1"/>
  <c r="MG31" i="3" s="1"/>
  <c r="AB31" i="28" s="1"/>
  <c r="Y31" i="3"/>
  <c r="IL31" i="3" s="1"/>
  <c r="MH31" i="3" s="1"/>
  <c r="AC31" i="28" s="1"/>
  <c r="Z31" i="3"/>
  <c r="IM31" i="3" s="1"/>
  <c r="MI31" i="3" s="1"/>
  <c r="AD31" i="28" s="1"/>
  <c r="AA31" i="3"/>
  <c r="IN31" i="3" s="1"/>
  <c r="MJ31" i="3" s="1"/>
  <c r="AE31" i="28" s="1"/>
  <c r="AB31" i="3"/>
  <c r="IO31" i="3" s="1"/>
  <c r="MK31" i="3" s="1"/>
  <c r="AF31" i="28" s="1"/>
  <c r="AC31" i="3"/>
  <c r="IP31" i="3" s="1"/>
  <c r="ML31" i="3" s="1"/>
  <c r="AG31" i="28" s="1"/>
  <c r="AD31" i="3"/>
  <c r="IQ31" i="3" s="1"/>
  <c r="MM31" i="3" s="1"/>
  <c r="AH31" i="28" s="1"/>
  <c r="AE31" i="3"/>
  <c r="IR31" i="3" s="1"/>
  <c r="MN31" i="3" s="1"/>
  <c r="AI31" i="28" s="1"/>
  <c r="AF31" i="3"/>
  <c r="IS31" i="3" s="1"/>
  <c r="MO31" i="3" s="1"/>
  <c r="AJ31" i="28" s="1"/>
  <c r="AG31" i="3"/>
  <c r="IT31" i="3" s="1"/>
  <c r="MP31" i="3" s="1"/>
  <c r="AK31" i="28" s="1"/>
  <c r="AH31" i="3"/>
  <c r="IU31" i="3" s="1"/>
  <c r="MQ31" i="3" s="1"/>
  <c r="AL31" i="28" s="1"/>
  <c r="AI31" i="3"/>
  <c r="IV31" i="3" s="1"/>
  <c r="MR31" i="3" s="1"/>
  <c r="AM31" i="28" s="1"/>
  <c r="AJ31" i="3"/>
  <c r="IW31" i="3" s="1"/>
  <c r="MS31" i="3" s="1"/>
  <c r="AN31" i="28" s="1"/>
  <c r="AK31" i="3"/>
  <c r="IX31" i="3" s="1"/>
  <c r="MT31" i="3" s="1"/>
  <c r="AO31" i="28" s="1"/>
  <c r="AL31" i="3"/>
  <c r="IY31" i="3" s="1"/>
  <c r="MU31" i="3" s="1"/>
  <c r="AP31" i="28" s="1"/>
  <c r="AM31" i="3"/>
  <c r="AN31" i="3"/>
  <c r="JA31" i="3" s="1"/>
  <c r="MW31" i="3" s="1"/>
  <c r="AR31" i="28" s="1"/>
  <c r="AO31" i="3"/>
  <c r="JB31" i="3" s="1"/>
  <c r="MX31" i="3" s="1"/>
  <c r="AS31" i="28" s="1"/>
  <c r="AP31" i="3"/>
  <c r="JC31" i="3" s="1"/>
  <c r="MY31" i="3" s="1"/>
  <c r="AT31" i="28" s="1"/>
  <c r="AQ31" i="3"/>
  <c r="JD31" i="3" s="1"/>
  <c r="MZ31" i="3" s="1"/>
  <c r="AU31" i="28" s="1"/>
  <c r="AR31" i="3"/>
  <c r="JE31" i="3" s="1"/>
  <c r="NA31" i="3" s="1"/>
  <c r="AV31" i="28" s="1"/>
  <c r="AS31" i="3"/>
  <c r="JF31" i="3" s="1"/>
  <c r="NB31" i="3" s="1"/>
  <c r="AW31" i="28" s="1"/>
  <c r="AT31" i="3"/>
  <c r="JG31" i="3" s="1"/>
  <c r="NC31" i="3" s="1"/>
  <c r="AX31" i="28" s="1"/>
  <c r="AU31" i="3"/>
  <c r="AV31" i="3"/>
  <c r="JI31" i="3" s="1"/>
  <c r="NE31" i="3" s="1"/>
  <c r="AZ31" i="28" s="1"/>
  <c r="AW31" i="3"/>
  <c r="JJ31" i="3" s="1"/>
  <c r="NF31" i="3" s="1"/>
  <c r="BA31" i="28" s="1"/>
  <c r="AX31" i="3"/>
  <c r="JK31" i="3" s="1"/>
  <c r="NG31" i="3" s="1"/>
  <c r="BB31" i="28" s="1"/>
  <c r="F32" i="3"/>
  <c r="HS32" i="3" s="1"/>
  <c r="LO32" i="3" s="1"/>
  <c r="J32" i="28" s="1"/>
  <c r="G32" i="3"/>
  <c r="HT32" i="3" s="1"/>
  <c r="LP32" i="3" s="1"/>
  <c r="K32" i="28" s="1"/>
  <c r="H32" i="3"/>
  <c r="HU32" i="3" s="1"/>
  <c r="LQ32" i="3" s="1"/>
  <c r="L32" i="28" s="1"/>
  <c r="I32" i="3"/>
  <c r="HV32" i="3" s="1"/>
  <c r="LR32" i="3" s="1"/>
  <c r="M32" i="28" s="1"/>
  <c r="J32" i="3"/>
  <c r="HW32" i="3" s="1"/>
  <c r="LS32" i="3" s="1"/>
  <c r="N32" i="28" s="1"/>
  <c r="K32" i="3"/>
  <c r="HX32" i="3" s="1"/>
  <c r="LT32" i="3" s="1"/>
  <c r="O32" i="28" s="1"/>
  <c r="L32" i="3"/>
  <c r="HY32" i="3" s="1"/>
  <c r="LU32" i="3" s="1"/>
  <c r="P32" i="28" s="1"/>
  <c r="M32" i="3"/>
  <c r="HZ32" i="3" s="1"/>
  <c r="LV32" i="3" s="1"/>
  <c r="Q32" i="28" s="1"/>
  <c r="N32" i="3"/>
  <c r="IA32" i="3" s="1"/>
  <c r="LW32" i="3" s="1"/>
  <c r="R32" i="28" s="1"/>
  <c r="O32" i="3"/>
  <c r="IB32" i="3" s="1"/>
  <c r="LX32" i="3" s="1"/>
  <c r="S32" i="28" s="1"/>
  <c r="P32" i="3"/>
  <c r="IC32" i="3" s="1"/>
  <c r="LY32" i="3" s="1"/>
  <c r="T32" i="28" s="1"/>
  <c r="Q32" i="3"/>
  <c r="ID32" i="3" s="1"/>
  <c r="LZ32" i="3" s="1"/>
  <c r="U32" i="28" s="1"/>
  <c r="R32" i="3"/>
  <c r="IE32" i="3" s="1"/>
  <c r="MA32" i="3" s="1"/>
  <c r="V32" i="28" s="1"/>
  <c r="S32" i="3"/>
  <c r="IF32" i="3" s="1"/>
  <c r="MB32" i="3" s="1"/>
  <c r="W32" i="28" s="1"/>
  <c r="T32" i="3"/>
  <c r="IG32" i="3" s="1"/>
  <c r="MC32" i="3" s="1"/>
  <c r="X32" i="28" s="1"/>
  <c r="U32" i="3"/>
  <c r="IH32" i="3" s="1"/>
  <c r="MD32" i="3" s="1"/>
  <c r="Y32" i="28" s="1"/>
  <c r="V32" i="3"/>
  <c r="II32" i="3" s="1"/>
  <c r="ME32" i="3" s="1"/>
  <c r="Z32" i="28" s="1"/>
  <c r="W32" i="3"/>
  <c r="IJ32" i="3" s="1"/>
  <c r="MF32" i="3" s="1"/>
  <c r="AA32" i="28" s="1"/>
  <c r="X32" i="3"/>
  <c r="IK32" i="3" s="1"/>
  <c r="MG32" i="3" s="1"/>
  <c r="AB32" i="28" s="1"/>
  <c r="Y32" i="3"/>
  <c r="IL32" i="3" s="1"/>
  <c r="MH32" i="3" s="1"/>
  <c r="AC32" i="28" s="1"/>
  <c r="Z32" i="3"/>
  <c r="IM32" i="3" s="1"/>
  <c r="MI32" i="3" s="1"/>
  <c r="AD32" i="28" s="1"/>
  <c r="AA32" i="3"/>
  <c r="IN32" i="3" s="1"/>
  <c r="MJ32" i="3" s="1"/>
  <c r="AE32" i="28" s="1"/>
  <c r="AB32" i="3"/>
  <c r="IO32" i="3" s="1"/>
  <c r="MK32" i="3" s="1"/>
  <c r="AF32" i="28" s="1"/>
  <c r="AC32" i="3"/>
  <c r="IP32" i="3" s="1"/>
  <c r="ML32" i="3" s="1"/>
  <c r="AG32" i="28" s="1"/>
  <c r="AD32" i="3"/>
  <c r="IQ32" i="3" s="1"/>
  <c r="MM32" i="3" s="1"/>
  <c r="AH32" i="28" s="1"/>
  <c r="AE32" i="3"/>
  <c r="IR32" i="3" s="1"/>
  <c r="MN32" i="3" s="1"/>
  <c r="AI32" i="28" s="1"/>
  <c r="AF32" i="3"/>
  <c r="IS32" i="3" s="1"/>
  <c r="MO32" i="3" s="1"/>
  <c r="AJ32" i="28" s="1"/>
  <c r="AG32" i="3"/>
  <c r="IT32" i="3" s="1"/>
  <c r="MP32" i="3" s="1"/>
  <c r="AK32" i="28" s="1"/>
  <c r="AH32" i="3"/>
  <c r="IU32" i="3" s="1"/>
  <c r="MQ32" i="3" s="1"/>
  <c r="AL32" i="28" s="1"/>
  <c r="AI32" i="3"/>
  <c r="IV32" i="3" s="1"/>
  <c r="MR32" i="3" s="1"/>
  <c r="AM32" i="28" s="1"/>
  <c r="AJ32" i="3"/>
  <c r="IW32" i="3" s="1"/>
  <c r="MS32" i="3" s="1"/>
  <c r="AN32" i="28" s="1"/>
  <c r="AK32" i="3"/>
  <c r="IX32" i="3" s="1"/>
  <c r="MT32" i="3" s="1"/>
  <c r="AO32" i="28" s="1"/>
  <c r="AL32" i="3"/>
  <c r="IY32" i="3" s="1"/>
  <c r="MU32" i="3" s="1"/>
  <c r="AP32" i="28" s="1"/>
  <c r="AM32" i="3"/>
  <c r="IZ32" i="3" s="1"/>
  <c r="MV32" i="3" s="1"/>
  <c r="AQ32" i="28" s="1"/>
  <c r="AN32" i="3"/>
  <c r="JA32" i="3" s="1"/>
  <c r="MW32" i="3" s="1"/>
  <c r="AR32" i="28" s="1"/>
  <c r="AO32" i="3"/>
  <c r="JB32" i="3" s="1"/>
  <c r="MX32" i="3" s="1"/>
  <c r="AS32" i="28" s="1"/>
  <c r="AP32" i="3"/>
  <c r="JC32" i="3" s="1"/>
  <c r="MY32" i="3" s="1"/>
  <c r="AT32" i="28" s="1"/>
  <c r="AQ32" i="3"/>
  <c r="JD32" i="3" s="1"/>
  <c r="MZ32" i="3" s="1"/>
  <c r="AU32" i="28" s="1"/>
  <c r="AR32" i="3"/>
  <c r="JE32" i="3" s="1"/>
  <c r="NA32" i="3" s="1"/>
  <c r="AV32" i="28" s="1"/>
  <c r="AS32" i="3"/>
  <c r="JF32" i="3" s="1"/>
  <c r="NB32" i="3" s="1"/>
  <c r="AW32" i="28" s="1"/>
  <c r="AT32" i="3"/>
  <c r="JG32" i="3" s="1"/>
  <c r="NC32" i="3" s="1"/>
  <c r="AX32" i="28" s="1"/>
  <c r="AU32" i="3"/>
  <c r="JH32" i="3" s="1"/>
  <c r="ND32" i="3" s="1"/>
  <c r="AY32" i="28" s="1"/>
  <c r="AV32" i="3"/>
  <c r="JI32" i="3" s="1"/>
  <c r="NE32" i="3" s="1"/>
  <c r="AZ32" i="28" s="1"/>
  <c r="AW32" i="3"/>
  <c r="JJ32" i="3" s="1"/>
  <c r="NF32" i="3" s="1"/>
  <c r="BA32" i="28" s="1"/>
  <c r="AX32" i="3"/>
  <c r="JK32" i="3" s="1"/>
  <c r="NG32" i="3" s="1"/>
  <c r="BB32" i="28" s="1"/>
  <c r="F33" i="3"/>
  <c r="HS33" i="3" s="1"/>
  <c r="LO33" i="3" s="1"/>
  <c r="J33" i="28" s="1"/>
  <c r="G33" i="3"/>
  <c r="HT33" i="3" s="1"/>
  <c r="LP33" i="3" s="1"/>
  <c r="K33" i="28" s="1"/>
  <c r="H33" i="3"/>
  <c r="HU33" i="3" s="1"/>
  <c r="LQ33" i="3" s="1"/>
  <c r="L33" i="28" s="1"/>
  <c r="I33" i="3"/>
  <c r="HV33" i="3" s="1"/>
  <c r="LR33" i="3" s="1"/>
  <c r="M33" i="28" s="1"/>
  <c r="J33" i="3"/>
  <c r="HW33" i="3" s="1"/>
  <c r="LS33" i="3" s="1"/>
  <c r="N33" i="28" s="1"/>
  <c r="K33" i="3"/>
  <c r="HX33" i="3" s="1"/>
  <c r="LT33" i="3" s="1"/>
  <c r="O33" i="28" s="1"/>
  <c r="L33" i="3"/>
  <c r="HY33" i="3" s="1"/>
  <c r="LU33" i="3" s="1"/>
  <c r="P33" i="28" s="1"/>
  <c r="M33" i="3"/>
  <c r="HZ33" i="3" s="1"/>
  <c r="LV33" i="3" s="1"/>
  <c r="Q33" i="28" s="1"/>
  <c r="N33" i="3"/>
  <c r="IA33" i="3" s="1"/>
  <c r="LW33" i="3" s="1"/>
  <c r="R33" i="28" s="1"/>
  <c r="O33" i="3"/>
  <c r="IB33" i="3" s="1"/>
  <c r="LX33" i="3" s="1"/>
  <c r="S33" i="28" s="1"/>
  <c r="P33" i="3"/>
  <c r="IC33" i="3" s="1"/>
  <c r="LY33" i="3" s="1"/>
  <c r="T33" i="28" s="1"/>
  <c r="Q33" i="3"/>
  <c r="ID33" i="3" s="1"/>
  <c r="LZ33" i="3" s="1"/>
  <c r="U33" i="28" s="1"/>
  <c r="R33" i="3"/>
  <c r="IE33" i="3" s="1"/>
  <c r="MA33" i="3" s="1"/>
  <c r="V33" i="28" s="1"/>
  <c r="S33" i="3"/>
  <c r="IF33" i="3" s="1"/>
  <c r="MB33" i="3" s="1"/>
  <c r="W33" i="28" s="1"/>
  <c r="T33" i="3"/>
  <c r="IG33" i="3" s="1"/>
  <c r="MC33" i="3" s="1"/>
  <c r="X33" i="28" s="1"/>
  <c r="U33" i="3"/>
  <c r="IH33" i="3" s="1"/>
  <c r="MD33" i="3" s="1"/>
  <c r="Y33" i="28" s="1"/>
  <c r="V33" i="3"/>
  <c r="II33" i="3" s="1"/>
  <c r="ME33" i="3" s="1"/>
  <c r="Z33" i="28" s="1"/>
  <c r="W33" i="3"/>
  <c r="IJ33" i="3" s="1"/>
  <c r="MF33" i="3" s="1"/>
  <c r="AA33" i="28" s="1"/>
  <c r="X33" i="3"/>
  <c r="IK33" i="3" s="1"/>
  <c r="MG33" i="3" s="1"/>
  <c r="AB33" i="28" s="1"/>
  <c r="Y33" i="3"/>
  <c r="IL33" i="3" s="1"/>
  <c r="MH33" i="3" s="1"/>
  <c r="AC33" i="28" s="1"/>
  <c r="Z33" i="3"/>
  <c r="IM33" i="3" s="1"/>
  <c r="MI33" i="3" s="1"/>
  <c r="AD33" i="28" s="1"/>
  <c r="AA33" i="3"/>
  <c r="IN33" i="3" s="1"/>
  <c r="MJ33" i="3" s="1"/>
  <c r="AE33" i="28" s="1"/>
  <c r="AB33" i="3"/>
  <c r="IO33" i="3" s="1"/>
  <c r="MK33" i="3" s="1"/>
  <c r="AF33" i="28" s="1"/>
  <c r="AC33" i="3"/>
  <c r="IP33" i="3" s="1"/>
  <c r="ML33" i="3" s="1"/>
  <c r="AG33" i="28" s="1"/>
  <c r="AD33" i="3"/>
  <c r="IQ33" i="3" s="1"/>
  <c r="MM33" i="3" s="1"/>
  <c r="AH33" i="28" s="1"/>
  <c r="AE33" i="3"/>
  <c r="IR33" i="3" s="1"/>
  <c r="MN33" i="3" s="1"/>
  <c r="AI33" i="28" s="1"/>
  <c r="AF33" i="3"/>
  <c r="IS33" i="3" s="1"/>
  <c r="MO33" i="3" s="1"/>
  <c r="AJ33" i="28" s="1"/>
  <c r="AG33" i="3"/>
  <c r="IT33" i="3" s="1"/>
  <c r="MP33" i="3" s="1"/>
  <c r="AK33" i="28" s="1"/>
  <c r="AH33" i="3"/>
  <c r="IU33" i="3" s="1"/>
  <c r="MQ33" i="3" s="1"/>
  <c r="AL33" i="28" s="1"/>
  <c r="AI33" i="3"/>
  <c r="IV33" i="3" s="1"/>
  <c r="MR33" i="3" s="1"/>
  <c r="AM33" i="28" s="1"/>
  <c r="AJ33" i="3"/>
  <c r="IW33" i="3" s="1"/>
  <c r="MS33" i="3" s="1"/>
  <c r="AN33" i="28" s="1"/>
  <c r="AK33" i="3"/>
  <c r="IX33" i="3" s="1"/>
  <c r="MT33" i="3" s="1"/>
  <c r="AO33" i="28" s="1"/>
  <c r="AL33" i="3"/>
  <c r="IY33" i="3" s="1"/>
  <c r="MU33" i="3" s="1"/>
  <c r="AP33" i="28" s="1"/>
  <c r="AM33" i="3"/>
  <c r="IZ33" i="3" s="1"/>
  <c r="MV33" i="3" s="1"/>
  <c r="AQ33" i="28" s="1"/>
  <c r="AN33" i="3"/>
  <c r="JA33" i="3" s="1"/>
  <c r="MW33" i="3" s="1"/>
  <c r="AR33" i="28" s="1"/>
  <c r="AO33" i="3"/>
  <c r="JB33" i="3" s="1"/>
  <c r="MX33" i="3" s="1"/>
  <c r="AS33" i="28" s="1"/>
  <c r="AP33" i="3"/>
  <c r="JC33" i="3" s="1"/>
  <c r="MY33" i="3" s="1"/>
  <c r="AT33" i="28" s="1"/>
  <c r="AQ33" i="3"/>
  <c r="JD33" i="3" s="1"/>
  <c r="MZ33" i="3" s="1"/>
  <c r="AU33" i="28" s="1"/>
  <c r="AR33" i="3"/>
  <c r="JE33" i="3" s="1"/>
  <c r="NA33" i="3" s="1"/>
  <c r="AV33" i="28" s="1"/>
  <c r="AS33" i="3"/>
  <c r="JF33" i="3" s="1"/>
  <c r="NB33" i="3" s="1"/>
  <c r="AW33" i="28" s="1"/>
  <c r="AT33" i="3"/>
  <c r="JG33" i="3" s="1"/>
  <c r="NC33" i="3" s="1"/>
  <c r="AX33" i="28" s="1"/>
  <c r="AU33" i="3"/>
  <c r="JH33" i="3" s="1"/>
  <c r="ND33" i="3" s="1"/>
  <c r="AY33" i="28" s="1"/>
  <c r="AV33" i="3"/>
  <c r="JI33" i="3" s="1"/>
  <c r="NE33" i="3" s="1"/>
  <c r="AZ33" i="28" s="1"/>
  <c r="AW33" i="3"/>
  <c r="JJ33" i="3" s="1"/>
  <c r="NF33" i="3" s="1"/>
  <c r="BA33" i="28" s="1"/>
  <c r="AX33" i="3"/>
  <c r="JK33" i="3" s="1"/>
  <c r="NG33" i="3" s="1"/>
  <c r="BB33" i="28" s="1"/>
  <c r="F34" i="3"/>
  <c r="HS34" i="3" s="1"/>
  <c r="LO34" i="3" s="1"/>
  <c r="J34" i="28" s="1"/>
  <c r="G34" i="3"/>
  <c r="HT34" i="3" s="1"/>
  <c r="LP34" i="3" s="1"/>
  <c r="K34" i="28" s="1"/>
  <c r="H34" i="3"/>
  <c r="HU34" i="3" s="1"/>
  <c r="LQ34" i="3" s="1"/>
  <c r="L34" i="28" s="1"/>
  <c r="I34" i="3"/>
  <c r="HV34" i="3" s="1"/>
  <c r="LR34" i="3" s="1"/>
  <c r="M34" i="28" s="1"/>
  <c r="J34" i="3"/>
  <c r="HW34" i="3" s="1"/>
  <c r="LS34" i="3" s="1"/>
  <c r="N34" i="28" s="1"/>
  <c r="K34" i="3"/>
  <c r="HX34" i="3" s="1"/>
  <c r="LT34" i="3" s="1"/>
  <c r="O34" i="28" s="1"/>
  <c r="L34" i="3"/>
  <c r="HY34" i="3" s="1"/>
  <c r="LU34" i="3" s="1"/>
  <c r="P34" i="28" s="1"/>
  <c r="M34" i="3"/>
  <c r="HZ34" i="3" s="1"/>
  <c r="LV34" i="3" s="1"/>
  <c r="Q34" i="28" s="1"/>
  <c r="N34" i="3"/>
  <c r="IA34" i="3" s="1"/>
  <c r="LW34" i="3" s="1"/>
  <c r="R34" i="28" s="1"/>
  <c r="O34" i="3"/>
  <c r="IB34" i="3" s="1"/>
  <c r="LX34" i="3" s="1"/>
  <c r="S34" i="28" s="1"/>
  <c r="P34" i="3"/>
  <c r="IC34" i="3" s="1"/>
  <c r="LY34" i="3" s="1"/>
  <c r="T34" i="28" s="1"/>
  <c r="Q34" i="3"/>
  <c r="ID34" i="3" s="1"/>
  <c r="LZ34" i="3" s="1"/>
  <c r="U34" i="28" s="1"/>
  <c r="R34" i="3"/>
  <c r="IE34" i="3" s="1"/>
  <c r="MA34" i="3" s="1"/>
  <c r="V34" i="28" s="1"/>
  <c r="S34" i="3"/>
  <c r="IF34" i="3" s="1"/>
  <c r="MB34" i="3" s="1"/>
  <c r="W34" i="28" s="1"/>
  <c r="T34" i="3"/>
  <c r="IG34" i="3" s="1"/>
  <c r="MC34" i="3" s="1"/>
  <c r="X34" i="28" s="1"/>
  <c r="U34" i="3"/>
  <c r="IH34" i="3" s="1"/>
  <c r="MD34" i="3" s="1"/>
  <c r="Y34" i="28" s="1"/>
  <c r="V34" i="3"/>
  <c r="II34" i="3" s="1"/>
  <c r="ME34" i="3" s="1"/>
  <c r="Z34" i="28" s="1"/>
  <c r="W34" i="3"/>
  <c r="IJ34" i="3" s="1"/>
  <c r="MF34" i="3" s="1"/>
  <c r="AA34" i="28" s="1"/>
  <c r="X34" i="3"/>
  <c r="IK34" i="3" s="1"/>
  <c r="MG34" i="3" s="1"/>
  <c r="AB34" i="28" s="1"/>
  <c r="Y34" i="3"/>
  <c r="IL34" i="3" s="1"/>
  <c r="MH34" i="3" s="1"/>
  <c r="AC34" i="28" s="1"/>
  <c r="Z34" i="3"/>
  <c r="IM34" i="3" s="1"/>
  <c r="MI34" i="3" s="1"/>
  <c r="AD34" i="28" s="1"/>
  <c r="AA34" i="3"/>
  <c r="IN34" i="3" s="1"/>
  <c r="MJ34" i="3" s="1"/>
  <c r="AE34" i="28" s="1"/>
  <c r="AB34" i="3"/>
  <c r="IO34" i="3" s="1"/>
  <c r="MK34" i="3" s="1"/>
  <c r="AF34" i="28" s="1"/>
  <c r="AC34" i="3"/>
  <c r="IP34" i="3" s="1"/>
  <c r="ML34" i="3" s="1"/>
  <c r="AG34" i="28" s="1"/>
  <c r="AD34" i="3"/>
  <c r="IQ34" i="3" s="1"/>
  <c r="MM34" i="3" s="1"/>
  <c r="AH34" i="28" s="1"/>
  <c r="AE34" i="3"/>
  <c r="IR34" i="3" s="1"/>
  <c r="MN34" i="3" s="1"/>
  <c r="AI34" i="28" s="1"/>
  <c r="AF34" i="3"/>
  <c r="IS34" i="3" s="1"/>
  <c r="MO34" i="3" s="1"/>
  <c r="AJ34" i="28" s="1"/>
  <c r="AG34" i="3"/>
  <c r="IT34" i="3" s="1"/>
  <c r="MP34" i="3" s="1"/>
  <c r="AK34" i="28" s="1"/>
  <c r="AH34" i="3"/>
  <c r="IU34" i="3" s="1"/>
  <c r="MQ34" i="3" s="1"/>
  <c r="AL34" i="28" s="1"/>
  <c r="AI34" i="3"/>
  <c r="IV34" i="3" s="1"/>
  <c r="MR34" i="3" s="1"/>
  <c r="AM34" i="28" s="1"/>
  <c r="AJ34" i="3"/>
  <c r="IW34" i="3" s="1"/>
  <c r="MS34" i="3" s="1"/>
  <c r="AN34" i="28" s="1"/>
  <c r="AK34" i="3"/>
  <c r="IX34" i="3" s="1"/>
  <c r="MT34" i="3" s="1"/>
  <c r="AO34" i="28" s="1"/>
  <c r="AL34" i="3"/>
  <c r="IY34" i="3" s="1"/>
  <c r="MU34" i="3" s="1"/>
  <c r="AP34" i="28" s="1"/>
  <c r="AM34" i="3"/>
  <c r="IZ34" i="3" s="1"/>
  <c r="MV34" i="3" s="1"/>
  <c r="AQ34" i="28" s="1"/>
  <c r="AN34" i="3"/>
  <c r="JA34" i="3" s="1"/>
  <c r="MW34" i="3" s="1"/>
  <c r="AR34" i="28" s="1"/>
  <c r="AO34" i="3"/>
  <c r="JB34" i="3" s="1"/>
  <c r="MX34" i="3" s="1"/>
  <c r="AS34" i="28" s="1"/>
  <c r="AP34" i="3"/>
  <c r="JC34" i="3" s="1"/>
  <c r="MY34" i="3" s="1"/>
  <c r="AT34" i="28" s="1"/>
  <c r="AQ34" i="3"/>
  <c r="JD34" i="3" s="1"/>
  <c r="MZ34" i="3" s="1"/>
  <c r="AU34" i="28" s="1"/>
  <c r="AR34" i="3"/>
  <c r="JE34" i="3" s="1"/>
  <c r="NA34" i="3" s="1"/>
  <c r="AV34" i="28" s="1"/>
  <c r="AS34" i="3"/>
  <c r="JF34" i="3" s="1"/>
  <c r="NB34" i="3" s="1"/>
  <c r="AW34" i="28" s="1"/>
  <c r="AT34" i="3"/>
  <c r="JG34" i="3" s="1"/>
  <c r="NC34" i="3" s="1"/>
  <c r="AX34" i="28" s="1"/>
  <c r="AU34" i="3"/>
  <c r="JH34" i="3" s="1"/>
  <c r="ND34" i="3" s="1"/>
  <c r="AY34" i="28" s="1"/>
  <c r="AV34" i="3"/>
  <c r="JI34" i="3" s="1"/>
  <c r="NE34" i="3" s="1"/>
  <c r="AZ34" i="28" s="1"/>
  <c r="AW34" i="3"/>
  <c r="JJ34" i="3" s="1"/>
  <c r="NF34" i="3" s="1"/>
  <c r="BA34" i="28" s="1"/>
  <c r="AX34" i="3"/>
  <c r="JK34" i="3" s="1"/>
  <c r="NG34" i="3" s="1"/>
  <c r="BB34" i="28" s="1"/>
  <c r="F35" i="3"/>
  <c r="HS35" i="3" s="1"/>
  <c r="LO35" i="3" s="1"/>
  <c r="J35" i="28" s="1"/>
  <c r="G35" i="3"/>
  <c r="HT35" i="3" s="1"/>
  <c r="LP35" i="3" s="1"/>
  <c r="K35" i="28" s="1"/>
  <c r="H35" i="3"/>
  <c r="HU35" i="3" s="1"/>
  <c r="LQ35" i="3" s="1"/>
  <c r="L35" i="28" s="1"/>
  <c r="I35" i="3"/>
  <c r="HV35" i="3" s="1"/>
  <c r="LR35" i="3" s="1"/>
  <c r="M35" i="28" s="1"/>
  <c r="J35" i="3"/>
  <c r="HW35" i="3" s="1"/>
  <c r="LS35" i="3" s="1"/>
  <c r="N35" i="28" s="1"/>
  <c r="K35" i="3"/>
  <c r="HX35" i="3" s="1"/>
  <c r="LT35" i="3" s="1"/>
  <c r="O35" i="28" s="1"/>
  <c r="L35" i="3"/>
  <c r="HY35" i="3" s="1"/>
  <c r="LU35" i="3" s="1"/>
  <c r="P35" i="28" s="1"/>
  <c r="M35" i="3"/>
  <c r="HZ35" i="3" s="1"/>
  <c r="LV35" i="3" s="1"/>
  <c r="Q35" i="28" s="1"/>
  <c r="N35" i="3"/>
  <c r="IA35" i="3" s="1"/>
  <c r="LW35" i="3" s="1"/>
  <c r="R35" i="28" s="1"/>
  <c r="O35" i="3"/>
  <c r="IB35" i="3" s="1"/>
  <c r="LX35" i="3" s="1"/>
  <c r="S35" i="28" s="1"/>
  <c r="P35" i="3"/>
  <c r="IC35" i="3" s="1"/>
  <c r="LY35" i="3" s="1"/>
  <c r="T35" i="28" s="1"/>
  <c r="Q35" i="3"/>
  <c r="ID35" i="3" s="1"/>
  <c r="LZ35" i="3" s="1"/>
  <c r="U35" i="28" s="1"/>
  <c r="R35" i="3"/>
  <c r="IE35" i="3" s="1"/>
  <c r="MA35" i="3" s="1"/>
  <c r="V35" i="28" s="1"/>
  <c r="S35" i="3"/>
  <c r="IF35" i="3" s="1"/>
  <c r="MB35" i="3" s="1"/>
  <c r="W35" i="28" s="1"/>
  <c r="T35" i="3"/>
  <c r="IG35" i="3" s="1"/>
  <c r="MC35" i="3" s="1"/>
  <c r="X35" i="28" s="1"/>
  <c r="U35" i="3"/>
  <c r="IH35" i="3" s="1"/>
  <c r="MD35" i="3" s="1"/>
  <c r="Y35" i="28" s="1"/>
  <c r="V35" i="3"/>
  <c r="II35" i="3" s="1"/>
  <c r="ME35" i="3" s="1"/>
  <c r="Z35" i="28" s="1"/>
  <c r="W35" i="3"/>
  <c r="IJ35" i="3" s="1"/>
  <c r="MF35" i="3" s="1"/>
  <c r="AA35" i="28" s="1"/>
  <c r="X35" i="3"/>
  <c r="IK35" i="3" s="1"/>
  <c r="MG35" i="3" s="1"/>
  <c r="AB35" i="28" s="1"/>
  <c r="Y35" i="3"/>
  <c r="IL35" i="3" s="1"/>
  <c r="MH35" i="3" s="1"/>
  <c r="AC35" i="28" s="1"/>
  <c r="Z35" i="3"/>
  <c r="IM35" i="3" s="1"/>
  <c r="MI35" i="3" s="1"/>
  <c r="AD35" i="28" s="1"/>
  <c r="AA35" i="3"/>
  <c r="IN35" i="3" s="1"/>
  <c r="MJ35" i="3" s="1"/>
  <c r="AE35" i="28" s="1"/>
  <c r="AB35" i="3"/>
  <c r="IO35" i="3" s="1"/>
  <c r="MK35" i="3" s="1"/>
  <c r="AF35" i="28" s="1"/>
  <c r="AC35" i="3"/>
  <c r="IP35" i="3" s="1"/>
  <c r="ML35" i="3" s="1"/>
  <c r="AG35" i="28" s="1"/>
  <c r="AD35" i="3"/>
  <c r="IQ35" i="3" s="1"/>
  <c r="MM35" i="3" s="1"/>
  <c r="AH35" i="28" s="1"/>
  <c r="AE35" i="3"/>
  <c r="IR35" i="3" s="1"/>
  <c r="MN35" i="3" s="1"/>
  <c r="AI35" i="28" s="1"/>
  <c r="AF35" i="3"/>
  <c r="IS35" i="3" s="1"/>
  <c r="MO35" i="3" s="1"/>
  <c r="AJ35" i="28" s="1"/>
  <c r="AG35" i="3"/>
  <c r="IT35" i="3" s="1"/>
  <c r="MP35" i="3" s="1"/>
  <c r="AK35" i="28" s="1"/>
  <c r="AH35" i="3"/>
  <c r="IU35" i="3" s="1"/>
  <c r="MQ35" i="3" s="1"/>
  <c r="AL35" i="28" s="1"/>
  <c r="AI35" i="3"/>
  <c r="IV35" i="3" s="1"/>
  <c r="MR35" i="3" s="1"/>
  <c r="AM35" i="28" s="1"/>
  <c r="AJ35" i="3"/>
  <c r="IW35" i="3" s="1"/>
  <c r="MS35" i="3" s="1"/>
  <c r="AN35" i="28" s="1"/>
  <c r="AK35" i="3"/>
  <c r="IX35" i="3" s="1"/>
  <c r="MT35" i="3" s="1"/>
  <c r="AO35" i="28" s="1"/>
  <c r="AL35" i="3"/>
  <c r="IY35" i="3" s="1"/>
  <c r="MU35" i="3" s="1"/>
  <c r="AP35" i="28" s="1"/>
  <c r="AM35" i="3"/>
  <c r="IZ35" i="3" s="1"/>
  <c r="MV35" i="3" s="1"/>
  <c r="AQ35" i="28" s="1"/>
  <c r="AN35" i="3"/>
  <c r="JA35" i="3" s="1"/>
  <c r="MW35" i="3" s="1"/>
  <c r="AR35" i="28" s="1"/>
  <c r="AO35" i="3"/>
  <c r="JB35" i="3" s="1"/>
  <c r="MX35" i="3" s="1"/>
  <c r="AS35" i="28" s="1"/>
  <c r="AP35" i="3"/>
  <c r="JC35" i="3" s="1"/>
  <c r="MY35" i="3" s="1"/>
  <c r="AT35" i="28" s="1"/>
  <c r="AQ35" i="3"/>
  <c r="JD35" i="3" s="1"/>
  <c r="MZ35" i="3" s="1"/>
  <c r="AU35" i="28" s="1"/>
  <c r="AR35" i="3"/>
  <c r="JE35" i="3" s="1"/>
  <c r="NA35" i="3" s="1"/>
  <c r="AV35" i="28" s="1"/>
  <c r="AS35" i="3"/>
  <c r="JF35" i="3" s="1"/>
  <c r="NB35" i="3" s="1"/>
  <c r="AW35" i="28" s="1"/>
  <c r="AT35" i="3"/>
  <c r="JG35" i="3" s="1"/>
  <c r="NC35" i="3" s="1"/>
  <c r="AX35" i="28" s="1"/>
  <c r="AU35" i="3"/>
  <c r="JH35" i="3" s="1"/>
  <c r="ND35" i="3" s="1"/>
  <c r="AY35" i="28" s="1"/>
  <c r="AV35" i="3"/>
  <c r="JI35" i="3" s="1"/>
  <c r="NE35" i="3" s="1"/>
  <c r="AZ35" i="28" s="1"/>
  <c r="AW35" i="3"/>
  <c r="JJ35" i="3" s="1"/>
  <c r="NF35" i="3" s="1"/>
  <c r="BA35" i="28" s="1"/>
  <c r="AX35" i="3"/>
  <c r="JK35" i="3" s="1"/>
  <c r="NG35" i="3" s="1"/>
  <c r="BB35" i="28" s="1"/>
  <c r="F36" i="3"/>
  <c r="HS36" i="3" s="1"/>
  <c r="LO36" i="3" s="1"/>
  <c r="J36" i="28" s="1"/>
  <c r="G36" i="3"/>
  <c r="HT36" i="3" s="1"/>
  <c r="LP36" i="3" s="1"/>
  <c r="K36" i="28" s="1"/>
  <c r="H36" i="3"/>
  <c r="HU36" i="3" s="1"/>
  <c r="LQ36" i="3" s="1"/>
  <c r="L36" i="28" s="1"/>
  <c r="I36" i="3"/>
  <c r="HV36" i="3" s="1"/>
  <c r="LR36" i="3" s="1"/>
  <c r="M36" i="28" s="1"/>
  <c r="J36" i="3"/>
  <c r="HW36" i="3" s="1"/>
  <c r="LS36" i="3" s="1"/>
  <c r="N36" i="28" s="1"/>
  <c r="K36" i="3"/>
  <c r="HX36" i="3" s="1"/>
  <c r="LT36" i="3" s="1"/>
  <c r="O36" i="28" s="1"/>
  <c r="L36" i="3"/>
  <c r="HY36" i="3" s="1"/>
  <c r="LU36" i="3" s="1"/>
  <c r="P36" i="28" s="1"/>
  <c r="M36" i="3"/>
  <c r="HZ36" i="3" s="1"/>
  <c r="LV36" i="3" s="1"/>
  <c r="Q36" i="28" s="1"/>
  <c r="N36" i="3"/>
  <c r="IA36" i="3" s="1"/>
  <c r="LW36" i="3" s="1"/>
  <c r="R36" i="28" s="1"/>
  <c r="O36" i="3"/>
  <c r="IB36" i="3" s="1"/>
  <c r="LX36" i="3" s="1"/>
  <c r="S36" i="28" s="1"/>
  <c r="P36" i="3"/>
  <c r="IC36" i="3" s="1"/>
  <c r="LY36" i="3" s="1"/>
  <c r="T36" i="28" s="1"/>
  <c r="Q36" i="3"/>
  <c r="ID36" i="3" s="1"/>
  <c r="LZ36" i="3" s="1"/>
  <c r="U36" i="28" s="1"/>
  <c r="R36" i="3"/>
  <c r="IE36" i="3" s="1"/>
  <c r="MA36" i="3" s="1"/>
  <c r="V36" i="28" s="1"/>
  <c r="S36" i="3"/>
  <c r="IF36" i="3" s="1"/>
  <c r="MB36" i="3" s="1"/>
  <c r="W36" i="28" s="1"/>
  <c r="T36" i="3"/>
  <c r="IG36" i="3" s="1"/>
  <c r="MC36" i="3" s="1"/>
  <c r="X36" i="28" s="1"/>
  <c r="U36" i="3"/>
  <c r="IH36" i="3" s="1"/>
  <c r="MD36" i="3" s="1"/>
  <c r="Y36" i="28" s="1"/>
  <c r="V36" i="3"/>
  <c r="II36" i="3" s="1"/>
  <c r="ME36" i="3" s="1"/>
  <c r="Z36" i="28" s="1"/>
  <c r="W36" i="3"/>
  <c r="IJ36" i="3" s="1"/>
  <c r="MF36" i="3" s="1"/>
  <c r="AA36" i="28" s="1"/>
  <c r="X36" i="3"/>
  <c r="IK36" i="3" s="1"/>
  <c r="MG36" i="3" s="1"/>
  <c r="AB36" i="28" s="1"/>
  <c r="Y36" i="3"/>
  <c r="IL36" i="3" s="1"/>
  <c r="MH36" i="3" s="1"/>
  <c r="AC36" i="28" s="1"/>
  <c r="Z36" i="3"/>
  <c r="IM36" i="3" s="1"/>
  <c r="MI36" i="3" s="1"/>
  <c r="AD36" i="28" s="1"/>
  <c r="AA36" i="3"/>
  <c r="IN36" i="3" s="1"/>
  <c r="MJ36" i="3" s="1"/>
  <c r="AE36" i="28" s="1"/>
  <c r="AB36" i="3"/>
  <c r="IO36" i="3" s="1"/>
  <c r="MK36" i="3" s="1"/>
  <c r="AF36" i="28" s="1"/>
  <c r="AC36" i="3"/>
  <c r="IP36" i="3" s="1"/>
  <c r="ML36" i="3" s="1"/>
  <c r="AG36" i="28" s="1"/>
  <c r="AD36" i="3"/>
  <c r="IQ36" i="3" s="1"/>
  <c r="MM36" i="3" s="1"/>
  <c r="AH36" i="28" s="1"/>
  <c r="AE36" i="3"/>
  <c r="IR36" i="3" s="1"/>
  <c r="MN36" i="3" s="1"/>
  <c r="AI36" i="28" s="1"/>
  <c r="AF36" i="3"/>
  <c r="IS36" i="3" s="1"/>
  <c r="MO36" i="3" s="1"/>
  <c r="AJ36" i="28" s="1"/>
  <c r="AG36" i="3"/>
  <c r="IT36" i="3" s="1"/>
  <c r="MP36" i="3" s="1"/>
  <c r="AK36" i="28" s="1"/>
  <c r="AH36" i="3"/>
  <c r="IU36" i="3" s="1"/>
  <c r="MQ36" i="3" s="1"/>
  <c r="AL36" i="28" s="1"/>
  <c r="AI36" i="3"/>
  <c r="IV36" i="3" s="1"/>
  <c r="MR36" i="3" s="1"/>
  <c r="AM36" i="28" s="1"/>
  <c r="AJ36" i="3"/>
  <c r="IW36" i="3" s="1"/>
  <c r="MS36" i="3" s="1"/>
  <c r="AN36" i="28" s="1"/>
  <c r="AK36" i="3"/>
  <c r="IX36" i="3" s="1"/>
  <c r="MT36" i="3" s="1"/>
  <c r="AO36" i="28" s="1"/>
  <c r="AL36" i="3"/>
  <c r="IY36" i="3" s="1"/>
  <c r="MU36" i="3" s="1"/>
  <c r="AP36" i="28" s="1"/>
  <c r="AM36" i="3"/>
  <c r="IZ36" i="3" s="1"/>
  <c r="MV36" i="3" s="1"/>
  <c r="AQ36" i="28" s="1"/>
  <c r="AN36" i="3"/>
  <c r="JA36" i="3" s="1"/>
  <c r="MW36" i="3" s="1"/>
  <c r="AR36" i="28" s="1"/>
  <c r="AO36" i="3"/>
  <c r="JB36" i="3" s="1"/>
  <c r="MX36" i="3" s="1"/>
  <c r="AS36" i="28" s="1"/>
  <c r="AP36" i="3"/>
  <c r="JC36" i="3" s="1"/>
  <c r="MY36" i="3" s="1"/>
  <c r="AT36" i="28" s="1"/>
  <c r="AQ36" i="3"/>
  <c r="JD36" i="3" s="1"/>
  <c r="MZ36" i="3" s="1"/>
  <c r="AU36" i="28" s="1"/>
  <c r="AR36" i="3"/>
  <c r="JE36" i="3" s="1"/>
  <c r="NA36" i="3" s="1"/>
  <c r="AV36" i="28" s="1"/>
  <c r="AS36" i="3"/>
  <c r="JF36" i="3" s="1"/>
  <c r="NB36" i="3" s="1"/>
  <c r="AW36" i="28" s="1"/>
  <c r="AT36" i="3"/>
  <c r="JG36" i="3" s="1"/>
  <c r="NC36" i="3" s="1"/>
  <c r="AX36" i="28" s="1"/>
  <c r="AU36" i="3"/>
  <c r="JH36" i="3" s="1"/>
  <c r="ND36" i="3" s="1"/>
  <c r="AY36" i="28" s="1"/>
  <c r="AV36" i="3"/>
  <c r="JI36" i="3" s="1"/>
  <c r="NE36" i="3" s="1"/>
  <c r="AZ36" i="28" s="1"/>
  <c r="AW36" i="3"/>
  <c r="JJ36" i="3" s="1"/>
  <c r="NF36" i="3" s="1"/>
  <c r="BA36" i="28" s="1"/>
  <c r="AX36" i="3"/>
  <c r="JK36" i="3" s="1"/>
  <c r="NG36" i="3" s="1"/>
  <c r="BB36" i="28" s="1"/>
  <c r="F37" i="3"/>
  <c r="HS37" i="3" s="1"/>
  <c r="LO37" i="3" s="1"/>
  <c r="J37" i="28" s="1"/>
  <c r="G37" i="3"/>
  <c r="HT37" i="3" s="1"/>
  <c r="LP37" i="3" s="1"/>
  <c r="K37" i="28" s="1"/>
  <c r="H37" i="3"/>
  <c r="HU37" i="3" s="1"/>
  <c r="LQ37" i="3" s="1"/>
  <c r="L37" i="28" s="1"/>
  <c r="I37" i="3"/>
  <c r="HV37" i="3" s="1"/>
  <c r="LR37" i="3" s="1"/>
  <c r="M37" i="28" s="1"/>
  <c r="J37" i="3"/>
  <c r="HW37" i="3" s="1"/>
  <c r="LS37" i="3" s="1"/>
  <c r="N37" i="28" s="1"/>
  <c r="K37" i="3"/>
  <c r="HX37" i="3" s="1"/>
  <c r="LT37" i="3" s="1"/>
  <c r="O37" i="28" s="1"/>
  <c r="L37" i="3"/>
  <c r="HY37" i="3" s="1"/>
  <c r="LU37" i="3" s="1"/>
  <c r="P37" i="28" s="1"/>
  <c r="M37" i="3"/>
  <c r="HZ37" i="3" s="1"/>
  <c r="LV37" i="3" s="1"/>
  <c r="Q37" i="28" s="1"/>
  <c r="N37" i="3"/>
  <c r="IA37" i="3" s="1"/>
  <c r="LW37" i="3" s="1"/>
  <c r="R37" i="28" s="1"/>
  <c r="O37" i="3"/>
  <c r="IB37" i="3" s="1"/>
  <c r="LX37" i="3" s="1"/>
  <c r="S37" i="28" s="1"/>
  <c r="P37" i="3"/>
  <c r="IC37" i="3" s="1"/>
  <c r="LY37" i="3" s="1"/>
  <c r="T37" i="28" s="1"/>
  <c r="Q37" i="3"/>
  <c r="ID37" i="3" s="1"/>
  <c r="LZ37" i="3" s="1"/>
  <c r="U37" i="28" s="1"/>
  <c r="R37" i="3"/>
  <c r="IE37" i="3" s="1"/>
  <c r="MA37" i="3" s="1"/>
  <c r="V37" i="28" s="1"/>
  <c r="S37" i="3"/>
  <c r="IF37" i="3" s="1"/>
  <c r="MB37" i="3" s="1"/>
  <c r="W37" i="28" s="1"/>
  <c r="T37" i="3"/>
  <c r="IG37" i="3" s="1"/>
  <c r="MC37" i="3" s="1"/>
  <c r="X37" i="28" s="1"/>
  <c r="U37" i="3"/>
  <c r="IH37" i="3" s="1"/>
  <c r="MD37" i="3" s="1"/>
  <c r="Y37" i="28" s="1"/>
  <c r="V37" i="3"/>
  <c r="II37" i="3" s="1"/>
  <c r="ME37" i="3" s="1"/>
  <c r="Z37" i="28" s="1"/>
  <c r="W37" i="3"/>
  <c r="IJ37" i="3" s="1"/>
  <c r="MF37" i="3" s="1"/>
  <c r="AA37" i="28" s="1"/>
  <c r="X37" i="3"/>
  <c r="IK37" i="3" s="1"/>
  <c r="MG37" i="3" s="1"/>
  <c r="AB37" i="28" s="1"/>
  <c r="Y37" i="3"/>
  <c r="IL37" i="3" s="1"/>
  <c r="MH37" i="3" s="1"/>
  <c r="AC37" i="28" s="1"/>
  <c r="Z37" i="3"/>
  <c r="IM37" i="3" s="1"/>
  <c r="MI37" i="3" s="1"/>
  <c r="AD37" i="28" s="1"/>
  <c r="AA37" i="3"/>
  <c r="IN37" i="3" s="1"/>
  <c r="MJ37" i="3" s="1"/>
  <c r="AE37" i="28" s="1"/>
  <c r="AB37" i="3"/>
  <c r="IO37" i="3" s="1"/>
  <c r="MK37" i="3" s="1"/>
  <c r="AF37" i="28" s="1"/>
  <c r="AC37" i="3"/>
  <c r="IP37" i="3" s="1"/>
  <c r="ML37" i="3" s="1"/>
  <c r="AG37" i="28" s="1"/>
  <c r="AD37" i="3"/>
  <c r="IQ37" i="3" s="1"/>
  <c r="MM37" i="3" s="1"/>
  <c r="AH37" i="28" s="1"/>
  <c r="AE37" i="3"/>
  <c r="IR37" i="3" s="1"/>
  <c r="MN37" i="3" s="1"/>
  <c r="AI37" i="28" s="1"/>
  <c r="AF37" i="3"/>
  <c r="IS37" i="3" s="1"/>
  <c r="MO37" i="3" s="1"/>
  <c r="AJ37" i="28" s="1"/>
  <c r="AG37" i="3"/>
  <c r="IT37" i="3" s="1"/>
  <c r="MP37" i="3" s="1"/>
  <c r="AK37" i="28" s="1"/>
  <c r="AH37" i="3"/>
  <c r="IU37" i="3" s="1"/>
  <c r="MQ37" i="3" s="1"/>
  <c r="AL37" i="28" s="1"/>
  <c r="AI37" i="3"/>
  <c r="IV37" i="3" s="1"/>
  <c r="MR37" i="3" s="1"/>
  <c r="AM37" i="28" s="1"/>
  <c r="AJ37" i="3"/>
  <c r="IW37" i="3" s="1"/>
  <c r="MS37" i="3" s="1"/>
  <c r="AN37" i="28" s="1"/>
  <c r="AK37" i="3"/>
  <c r="IX37" i="3" s="1"/>
  <c r="MT37" i="3" s="1"/>
  <c r="AO37" i="28" s="1"/>
  <c r="AL37" i="3"/>
  <c r="IY37" i="3" s="1"/>
  <c r="MU37" i="3" s="1"/>
  <c r="AP37" i="28" s="1"/>
  <c r="AM37" i="3"/>
  <c r="IZ37" i="3" s="1"/>
  <c r="MV37" i="3" s="1"/>
  <c r="AQ37" i="28" s="1"/>
  <c r="AN37" i="3"/>
  <c r="JA37" i="3" s="1"/>
  <c r="MW37" i="3" s="1"/>
  <c r="AR37" i="28" s="1"/>
  <c r="AO37" i="3"/>
  <c r="JB37" i="3" s="1"/>
  <c r="MX37" i="3" s="1"/>
  <c r="AS37" i="28" s="1"/>
  <c r="AP37" i="3"/>
  <c r="JC37" i="3" s="1"/>
  <c r="MY37" i="3" s="1"/>
  <c r="AT37" i="28" s="1"/>
  <c r="AQ37" i="3"/>
  <c r="JD37" i="3" s="1"/>
  <c r="MZ37" i="3" s="1"/>
  <c r="AU37" i="28" s="1"/>
  <c r="AR37" i="3"/>
  <c r="JE37" i="3" s="1"/>
  <c r="NA37" i="3" s="1"/>
  <c r="AV37" i="28" s="1"/>
  <c r="AS37" i="3"/>
  <c r="JF37" i="3" s="1"/>
  <c r="NB37" i="3" s="1"/>
  <c r="AW37" i="28" s="1"/>
  <c r="AT37" i="3"/>
  <c r="JG37" i="3" s="1"/>
  <c r="NC37" i="3" s="1"/>
  <c r="AX37" i="28" s="1"/>
  <c r="AU37" i="3"/>
  <c r="JH37" i="3" s="1"/>
  <c r="ND37" i="3" s="1"/>
  <c r="AY37" i="28" s="1"/>
  <c r="AV37" i="3"/>
  <c r="JI37" i="3" s="1"/>
  <c r="NE37" i="3" s="1"/>
  <c r="AZ37" i="28" s="1"/>
  <c r="AW37" i="3"/>
  <c r="JJ37" i="3" s="1"/>
  <c r="NF37" i="3" s="1"/>
  <c r="BA37" i="28" s="1"/>
  <c r="AX37" i="3"/>
  <c r="JK37" i="3" s="1"/>
  <c r="NG37" i="3" s="1"/>
  <c r="BB37" i="28" s="1"/>
  <c r="F38" i="3"/>
  <c r="HS38" i="3" s="1"/>
  <c r="LO38" i="3" s="1"/>
  <c r="J38" i="28" s="1"/>
  <c r="G38" i="3"/>
  <c r="HT38" i="3" s="1"/>
  <c r="LP38" i="3" s="1"/>
  <c r="K38" i="28" s="1"/>
  <c r="H38" i="3"/>
  <c r="HU38" i="3" s="1"/>
  <c r="LQ38" i="3" s="1"/>
  <c r="L38" i="28" s="1"/>
  <c r="I38" i="3"/>
  <c r="HV38" i="3" s="1"/>
  <c r="LR38" i="3" s="1"/>
  <c r="M38" i="28" s="1"/>
  <c r="J38" i="3"/>
  <c r="HW38" i="3" s="1"/>
  <c r="LS38" i="3" s="1"/>
  <c r="N38" i="28" s="1"/>
  <c r="K38" i="3"/>
  <c r="HX38" i="3" s="1"/>
  <c r="LT38" i="3" s="1"/>
  <c r="O38" i="28" s="1"/>
  <c r="L38" i="3"/>
  <c r="HY38" i="3" s="1"/>
  <c r="LU38" i="3" s="1"/>
  <c r="P38" i="28" s="1"/>
  <c r="M38" i="3"/>
  <c r="HZ38" i="3" s="1"/>
  <c r="LV38" i="3" s="1"/>
  <c r="Q38" i="28" s="1"/>
  <c r="N38" i="3"/>
  <c r="IA38" i="3" s="1"/>
  <c r="LW38" i="3" s="1"/>
  <c r="R38" i="28" s="1"/>
  <c r="O38" i="3"/>
  <c r="IB38" i="3" s="1"/>
  <c r="LX38" i="3" s="1"/>
  <c r="S38" i="28" s="1"/>
  <c r="P38" i="3"/>
  <c r="IC38" i="3" s="1"/>
  <c r="LY38" i="3" s="1"/>
  <c r="T38" i="28" s="1"/>
  <c r="Q38" i="3"/>
  <c r="ID38" i="3" s="1"/>
  <c r="LZ38" i="3" s="1"/>
  <c r="U38" i="28" s="1"/>
  <c r="R38" i="3"/>
  <c r="IE38" i="3" s="1"/>
  <c r="MA38" i="3" s="1"/>
  <c r="V38" i="28" s="1"/>
  <c r="S38" i="3"/>
  <c r="IF38" i="3" s="1"/>
  <c r="MB38" i="3" s="1"/>
  <c r="W38" i="28" s="1"/>
  <c r="T38" i="3"/>
  <c r="IG38" i="3" s="1"/>
  <c r="MC38" i="3" s="1"/>
  <c r="X38" i="28" s="1"/>
  <c r="U38" i="3"/>
  <c r="IH38" i="3" s="1"/>
  <c r="MD38" i="3" s="1"/>
  <c r="Y38" i="28" s="1"/>
  <c r="V38" i="3"/>
  <c r="II38" i="3" s="1"/>
  <c r="ME38" i="3" s="1"/>
  <c r="Z38" i="28" s="1"/>
  <c r="W38" i="3"/>
  <c r="IJ38" i="3" s="1"/>
  <c r="MF38" i="3" s="1"/>
  <c r="AA38" i="28" s="1"/>
  <c r="X38" i="3"/>
  <c r="IK38" i="3" s="1"/>
  <c r="MG38" i="3" s="1"/>
  <c r="AB38" i="28" s="1"/>
  <c r="Y38" i="3"/>
  <c r="IL38" i="3" s="1"/>
  <c r="MH38" i="3" s="1"/>
  <c r="AC38" i="28" s="1"/>
  <c r="Z38" i="3"/>
  <c r="IM38" i="3" s="1"/>
  <c r="MI38" i="3" s="1"/>
  <c r="AD38" i="28" s="1"/>
  <c r="AA38" i="3"/>
  <c r="IN38" i="3" s="1"/>
  <c r="MJ38" i="3" s="1"/>
  <c r="AE38" i="28" s="1"/>
  <c r="AB38" i="3"/>
  <c r="IO38" i="3" s="1"/>
  <c r="MK38" i="3" s="1"/>
  <c r="AF38" i="28" s="1"/>
  <c r="AC38" i="3"/>
  <c r="IP38" i="3" s="1"/>
  <c r="ML38" i="3" s="1"/>
  <c r="AG38" i="28" s="1"/>
  <c r="AD38" i="3"/>
  <c r="IQ38" i="3" s="1"/>
  <c r="MM38" i="3" s="1"/>
  <c r="AH38" i="28" s="1"/>
  <c r="AE38" i="3"/>
  <c r="IR38" i="3" s="1"/>
  <c r="MN38" i="3" s="1"/>
  <c r="AI38" i="28" s="1"/>
  <c r="AF38" i="3"/>
  <c r="IS38" i="3" s="1"/>
  <c r="MO38" i="3" s="1"/>
  <c r="AJ38" i="28" s="1"/>
  <c r="AG38" i="3"/>
  <c r="IT38" i="3" s="1"/>
  <c r="MP38" i="3" s="1"/>
  <c r="AK38" i="28" s="1"/>
  <c r="AH38" i="3"/>
  <c r="IU38" i="3" s="1"/>
  <c r="MQ38" i="3" s="1"/>
  <c r="AL38" i="28" s="1"/>
  <c r="AI38" i="3"/>
  <c r="IV38" i="3" s="1"/>
  <c r="MR38" i="3" s="1"/>
  <c r="AM38" i="28" s="1"/>
  <c r="AJ38" i="3"/>
  <c r="IW38" i="3" s="1"/>
  <c r="MS38" i="3" s="1"/>
  <c r="AN38" i="28" s="1"/>
  <c r="AK38" i="3"/>
  <c r="IX38" i="3" s="1"/>
  <c r="MT38" i="3" s="1"/>
  <c r="AO38" i="28" s="1"/>
  <c r="AL38" i="3"/>
  <c r="IY38" i="3" s="1"/>
  <c r="MU38" i="3" s="1"/>
  <c r="AP38" i="28" s="1"/>
  <c r="AM38" i="3"/>
  <c r="IZ38" i="3" s="1"/>
  <c r="MV38" i="3" s="1"/>
  <c r="AQ38" i="28" s="1"/>
  <c r="AN38" i="3"/>
  <c r="JA38" i="3" s="1"/>
  <c r="MW38" i="3" s="1"/>
  <c r="AR38" i="28" s="1"/>
  <c r="AO38" i="3"/>
  <c r="JB38" i="3" s="1"/>
  <c r="MX38" i="3" s="1"/>
  <c r="AS38" i="28" s="1"/>
  <c r="AP38" i="3"/>
  <c r="JC38" i="3" s="1"/>
  <c r="MY38" i="3" s="1"/>
  <c r="AT38" i="28" s="1"/>
  <c r="AQ38" i="3"/>
  <c r="JD38" i="3" s="1"/>
  <c r="MZ38" i="3" s="1"/>
  <c r="AU38" i="28" s="1"/>
  <c r="AR38" i="3"/>
  <c r="JE38" i="3" s="1"/>
  <c r="NA38" i="3" s="1"/>
  <c r="AV38" i="28" s="1"/>
  <c r="AS38" i="3"/>
  <c r="JF38" i="3" s="1"/>
  <c r="NB38" i="3" s="1"/>
  <c r="AW38" i="28" s="1"/>
  <c r="AT38" i="3"/>
  <c r="JG38" i="3" s="1"/>
  <c r="NC38" i="3" s="1"/>
  <c r="AX38" i="28" s="1"/>
  <c r="AU38" i="3"/>
  <c r="JH38" i="3" s="1"/>
  <c r="ND38" i="3" s="1"/>
  <c r="AY38" i="28" s="1"/>
  <c r="AV38" i="3"/>
  <c r="JI38" i="3" s="1"/>
  <c r="NE38" i="3" s="1"/>
  <c r="AZ38" i="28" s="1"/>
  <c r="AW38" i="3"/>
  <c r="JJ38" i="3" s="1"/>
  <c r="NF38" i="3" s="1"/>
  <c r="BA38" i="28" s="1"/>
  <c r="AX38" i="3"/>
  <c r="JK38" i="3" s="1"/>
  <c r="NG38" i="3" s="1"/>
  <c r="BB38" i="28" s="1"/>
  <c r="F39" i="3"/>
  <c r="HS39" i="3" s="1"/>
  <c r="LO39" i="3" s="1"/>
  <c r="J39" i="28" s="1"/>
  <c r="G39" i="3"/>
  <c r="HT39" i="3" s="1"/>
  <c r="LP39" i="3" s="1"/>
  <c r="K39" i="28" s="1"/>
  <c r="H39" i="3"/>
  <c r="HU39" i="3" s="1"/>
  <c r="LQ39" i="3" s="1"/>
  <c r="L39" i="28" s="1"/>
  <c r="I39" i="3"/>
  <c r="HV39" i="3" s="1"/>
  <c r="LR39" i="3" s="1"/>
  <c r="M39" i="28" s="1"/>
  <c r="J39" i="3"/>
  <c r="HW39" i="3" s="1"/>
  <c r="LS39" i="3" s="1"/>
  <c r="N39" i="28" s="1"/>
  <c r="K39" i="3"/>
  <c r="HX39" i="3" s="1"/>
  <c r="LT39" i="3" s="1"/>
  <c r="O39" i="28" s="1"/>
  <c r="L39" i="3"/>
  <c r="HY39" i="3" s="1"/>
  <c r="LU39" i="3" s="1"/>
  <c r="P39" i="28" s="1"/>
  <c r="M39" i="3"/>
  <c r="HZ39" i="3" s="1"/>
  <c r="LV39" i="3" s="1"/>
  <c r="Q39" i="28" s="1"/>
  <c r="N39" i="3"/>
  <c r="IA39" i="3" s="1"/>
  <c r="LW39" i="3" s="1"/>
  <c r="R39" i="28" s="1"/>
  <c r="O39" i="3"/>
  <c r="IB39" i="3" s="1"/>
  <c r="LX39" i="3" s="1"/>
  <c r="S39" i="28" s="1"/>
  <c r="P39" i="3"/>
  <c r="IC39" i="3" s="1"/>
  <c r="LY39" i="3" s="1"/>
  <c r="T39" i="28" s="1"/>
  <c r="Q39" i="3"/>
  <c r="ID39" i="3" s="1"/>
  <c r="LZ39" i="3" s="1"/>
  <c r="U39" i="28" s="1"/>
  <c r="R39" i="3"/>
  <c r="IE39" i="3" s="1"/>
  <c r="MA39" i="3" s="1"/>
  <c r="V39" i="28" s="1"/>
  <c r="S39" i="3"/>
  <c r="IF39" i="3" s="1"/>
  <c r="MB39" i="3" s="1"/>
  <c r="W39" i="28" s="1"/>
  <c r="T39" i="3"/>
  <c r="IG39" i="3" s="1"/>
  <c r="MC39" i="3" s="1"/>
  <c r="X39" i="28" s="1"/>
  <c r="U39" i="3"/>
  <c r="IH39" i="3" s="1"/>
  <c r="MD39" i="3" s="1"/>
  <c r="Y39" i="28" s="1"/>
  <c r="V39" i="3"/>
  <c r="II39" i="3" s="1"/>
  <c r="ME39" i="3" s="1"/>
  <c r="Z39" i="28" s="1"/>
  <c r="W39" i="3"/>
  <c r="IJ39" i="3" s="1"/>
  <c r="MF39" i="3" s="1"/>
  <c r="AA39" i="28" s="1"/>
  <c r="X39" i="3"/>
  <c r="IK39" i="3" s="1"/>
  <c r="MG39" i="3" s="1"/>
  <c r="AB39" i="28" s="1"/>
  <c r="Y39" i="3"/>
  <c r="IL39" i="3" s="1"/>
  <c r="MH39" i="3" s="1"/>
  <c r="AC39" i="28" s="1"/>
  <c r="Z39" i="3"/>
  <c r="IM39" i="3" s="1"/>
  <c r="MI39" i="3" s="1"/>
  <c r="AD39" i="28" s="1"/>
  <c r="AA39" i="3"/>
  <c r="IN39" i="3" s="1"/>
  <c r="MJ39" i="3" s="1"/>
  <c r="AE39" i="28" s="1"/>
  <c r="AB39" i="3"/>
  <c r="IO39" i="3" s="1"/>
  <c r="MK39" i="3" s="1"/>
  <c r="AF39" i="28" s="1"/>
  <c r="AC39" i="3"/>
  <c r="IP39" i="3" s="1"/>
  <c r="ML39" i="3" s="1"/>
  <c r="AG39" i="28" s="1"/>
  <c r="AD39" i="3"/>
  <c r="IQ39" i="3" s="1"/>
  <c r="MM39" i="3" s="1"/>
  <c r="AH39" i="28" s="1"/>
  <c r="AE39" i="3"/>
  <c r="IR39" i="3" s="1"/>
  <c r="MN39" i="3" s="1"/>
  <c r="AI39" i="28" s="1"/>
  <c r="AF39" i="3"/>
  <c r="IS39" i="3" s="1"/>
  <c r="MO39" i="3" s="1"/>
  <c r="AJ39" i="28" s="1"/>
  <c r="AG39" i="3"/>
  <c r="IT39" i="3" s="1"/>
  <c r="MP39" i="3" s="1"/>
  <c r="AK39" i="28" s="1"/>
  <c r="AH39" i="3"/>
  <c r="IU39" i="3" s="1"/>
  <c r="MQ39" i="3" s="1"/>
  <c r="AL39" i="28" s="1"/>
  <c r="AI39" i="3"/>
  <c r="IV39" i="3" s="1"/>
  <c r="MR39" i="3" s="1"/>
  <c r="AM39" i="28" s="1"/>
  <c r="AJ39" i="3"/>
  <c r="IW39" i="3" s="1"/>
  <c r="MS39" i="3" s="1"/>
  <c r="AN39" i="28" s="1"/>
  <c r="AK39" i="3"/>
  <c r="IX39" i="3" s="1"/>
  <c r="MT39" i="3" s="1"/>
  <c r="AO39" i="28" s="1"/>
  <c r="AL39" i="3"/>
  <c r="IY39" i="3" s="1"/>
  <c r="MU39" i="3" s="1"/>
  <c r="AP39" i="28" s="1"/>
  <c r="AM39" i="3"/>
  <c r="IZ39" i="3" s="1"/>
  <c r="MV39" i="3" s="1"/>
  <c r="AQ39" i="28" s="1"/>
  <c r="AN39" i="3"/>
  <c r="JA39" i="3" s="1"/>
  <c r="MW39" i="3" s="1"/>
  <c r="AR39" i="28" s="1"/>
  <c r="AO39" i="3"/>
  <c r="JB39" i="3" s="1"/>
  <c r="MX39" i="3" s="1"/>
  <c r="AS39" i="28" s="1"/>
  <c r="AP39" i="3"/>
  <c r="JC39" i="3" s="1"/>
  <c r="MY39" i="3" s="1"/>
  <c r="AT39" i="28" s="1"/>
  <c r="AQ39" i="3"/>
  <c r="JD39" i="3" s="1"/>
  <c r="MZ39" i="3" s="1"/>
  <c r="AU39" i="28" s="1"/>
  <c r="AR39" i="3"/>
  <c r="JE39" i="3" s="1"/>
  <c r="NA39" i="3" s="1"/>
  <c r="AV39" i="28" s="1"/>
  <c r="AS39" i="3"/>
  <c r="JF39" i="3" s="1"/>
  <c r="NB39" i="3" s="1"/>
  <c r="AW39" i="28" s="1"/>
  <c r="AT39" i="3"/>
  <c r="JG39" i="3" s="1"/>
  <c r="NC39" i="3" s="1"/>
  <c r="AX39" i="28" s="1"/>
  <c r="AU39" i="3"/>
  <c r="JH39" i="3" s="1"/>
  <c r="ND39" i="3" s="1"/>
  <c r="AY39" i="28" s="1"/>
  <c r="AV39" i="3"/>
  <c r="JI39" i="3" s="1"/>
  <c r="NE39" i="3" s="1"/>
  <c r="AZ39" i="28" s="1"/>
  <c r="AW39" i="3"/>
  <c r="JJ39" i="3" s="1"/>
  <c r="NF39" i="3" s="1"/>
  <c r="BA39" i="28" s="1"/>
  <c r="AX39" i="3"/>
  <c r="JK39" i="3" s="1"/>
  <c r="NG39" i="3" s="1"/>
  <c r="BB39" i="28" s="1"/>
  <c r="F40" i="3"/>
  <c r="HS40" i="3" s="1"/>
  <c r="LO40" i="3" s="1"/>
  <c r="J40" i="28" s="1"/>
  <c r="G40" i="3"/>
  <c r="HT40" i="3" s="1"/>
  <c r="LP40" i="3" s="1"/>
  <c r="K40" i="28" s="1"/>
  <c r="H40" i="3"/>
  <c r="HU40" i="3" s="1"/>
  <c r="LQ40" i="3" s="1"/>
  <c r="L40" i="28" s="1"/>
  <c r="I40" i="3"/>
  <c r="HV40" i="3" s="1"/>
  <c r="LR40" i="3" s="1"/>
  <c r="M40" i="28" s="1"/>
  <c r="J40" i="3"/>
  <c r="HW40" i="3" s="1"/>
  <c r="LS40" i="3" s="1"/>
  <c r="N40" i="28" s="1"/>
  <c r="K40" i="3"/>
  <c r="HX40" i="3" s="1"/>
  <c r="LT40" i="3" s="1"/>
  <c r="O40" i="28" s="1"/>
  <c r="L40" i="3"/>
  <c r="HY40" i="3" s="1"/>
  <c r="LU40" i="3" s="1"/>
  <c r="P40" i="28" s="1"/>
  <c r="M40" i="3"/>
  <c r="HZ40" i="3" s="1"/>
  <c r="LV40" i="3" s="1"/>
  <c r="Q40" i="28" s="1"/>
  <c r="N40" i="3"/>
  <c r="IA40" i="3" s="1"/>
  <c r="LW40" i="3" s="1"/>
  <c r="R40" i="28" s="1"/>
  <c r="O40" i="3"/>
  <c r="IB40" i="3" s="1"/>
  <c r="LX40" i="3" s="1"/>
  <c r="S40" i="28" s="1"/>
  <c r="P40" i="3"/>
  <c r="IC40" i="3" s="1"/>
  <c r="LY40" i="3" s="1"/>
  <c r="T40" i="28" s="1"/>
  <c r="Q40" i="3"/>
  <c r="R40" i="3"/>
  <c r="S40" i="3"/>
  <c r="IF40" i="3" s="1"/>
  <c r="MB40" i="3" s="1"/>
  <c r="W40" i="28" s="1"/>
  <c r="T40" i="3"/>
  <c r="U40" i="3"/>
  <c r="IH40" i="3" s="1"/>
  <c r="MD40" i="3" s="1"/>
  <c r="Y40" i="28" s="1"/>
  <c r="V40" i="3"/>
  <c r="II40" i="3" s="1"/>
  <c r="ME40" i="3" s="1"/>
  <c r="Z40" i="28" s="1"/>
  <c r="W40" i="3"/>
  <c r="IJ40" i="3" s="1"/>
  <c r="MF40" i="3" s="1"/>
  <c r="AA40" i="28" s="1"/>
  <c r="X40" i="3"/>
  <c r="IK40" i="3" s="1"/>
  <c r="MG40" i="3" s="1"/>
  <c r="AB40" i="28" s="1"/>
  <c r="Y40" i="3"/>
  <c r="IL40" i="3" s="1"/>
  <c r="MH40" i="3" s="1"/>
  <c r="AC40" i="28" s="1"/>
  <c r="Z40" i="3"/>
  <c r="AA40" i="3"/>
  <c r="IN40" i="3" s="1"/>
  <c r="MJ40" i="3" s="1"/>
  <c r="AE40" i="28" s="1"/>
  <c r="AB40" i="3"/>
  <c r="IO40" i="3" s="1"/>
  <c r="MK40" i="3" s="1"/>
  <c r="AF40" i="28" s="1"/>
  <c r="AC40" i="3"/>
  <c r="IP40" i="3" s="1"/>
  <c r="ML40" i="3" s="1"/>
  <c r="AG40" i="28" s="1"/>
  <c r="AD40" i="3"/>
  <c r="IQ40" i="3" s="1"/>
  <c r="MM40" i="3" s="1"/>
  <c r="AH40" i="28" s="1"/>
  <c r="AE40" i="3"/>
  <c r="IR40" i="3" s="1"/>
  <c r="MN40" i="3" s="1"/>
  <c r="AI40" i="28" s="1"/>
  <c r="AF40" i="3"/>
  <c r="IS40" i="3" s="1"/>
  <c r="MO40" i="3" s="1"/>
  <c r="AJ40" i="28" s="1"/>
  <c r="AG40" i="3"/>
  <c r="AH40" i="3"/>
  <c r="IU40" i="3" s="1"/>
  <c r="MQ40" i="3" s="1"/>
  <c r="AL40" i="28" s="1"/>
  <c r="AI40" i="3"/>
  <c r="IV40" i="3" s="1"/>
  <c r="MR40" i="3" s="1"/>
  <c r="AM40" i="28" s="1"/>
  <c r="AJ40" i="3"/>
  <c r="AK40" i="3"/>
  <c r="IX40" i="3" s="1"/>
  <c r="MT40" i="3" s="1"/>
  <c r="AO40" i="28" s="1"/>
  <c r="AL40" i="3"/>
  <c r="IY40" i="3" s="1"/>
  <c r="MU40" i="3" s="1"/>
  <c r="AP40" i="28" s="1"/>
  <c r="AM40" i="3"/>
  <c r="IZ40" i="3" s="1"/>
  <c r="MV40" i="3" s="1"/>
  <c r="AQ40" i="28" s="1"/>
  <c r="AN40" i="3"/>
  <c r="JA40" i="3" s="1"/>
  <c r="MW40" i="3" s="1"/>
  <c r="AR40" i="28" s="1"/>
  <c r="AO40" i="3"/>
  <c r="JB40" i="3" s="1"/>
  <c r="MX40" i="3" s="1"/>
  <c r="AS40" i="28" s="1"/>
  <c r="AP40" i="3"/>
  <c r="JC40" i="3" s="1"/>
  <c r="MY40" i="3" s="1"/>
  <c r="AT40" i="28" s="1"/>
  <c r="AQ40" i="3"/>
  <c r="JD40" i="3" s="1"/>
  <c r="MZ40" i="3" s="1"/>
  <c r="AU40" i="28" s="1"/>
  <c r="AR40" i="3"/>
  <c r="JE40" i="3" s="1"/>
  <c r="NA40" i="3" s="1"/>
  <c r="AV40" i="28" s="1"/>
  <c r="AS40" i="3"/>
  <c r="JF40" i="3" s="1"/>
  <c r="NB40" i="3" s="1"/>
  <c r="AW40" i="28" s="1"/>
  <c r="AT40" i="3"/>
  <c r="JG40" i="3" s="1"/>
  <c r="NC40" i="3" s="1"/>
  <c r="AX40" i="28" s="1"/>
  <c r="AU40" i="3"/>
  <c r="JH40" i="3" s="1"/>
  <c r="ND40" i="3" s="1"/>
  <c r="AY40" i="28" s="1"/>
  <c r="AV40" i="3"/>
  <c r="JI40" i="3" s="1"/>
  <c r="NE40" i="3" s="1"/>
  <c r="AZ40" i="28" s="1"/>
  <c r="AW40" i="3"/>
  <c r="AX40" i="3"/>
  <c r="JK40" i="3" s="1"/>
  <c r="NG40" i="3" s="1"/>
  <c r="BB40" i="28" s="1"/>
  <c r="F41" i="3"/>
  <c r="HS41" i="3" s="1"/>
  <c r="LO41" i="3" s="1"/>
  <c r="J41" i="28" s="1"/>
  <c r="G41" i="3"/>
  <c r="HT41" i="3" s="1"/>
  <c r="LP41" i="3" s="1"/>
  <c r="K41" i="28" s="1"/>
  <c r="H41" i="3"/>
  <c r="HU41" i="3" s="1"/>
  <c r="LQ41" i="3" s="1"/>
  <c r="L41" i="28" s="1"/>
  <c r="I41" i="3"/>
  <c r="HV41" i="3" s="1"/>
  <c r="LR41" i="3" s="1"/>
  <c r="M41" i="28" s="1"/>
  <c r="J41" i="3"/>
  <c r="HW41" i="3" s="1"/>
  <c r="LS41" i="3" s="1"/>
  <c r="N41" i="28" s="1"/>
  <c r="K41" i="3"/>
  <c r="HX41" i="3" s="1"/>
  <c r="LT41" i="3" s="1"/>
  <c r="O41" i="28" s="1"/>
  <c r="L41" i="3"/>
  <c r="HY41" i="3" s="1"/>
  <c r="LU41" i="3" s="1"/>
  <c r="P41" i="28" s="1"/>
  <c r="M41" i="3"/>
  <c r="HZ41" i="3" s="1"/>
  <c r="LV41" i="3" s="1"/>
  <c r="Q41" i="28" s="1"/>
  <c r="N41" i="3"/>
  <c r="IA41" i="3" s="1"/>
  <c r="LW41" i="3" s="1"/>
  <c r="R41" i="28" s="1"/>
  <c r="O41" i="3"/>
  <c r="IB41" i="3" s="1"/>
  <c r="LX41" i="3" s="1"/>
  <c r="S41" i="28" s="1"/>
  <c r="P41" i="3"/>
  <c r="IC41" i="3" s="1"/>
  <c r="LY41" i="3" s="1"/>
  <c r="T41" i="28" s="1"/>
  <c r="Q41" i="3"/>
  <c r="ID41" i="3" s="1"/>
  <c r="LZ41" i="3" s="1"/>
  <c r="U41" i="28" s="1"/>
  <c r="R41" i="3"/>
  <c r="IE41" i="3" s="1"/>
  <c r="MA41" i="3" s="1"/>
  <c r="V41" i="28" s="1"/>
  <c r="S41" i="3"/>
  <c r="IF41" i="3" s="1"/>
  <c r="MB41" i="3" s="1"/>
  <c r="W41" i="28" s="1"/>
  <c r="T41" i="3"/>
  <c r="IG41" i="3" s="1"/>
  <c r="MC41" i="3" s="1"/>
  <c r="X41" i="28" s="1"/>
  <c r="U41" i="3"/>
  <c r="IH41" i="3" s="1"/>
  <c r="MD41" i="3" s="1"/>
  <c r="Y41" i="28" s="1"/>
  <c r="V41" i="3"/>
  <c r="II41" i="3" s="1"/>
  <c r="ME41" i="3" s="1"/>
  <c r="Z41" i="28" s="1"/>
  <c r="W41" i="3"/>
  <c r="IJ41" i="3" s="1"/>
  <c r="MF41" i="3" s="1"/>
  <c r="AA41" i="28" s="1"/>
  <c r="X41" i="3"/>
  <c r="IK41" i="3" s="1"/>
  <c r="MG41" i="3" s="1"/>
  <c r="AB41" i="28" s="1"/>
  <c r="Y41" i="3"/>
  <c r="IL41" i="3" s="1"/>
  <c r="MH41" i="3" s="1"/>
  <c r="AC41" i="28" s="1"/>
  <c r="Z41" i="3"/>
  <c r="IM41" i="3" s="1"/>
  <c r="MI41" i="3" s="1"/>
  <c r="AD41" i="28" s="1"/>
  <c r="AA41" i="3"/>
  <c r="IN41" i="3" s="1"/>
  <c r="MJ41" i="3" s="1"/>
  <c r="AE41" i="28" s="1"/>
  <c r="AB41" i="3"/>
  <c r="IO41" i="3" s="1"/>
  <c r="MK41" i="3" s="1"/>
  <c r="AF41" i="28" s="1"/>
  <c r="AC41" i="3"/>
  <c r="IP41" i="3" s="1"/>
  <c r="ML41" i="3" s="1"/>
  <c r="AG41" i="28" s="1"/>
  <c r="AD41" i="3"/>
  <c r="IQ41" i="3" s="1"/>
  <c r="MM41" i="3" s="1"/>
  <c r="AH41" i="28" s="1"/>
  <c r="AE41" i="3"/>
  <c r="IR41" i="3" s="1"/>
  <c r="MN41" i="3" s="1"/>
  <c r="AI41" i="28" s="1"/>
  <c r="AF41" i="3"/>
  <c r="IS41" i="3" s="1"/>
  <c r="MO41" i="3" s="1"/>
  <c r="AJ41" i="28" s="1"/>
  <c r="AG41" i="3"/>
  <c r="IT41" i="3" s="1"/>
  <c r="MP41" i="3" s="1"/>
  <c r="AK41" i="28" s="1"/>
  <c r="AH41" i="3"/>
  <c r="IU41" i="3" s="1"/>
  <c r="MQ41" i="3" s="1"/>
  <c r="AL41" i="28" s="1"/>
  <c r="AI41" i="3"/>
  <c r="IV41" i="3" s="1"/>
  <c r="MR41" i="3" s="1"/>
  <c r="AM41" i="28" s="1"/>
  <c r="AJ41" i="3"/>
  <c r="IW41" i="3" s="1"/>
  <c r="MS41" i="3" s="1"/>
  <c r="AN41" i="28" s="1"/>
  <c r="AK41" i="3"/>
  <c r="IX41" i="3" s="1"/>
  <c r="MT41" i="3" s="1"/>
  <c r="AO41" i="28" s="1"/>
  <c r="AL41" i="3"/>
  <c r="IY41" i="3" s="1"/>
  <c r="MU41" i="3" s="1"/>
  <c r="AP41" i="28" s="1"/>
  <c r="AM41" i="3"/>
  <c r="IZ41" i="3" s="1"/>
  <c r="MV41" i="3" s="1"/>
  <c r="AQ41" i="28" s="1"/>
  <c r="AN41" i="3"/>
  <c r="JA41" i="3" s="1"/>
  <c r="MW41" i="3" s="1"/>
  <c r="AR41" i="28" s="1"/>
  <c r="AO41" i="3"/>
  <c r="JB41" i="3" s="1"/>
  <c r="MX41" i="3" s="1"/>
  <c r="AS41" i="28" s="1"/>
  <c r="AP41" i="3"/>
  <c r="JC41" i="3" s="1"/>
  <c r="MY41" i="3" s="1"/>
  <c r="AT41" i="28" s="1"/>
  <c r="AQ41" i="3"/>
  <c r="JD41" i="3" s="1"/>
  <c r="MZ41" i="3" s="1"/>
  <c r="AU41" i="28" s="1"/>
  <c r="AR41" i="3"/>
  <c r="JE41" i="3" s="1"/>
  <c r="NA41" i="3" s="1"/>
  <c r="AV41" i="28" s="1"/>
  <c r="AS41" i="3"/>
  <c r="JF41" i="3" s="1"/>
  <c r="NB41" i="3" s="1"/>
  <c r="AW41" i="28" s="1"/>
  <c r="AT41" i="3"/>
  <c r="JG41" i="3" s="1"/>
  <c r="NC41" i="3" s="1"/>
  <c r="AX41" i="28" s="1"/>
  <c r="AU41" i="3"/>
  <c r="JH41" i="3" s="1"/>
  <c r="ND41" i="3" s="1"/>
  <c r="AY41" i="28" s="1"/>
  <c r="AV41" i="3"/>
  <c r="JI41" i="3" s="1"/>
  <c r="NE41" i="3" s="1"/>
  <c r="AZ41" i="28" s="1"/>
  <c r="AW41" i="3"/>
  <c r="JJ41" i="3" s="1"/>
  <c r="NF41" i="3" s="1"/>
  <c r="BA41" i="28" s="1"/>
  <c r="AX41" i="3"/>
  <c r="JK41" i="3" s="1"/>
  <c r="NG41" i="3" s="1"/>
  <c r="BB41" i="28" s="1"/>
  <c r="F42" i="3"/>
  <c r="HS42" i="3" s="1"/>
  <c r="LO42" i="3" s="1"/>
  <c r="J42" i="28" s="1"/>
  <c r="G42" i="3"/>
  <c r="HT42" i="3" s="1"/>
  <c r="LP42" i="3" s="1"/>
  <c r="K42" i="28" s="1"/>
  <c r="H42" i="3"/>
  <c r="HU42" i="3" s="1"/>
  <c r="LQ42" i="3" s="1"/>
  <c r="L42" i="28" s="1"/>
  <c r="I42" i="3"/>
  <c r="HV42" i="3" s="1"/>
  <c r="LR42" i="3" s="1"/>
  <c r="M42" i="28" s="1"/>
  <c r="J42" i="3"/>
  <c r="HW42" i="3" s="1"/>
  <c r="LS42" i="3" s="1"/>
  <c r="N42" i="28" s="1"/>
  <c r="K42" i="3"/>
  <c r="HX42" i="3" s="1"/>
  <c r="LT42" i="3" s="1"/>
  <c r="O42" i="28" s="1"/>
  <c r="L42" i="3"/>
  <c r="HY42" i="3" s="1"/>
  <c r="LU42" i="3" s="1"/>
  <c r="P42" i="28" s="1"/>
  <c r="M42" i="3"/>
  <c r="HZ42" i="3" s="1"/>
  <c r="LV42" i="3" s="1"/>
  <c r="Q42" i="28" s="1"/>
  <c r="N42" i="3"/>
  <c r="IA42" i="3" s="1"/>
  <c r="LW42" i="3" s="1"/>
  <c r="R42" i="28" s="1"/>
  <c r="O42" i="3"/>
  <c r="IB42" i="3" s="1"/>
  <c r="LX42" i="3" s="1"/>
  <c r="S42" i="28" s="1"/>
  <c r="P42" i="3"/>
  <c r="IC42" i="3" s="1"/>
  <c r="LY42" i="3" s="1"/>
  <c r="T42" i="28" s="1"/>
  <c r="Q42" i="3"/>
  <c r="ID42" i="3" s="1"/>
  <c r="LZ42" i="3" s="1"/>
  <c r="U42" i="28" s="1"/>
  <c r="R42" i="3"/>
  <c r="IE42" i="3" s="1"/>
  <c r="MA42" i="3" s="1"/>
  <c r="V42" i="28" s="1"/>
  <c r="S42" i="3"/>
  <c r="IF42" i="3" s="1"/>
  <c r="MB42" i="3" s="1"/>
  <c r="W42" i="28" s="1"/>
  <c r="T42" i="3"/>
  <c r="IG42" i="3" s="1"/>
  <c r="MC42" i="3" s="1"/>
  <c r="X42" i="28" s="1"/>
  <c r="U42" i="3"/>
  <c r="IH42" i="3" s="1"/>
  <c r="MD42" i="3" s="1"/>
  <c r="Y42" i="28" s="1"/>
  <c r="V42" i="3"/>
  <c r="II42" i="3" s="1"/>
  <c r="ME42" i="3" s="1"/>
  <c r="Z42" i="28" s="1"/>
  <c r="W42" i="3"/>
  <c r="IJ42" i="3" s="1"/>
  <c r="MF42" i="3" s="1"/>
  <c r="AA42" i="28" s="1"/>
  <c r="X42" i="3"/>
  <c r="IK42" i="3" s="1"/>
  <c r="MG42" i="3" s="1"/>
  <c r="AB42" i="28" s="1"/>
  <c r="Y42" i="3"/>
  <c r="IL42" i="3" s="1"/>
  <c r="MH42" i="3" s="1"/>
  <c r="AC42" i="28" s="1"/>
  <c r="Z42" i="3"/>
  <c r="IM42" i="3" s="1"/>
  <c r="MI42" i="3" s="1"/>
  <c r="AD42" i="28" s="1"/>
  <c r="AA42" i="3"/>
  <c r="IN42" i="3" s="1"/>
  <c r="MJ42" i="3" s="1"/>
  <c r="AE42" i="28" s="1"/>
  <c r="AB42" i="3"/>
  <c r="IO42" i="3" s="1"/>
  <c r="MK42" i="3" s="1"/>
  <c r="AF42" i="28" s="1"/>
  <c r="AC42" i="3"/>
  <c r="IP42" i="3" s="1"/>
  <c r="ML42" i="3" s="1"/>
  <c r="AG42" i="28" s="1"/>
  <c r="AD42" i="3"/>
  <c r="IQ42" i="3" s="1"/>
  <c r="MM42" i="3" s="1"/>
  <c r="AH42" i="28" s="1"/>
  <c r="AE42" i="3"/>
  <c r="IR42" i="3" s="1"/>
  <c r="MN42" i="3" s="1"/>
  <c r="AI42" i="28" s="1"/>
  <c r="AF42" i="3"/>
  <c r="IS42" i="3" s="1"/>
  <c r="MO42" i="3" s="1"/>
  <c r="AJ42" i="28" s="1"/>
  <c r="AG42" i="3"/>
  <c r="IT42" i="3" s="1"/>
  <c r="MP42" i="3" s="1"/>
  <c r="AK42" i="28" s="1"/>
  <c r="AH42" i="3"/>
  <c r="IU42" i="3" s="1"/>
  <c r="MQ42" i="3" s="1"/>
  <c r="AL42" i="28" s="1"/>
  <c r="AI42" i="3"/>
  <c r="IV42" i="3" s="1"/>
  <c r="MR42" i="3" s="1"/>
  <c r="AM42" i="28" s="1"/>
  <c r="AJ42" i="3"/>
  <c r="IW42" i="3" s="1"/>
  <c r="MS42" i="3" s="1"/>
  <c r="AN42" i="28" s="1"/>
  <c r="AK42" i="3"/>
  <c r="IX42" i="3" s="1"/>
  <c r="MT42" i="3" s="1"/>
  <c r="AO42" i="28" s="1"/>
  <c r="AL42" i="3"/>
  <c r="IY42" i="3" s="1"/>
  <c r="MU42" i="3" s="1"/>
  <c r="AP42" i="28" s="1"/>
  <c r="AM42" i="3"/>
  <c r="IZ42" i="3" s="1"/>
  <c r="MV42" i="3" s="1"/>
  <c r="AQ42" i="28" s="1"/>
  <c r="AN42" i="3"/>
  <c r="JA42" i="3" s="1"/>
  <c r="MW42" i="3" s="1"/>
  <c r="AR42" i="28" s="1"/>
  <c r="AO42" i="3"/>
  <c r="JB42" i="3" s="1"/>
  <c r="MX42" i="3" s="1"/>
  <c r="AS42" i="28" s="1"/>
  <c r="AP42" i="3"/>
  <c r="JC42" i="3" s="1"/>
  <c r="MY42" i="3" s="1"/>
  <c r="AT42" i="28" s="1"/>
  <c r="AQ42" i="3"/>
  <c r="JD42" i="3" s="1"/>
  <c r="MZ42" i="3" s="1"/>
  <c r="AU42" i="28" s="1"/>
  <c r="AR42" i="3"/>
  <c r="JE42" i="3" s="1"/>
  <c r="NA42" i="3" s="1"/>
  <c r="AV42" i="28" s="1"/>
  <c r="AS42" i="3"/>
  <c r="JF42" i="3" s="1"/>
  <c r="NB42" i="3" s="1"/>
  <c r="AW42" i="28" s="1"/>
  <c r="AT42" i="3"/>
  <c r="JG42" i="3" s="1"/>
  <c r="NC42" i="3" s="1"/>
  <c r="AX42" i="28" s="1"/>
  <c r="AU42" i="3"/>
  <c r="JH42" i="3" s="1"/>
  <c r="ND42" i="3" s="1"/>
  <c r="AY42" i="28" s="1"/>
  <c r="AV42" i="3"/>
  <c r="JI42" i="3" s="1"/>
  <c r="NE42" i="3" s="1"/>
  <c r="AZ42" i="28" s="1"/>
  <c r="AW42" i="3"/>
  <c r="JJ42" i="3" s="1"/>
  <c r="NF42" i="3" s="1"/>
  <c r="BA42" i="28" s="1"/>
  <c r="AX42" i="3"/>
  <c r="JK42" i="3" s="1"/>
  <c r="NG42" i="3" s="1"/>
  <c r="BB42" i="28" s="1"/>
  <c r="F43" i="3"/>
  <c r="HS43" i="3" s="1"/>
  <c r="LO43" i="3" s="1"/>
  <c r="J43" i="28" s="1"/>
  <c r="G43" i="3"/>
  <c r="HT43" i="3" s="1"/>
  <c r="LP43" i="3" s="1"/>
  <c r="K43" i="28" s="1"/>
  <c r="H43" i="3"/>
  <c r="HU43" i="3" s="1"/>
  <c r="LQ43" i="3" s="1"/>
  <c r="L43" i="28" s="1"/>
  <c r="I43" i="3"/>
  <c r="HV43" i="3" s="1"/>
  <c r="LR43" i="3" s="1"/>
  <c r="M43" i="28" s="1"/>
  <c r="J43" i="3"/>
  <c r="HW43" i="3" s="1"/>
  <c r="LS43" i="3" s="1"/>
  <c r="N43" i="28" s="1"/>
  <c r="K43" i="3"/>
  <c r="HX43" i="3" s="1"/>
  <c r="LT43" i="3" s="1"/>
  <c r="O43" i="28" s="1"/>
  <c r="L43" i="3"/>
  <c r="HY43" i="3" s="1"/>
  <c r="LU43" i="3" s="1"/>
  <c r="P43" i="28" s="1"/>
  <c r="M43" i="3"/>
  <c r="HZ43" i="3" s="1"/>
  <c r="LV43" i="3" s="1"/>
  <c r="Q43" i="28" s="1"/>
  <c r="N43" i="3"/>
  <c r="IA43" i="3" s="1"/>
  <c r="LW43" i="3" s="1"/>
  <c r="R43" i="28" s="1"/>
  <c r="O43" i="3"/>
  <c r="IB43" i="3" s="1"/>
  <c r="LX43" i="3" s="1"/>
  <c r="S43" i="28" s="1"/>
  <c r="P43" i="3"/>
  <c r="IC43" i="3" s="1"/>
  <c r="LY43" i="3" s="1"/>
  <c r="T43" i="28" s="1"/>
  <c r="Q43" i="3"/>
  <c r="ID43" i="3" s="1"/>
  <c r="LZ43" i="3" s="1"/>
  <c r="U43" i="28" s="1"/>
  <c r="R43" i="3"/>
  <c r="IE43" i="3" s="1"/>
  <c r="MA43" i="3" s="1"/>
  <c r="V43" i="28" s="1"/>
  <c r="S43" i="3"/>
  <c r="IF43" i="3" s="1"/>
  <c r="MB43" i="3" s="1"/>
  <c r="W43" i="28" s="1"/>
  <c r="T43" i="3"/>
  <c r="IG43" i="3" s="1"/>
  <c r="MC43" i="3" s="1"/>
  <c r="X43" i="28" s="1"/>
  <c r="U43" i="3"/>
  <c r="IH43" i="3" s="1"/>
  <c r="MD43" i="3" s="1"/>
  <c r="Y43" i="28" s="1"/>
  <c r="V43" i="3"/>
  <c r="II43" i="3" s="1"/>
  <c r="ME43" i="3" s="1"/>
  <c r="Z43" i="28" s="1"/>
  <c r="W43" i="3"/>
  <c r="IJ43" i="3" s="1"/>
  <c r="MF43" i="3" s="1"/>
  <c r="AA43" i="28" s="1"/>
  <c r="X43" i="3"/>
  <c r="IK43" i="3" s="1"/>
  <c r="MG43" i="3" s="1"/>
  <c r="AB43" i="28" s="1"/>
  <c r="Y43" i="3"/>
  <c r="IL43" i="3" s="1"/>
  <c r="MH43" i="3" s="1"/>
  <c r="AC43" i="28" s="1"/>
  <c r="Z43" i="3"/>
  <c r="IM43" i="3" s="1"/>
  <c r="MI43" i="3" s="1"/>
  <c r="AD43" i="28" s="1"/>
  <c r="AA43" i="3"/>
  <c r="IN43" i="3" s="1"/>
  <c r="MJ43" i="3" s="1"/>
  <c r="AE43" i="28" s="1"/>
  <c r="AB43" i="3"/>
  <c r="IO43" i="3" s="1"/>
  <c r="MK43" i="3" s="1"/>
  <c r="AF43" i="28" s="1"/>
  <c r="AC43" i="3"/>
  <c r="IP43" i="3" s="1"/>
  <c r="ML43" i="3" s="1"/>
  <c r="AG43" i="28" s="1"/>
  <c r="AD43" i="3"/>
  <c r="IQ43" i="3" s="1"/>
  <c r="MM43" i="3" s="1"/>
  <c r="AH43" i="28" s="1"/>
  <c r="AE43" i="3"/>
  <c r="IR43" i="3" s="1"/>
  <c r="MN43" i="3" s="1"/>
  <c r="AI43" i="28" s="1"/>
  <c r="AF43" i="3"/>
  <c r="IS43" i="3" s="1"/>
  <c r="MO43" i="3" s="1"/>
  <c r="AJ43" i="28" s="1"/>
  <c r="AG43" i="3"/>
  <c r="IT43" i="3" s="1"/>
  <c r="MP43" i="3" s="1"/>
  <c r="AK43" i="28" s="1"/>
  <c r="AH43" i="3"/>
  <c r="IU43" i="3" s="1"/>
  <c r="MQ43" i="3" s="1"/>
  <c r="AL43" i="28" s="1"/>
  <c r="AI43" i="3"/>
  <c r="IV43" i="3" s="1"/>
  <c r="MR43" i="3" s="1"/>
  <c r="AM43" i="28" s="1"/>
  <c r="AJ43" i="3"/>
  <c r="IW43" i="3" s="1"/>
  <c r="MS43" i="3" s="1"/>
  <c r="AN43" i="28" s="1"/>
  <c r="AK43" i="3"/>
  <c r="IX43" i="3" s="1"/>
  <c r="MT43" i="3" s="1"/>
  <c r="AO43" i="28" s="1"/>
  <c r="AL43" i="3"/>
  <c r="IY43" i="3" s="1"/>
  <c r="MU43" i="3" s="1"/>
  <c r="AP43" i="28" s="1"/>
  <c r="AM43" i="3"/>
  <c r="IZ43" i="3" s="1"/>
  <c r="MV43" i="3" s="1"/>
  <c r="AQ43" i="28" s="1"/>
  <c r="AN43" i="3"/>
  <c r="JA43" i="3" s="1"/>
  <c r="MW43" i="3" s="1"/>
  <c r="AR43" i="28" s="1"/>
  <c r="AO43" i="3"/>
  <c r="JB43" i="3" s="1"/>
  <c r="MX43" i="3" s="1"/>
  <c r="AS43" i="28" s="1"/>
  <c r="AP43" i="3"/>
  <c r="JC43" i="3" s="1"/>
  <c r="MY43" i="3" s="1"/>
  <c r="AT43" i="28" s="1"/>
  <c r="AQ43" i="3"/>
  <c r="JD43" i="3" s="1"/>
  <c r="MZ43" i="3" s="1"/>
  <c r="AU43" i="28" s="1"/>
  <c r="AR43" i="3"/>
  <c r="JE43" i="3" s="1"/>
  <c r="NA43" i="3" s="1"/>
  <c r="AV43" i="28" s="1"/>
  <c r="AS43" i="3"/>
  <c r="JF43" i="3" s="1"/>
  <c r="NB43" i="3" s="1"/>
  <c r="AW43" i="28" s="1"/>
  <c r="AT43" i="3"/>
  <c r="JG43" i="3" s="1"/>
  <c r="NC43" i="3" s="1"/>
  <c r="AX43" i="28" s="1"/>
  <c r="AU43" i="3"/>
  <c r="JH43" i="3" s="1"/>
  <c r="ND43" i="3" s="1"/>
  <c r="AY43" i="28" s="1"/>
  <c r="AV43" i="3"/>
  <c r="JI43" i="3" s="1"/>
  <c r="NE43" i="3" s="1"/>
  <c r="AZ43" i="28" s="1"/>
  <c r="AW43" i="3"/>
  <c r="JJ43" i="3" s="1"/>
  <c r="NF43" i="3" s="1"/>
  <c r="BA43" i="28" s="1"/>
  <c r="AX43" i="3"/>
  <c r="JK43" i="3" s="1"/>
  <c r="NG43" i="3" s="1"/>
  <c r="BB43" i="28" s="1"/>
  <c r="F44" i="3"/>
  <c r="HS44" i="3" s="1"/>
  <c r="LO44" i="3" s="1"/>
  <c r="J44" i="28" s="1"/>
  <c r="G44" i="3"/>
  <c r="HT44" i="3" s="1"/>
  <c r="LP44" i="3" s="1"/>
  <c r="K44" i="28" s="1"/>
  <c r="H44" i="3"/>
  <c r="HU44" i="3" s="1"/>
  <c r="LQ44" i="3" s="1"/>
  <c r="L44" i="28" s="1"/>
  <c r="I44" i="3"/>
  <c r="HV44" i="3" s="1"/>
  <c r="LR44" i="3" s="1"/>
  <c r="M44" i="28" s="1"/>
  <c r="J44" i="3"/>
  <c r="HW44" i="3" s="1"/>
  <c r="LS44" i="3" s="1"/>
  <c r="N44" i="28" s="1"/>
  <c r="K44" i="3"/>
  <c r="HX44" i="3" s="1"/>
  <c r="LT44" i="3" s="1"/>
  <c r="O44" i="28" s="1"/>
  <c r="L44" i="3"/>
  <c r="HY44" i="3" s="1"/>
  <c r="LU44" i="3" s="1"/>
  <c r="P44" i="28" s="1"/>
  <c r="M44" i="3"/>
  <c r="HZ44" i="3" s="1"/>
  <c r="LV44" i="3" s="1"/>
  <c r="Q44" i="28" s="1"/>
  <c r="N44" i="3"/>
  <c r="IA44" i="3" s="1"/>
  <c r="LW44" i="3" s="1"/>
  <c r="R44" i="28" s="1"/>
  <c r="O44" i="3"/>
  <c r="IB44" i="3" s="1"/>
  <c r="LX44" i="3" s="1"/>
  <c r="S44" i="28" s="1"/>
  <c r="P44" i="3"/>
  <c r="IC44" i="3" s="1"/>
  <c r="LY44" i="3" s="1"/>
  <c r="T44" i="28" s="1"/>
  <c r="Q44" i="3"/>
  <c r="ID44" i="3" s="1"/>
  <c r="LZ44" i="3" s="1"/>
  <c r="U44" i="28" s="1"/>
  <c r="R44" i="3"/>
  <c r="IE44" i="3" s="1"/>
  <c r="MA44" i="3" s="1"/>
  <c r="V44" i="28" s="1"/>
  <c r="S44" i="3"/>
  <c r="IF44" i="3" s="1"/>
  <c r="MB44" i="3" s="1"/>
  <c r="W44" i="28" s="1"/>
  <c r="T44" i="3"/>
  <c r="IG44" i="3" s="1"/>
  <c r="MC44" i="3" s="1"/>
  <c r="X44" i="28" s="1"/>
  <c r="U44" i="3"/>
  <c r="IH44" i="3" s="1"/>
  <c r="MD44" i="3" s="1"/>
  <c r="Y44" i="28" s="1"/>
  <c r="V44" i="3"/>
  <c r="II44" i="3" s="1"/>
  <c r="ME44" i="3" s="1"/>
  <c r="Z44" i="28" s="1"/>
  <c r="W44" i="3"/>
  <c r="IJ44" i="3" s="1"/>
  <c r="MF44" i="3" s="1"/>
  <c r="AA44" i="28" s="1"/>
  <c r="X44" i="3"/>
  <c r="IK44" i="3" s="1"/>
  <c r="MG44" i="3" s="1"/>
  <c r="AB44" i="28" s="1"/>
  <c r="Y44" i="3"/>
  <c r="IL44" i="3" s="1"/>
  <c r="MH44" i="3" s="1"/>
  <c r="AC44" i="28" s="1"/>
  <c r="Z44" i="3"/>
  <c r="IM44" i="3" s="1"/>
  <c r="MI44" i="3" s="1"/>
  <c r="AD44" i="28" s="1"/>
  <c r="AA44" i="3"/>
  <c r="IN44" i="3" s="1"/>
  <c r="MJ44" i="3" s="1"/>
  <c r="AE44" i="28" s="1"/>
  <c r="AB44" i="3"/>
  <c r="IO44" i="3" s="1"/>
  <c r="MK44" i="3" s="1"/>
  <c r="AF44" i="28" s="1"/>
  <c r="AC44" i="3"/>
  <c r="IP44" i="3" s="1"/>
  <c r="ML44" i="3" s="1"/>
  <c r="AG44" i="28" s="1"/>
  <c r="AD44" i="3"/>
  <c r="IQ44" i="3" s="1"/>
  <c r="MM44" i="3" s="1"/>
  <c r="AH44" i="28" s="1"/>
  <c r="AE44" i="3"/>
  <c r="IR44" i="3" s="1"/>
  <c r="MN44" i="3" s="1"/>
  <c r="AI44" i="28" s="1"/>
  <c r="AF44" i="3"/>
  <c r="IS44" i="3" s="1"/>
  <c r="MO44" i="3" s="1"/>
  <c r="AJ44" i="28" s="1"/>
  <c r="AG44" i="3"/>
  <c r="IT44" i="3" s="1"/>
  <c r="MP44" i="3" s="1"/>
  <c r="AK44" i="28" s="1"/>
  <c r="AH44" i="3"/>
  <c r="IU44" i="3" s="1"/>
  <c r="MQ44" i="3" s="1"/>
  <c r="AL44" i="28" s="1"/>
  <c r="AI44" i="3"/>
  <c r="IV44" i="3" s="1"/>
  <c r="MR44" i="3" s="1"/>
  <c r="AM44" i="28" s="1"/>
  <c r="AJ44" i="3"/>
  <c r="IW44" i="3" s="1"/>
  <c r="MS44" i="3" s="1"/>
  <c r="AN44" i="28" s="1"/>
  <c r="AK44" i="3"/>
  <c r="IX44" i="3" s="1"/>
  <c r="MT44" i="3" s="1"/>
  <c r="AO44" i="28" s="1"/>
  <c r="AL44" i="3"/>
  <c r="IY44" i="3" s="1"/>
  <c r="MU44" i="3" s="1"/>
  <c r="AP44" i="28" s="1"/>
  <c r="AM44" i="3"/>
  <c r="IZ44" i="3" s="1"/>
  <c r="MV44" i="3" s="1"/>
  <c r="AQ44" i="28" s="1"/>
  <c r="AN44" i="3"/>
  <c r="JA44" i="3" s="1"/>
  <c r="MW44" i="3" s="1"/>
  <c r="AR44" i="28" s="1"/>
  <c r="AO44" i="3"/>
  <c r="JB44" i="3" s="1"/>
  <c r="MX44" i="3" s="1"/>
  <c r="AS44" i="28" s="1"/>
  <c r="AP44" i="3"/>
  <c r="JC44" i="3" s="1"/>
  <c r="MY44" i="3" s="1"/>
  <c r="AT44" i="28" s="1"/>
  <c r="AQ44" i="3"/>
  <c r="JD44" i="3" s="1"/>
  <c r="MZ44" i="3" s="1"/>
  <c r="AU44" i="28" s="1"/>
  <c r="AR44" i="3"/>
  <c r="JE44" i="3" s="1"/>
  <c r="NA44" i="3" s="1"/>
  <c r="AV44" i="28" s="1"/>
  <c r="AS44" i="3"/>
  <c r="JF44" i="3" s="1"/>
  <c r="NB44" i="3" s="1"/>
  <c r="AW44" i="28" s="1"/>
  <c r="AT44" i="3"/>
  <c r="JG44" i="3" s="1"/>
  <c r="NC44" i="3" s="1"/>
  <c r="AX44" i="28" s="1"/>
  <c r="AU44" i="3"/>
  <c r="JH44" i="3" s="1"/>
  <c r="ND44" i="3" s="1"/>
  <c r="AY44" i="28" s="1"/>
  <c r="AV44" i="3"/>
  <c r="JI44" i="3" s="1"/>
  <c r="NE44" i="3" s="1"/>
  <c r="AZ44" i="28" s="1"/>
  <c r="AW44" i="3"/>
  <c r="JJ44" i="3" s="1"/>
  <c r="NF44" i="3" s="1"/>
  <c r="BA44" i="28" s="1"/>
  <c r="AX44" i="3"/>
  <c r="JK44" i="3" s="1"/>
  <c r="NG44" i="3" s="1"/>
  <c r="BB44" i="28" s="1"/>
  <c r="F45" i="3"/>
  <c r="HS45" i="3" s="1"/>
  <c r="LO45" i="3" s="1"/>
  <c r="J45" i="28" s="1"/>
  <c r="G45" i="3"/>
  <c r="H45" i="3"/>
  <c r="HU45" i="3" s="1"/>
  <c r="LQ45" i="3" s="1"/>
  <c r="L45" i="28" s="1"/>
  <c r="I45" i="3"/>
  <c r="HV45" i="3" s="1"/>
  <c r="LR45" i="3" s="1"/>
  <c r="M45" i="28" s="1"/>
  <c r="J45" i="3"/>
  <c r="HW45" i="3" s="1"/>
  <c r="LS45" i="3" s="1"/>
  <c r="N45" i="28" s="1"/>
  <c r="K45" i="3"/>
  <c r="HX45" i="3" s="1"/>
  <c r="LT45" i="3" s="1"/>
  <c r="O45" i="28" s="1"/>
  <c r="L45" i="3"/>
  <c r="HY45" i="3" s="1"/>
  <c r="LU45" i="3" s="1"/>
  <c r="P45" i="28" s="1"/>
  <c r="M45" i="3"/>
  <c r="HZ45" i="3" s="1"/>
  <c r="LV45" i="3" s="1"/>
  <c r="Q45" i="28" s="1"/>
  <c r="N45" i="3"/>
  <c r="IA45" i="3" s="1"/>
  <c r="LW45" i="3" s="1"/>
  <c r="R45" i="28" s="1"/>
  <c r="O45" i="3"/>
  <c r="IB45" i="3" s="1"/>
  <c r="LX45" i="3" s="1"/>
  <c r="S45" i="28" s="1"/>
  <c r="P45" i="3"/>
  <c r="IC45" i="3" s="1"/>
  <c r="LY45" i="3" s="1"/>
  <c r="T45" i="28" s="1"/>
  <c r="Q45" i="3"/>
  <c r="ID45" i="3" s="1"/>
  <c r="LZ45" i="3" s="1"/>
  <c r="U45" i="28" s="1"/>
  <c r="R45" i="3"/>
  <c r="IE45" i="3" s="1"/>
  <c r="MA45" i="3" s="1"/>
  <c r="V45" i="28" s="1"/>
  <c r="S45" i="3"/>
  <c r="IF45" i="3" s="1"/>
  <c r="MB45" i="3" s="1"/>
  <c r="W45" i="28" s="1"/>
  <c r="T45" i="3"/>
  <c r="U45" i="3"/>
  <c r="V45" i="3"/>
  <c r="II45" i="3" s="1"/>
  <c r="ME45" i="3" s="1"/>
  <c r="Z45" i="28" s="1"/>
  <c r="W45" i="3"/>
  <c r="IJ45" i="3" s="1"/>
  <c r="MF45" i="3" s="1"/>
  <c r="AA45" i="28" s="1"/>
  <c r="X45" i="3"/>
  <c r="IK45" i="3" s="1"/>
  <c r="MG45" i="3" s="1"/>
  <c r="AB45" i="28" s="1"/>
  <c r="Y45" i="3"/>
  <c r="IL45" i="3" s="1"/>
  <c r="MH45" i="3" s="1"/>
  <c r="AC45" i="28" s="1"/>
  <c r="Z45" i="3"/>
  <c r="IM45" i="3" s="1"/>
  <c r="MI45" i="3" s="1"/>
  <c r="AD45" i="28" s="1"/>
  <c r="AA45" i="3"/>
  <c r="IN45" i="3" s="1"/>
  <c r="MJ45" i="3" s="1"/>
  <c r="AE45" i="28" s="1"/>
  <c r="AB45" i="3"/>
  <c r="IO45" i="3" s="1"/>
  <c r="MK45" i="3" s="1"/>
  <c r="AF45" i="28" s="1"/>
  <c r="AC45" i="3"/>
  <c r="IP45" i="3" s="1"/>
  <c r="ML45" i="3" s="1"/>
  <c r="AG45" i="28" s="1"/>
  <c r="AD45" i="3"/>
  <c r="IQ45" i="3" s="1"/>
  <c r="MM45" i="3" s="1"/>
  <c r="AH45" i="28" s="1"/>
  <c r="AE45" i="3"/>
  <c r="AF45" i="3"/>
  <c r="IS45" i="3" s="1"/>
  <c r="MO45" i="3" s="1"/>
  <c r="AJ45" i="28" s="1"/>
  <c r="AG45" i="3"/>
  <c r="IT45" i="3" s="1"/>
  <c r="MP45" i="3" s="1"/>
  <c r="AK45" i="28" s="1"/>
  <c r="AH45" i="3"/>
  <c r="IU45" i="3" s="1"/>
  <c r="MQ45" i="3" s="1"/>
  <c r="AL45" i="28" s="1"/>
  <c r="AI45" i="3"/>
  <c r="IV45" i="3" s="1"/>
  <c r="MR45" i="3" s="1"/>
  <c r="AM45" i="28" s="1"/>
  <c r="AJ45" i="3"/>
  <c r="AK45" i="3"/>
  <c r="AL45" i="3"/>
  <c r="IY45" i="3" s="1"/>
  <c r="MU45" i="3" s="1"/>
  <c r="AP45" i="28" s="1"/>
  <c r="AM45" i="3"/>
  <c r="IZ45" i="3" s="1"/>
  <c r="MV45" i="3" s="1"/>
  <c r="AQ45" i="28" s="1"/>
  <c r="AN45" i="3"/>
  <c r="JA45" i="3" s="1"/>
  <c r="MW45" i="3" s="1"/>
  <c r="AR45" i="28" s="1"/>
  <c r="AO45" i="3"/>
  <c r="JB45" i="3" s="1"/>
  <c r="MX45" i="3" s="1"/>
  <c r="AS45" i="28" s="1"/>
  <c r="AP45" i="3"/>
  <c r="JC45" i="3" s="1"/>
  <c r="MY45" i="3" s="1"/>
  <c r="AT45" i="28" s="1"/>
  <c r="AQ45" i="3"/>
  <c r="JD45" i="3" s="1"/>
  <c r="MZ45" i="3" s="1"/>
  <c r="AU45" i="28" s="1"/>
  <c r="AR45" i="3"/>
  <c r="JE45" i="3" s="1"/>
  <c r="NA45" i="3" s="1"/>
  <c r="AV45" i="28" s="1"/>
  <c r="AS45" i="3"/>
  <c r="JF45" i="3" s="1"/>
  <c r="NB45" i="3" s="1"/>
  <c r="AW45" i="28" s="1"/>
  <c r="AT45" i="3"/>
  <c r="JG45" i="3" s="1"/>
  <c r="NC45" i="3" s="1"/>
  <c r="AX45" i="28" s="1"/>
  <c r="AU45" i="3"/>
  <c r="JH45" i="3" s="1"/>
  <c r="ND45" i="3" s="1"/>
  <c r="AY45" i="28" s="1"/>
  <c r="AV45" i="3"/>
  <c r="JI45" i="3" s="1"/>
  <c r="NE45" i="3" s="1"/>
  <c r="AZ45" i="28" s="1"/>
  <c r="AW45" i="3"/>
  <c r="JJ45" i="3" s="1"/>
  <c r="NF45" i="3" s="1"/>
  <c r="BA45" i="28" s="1"/>
  <c r="AX45" i="3"/>
  <c r="JK45" i="3" s="1"/>
  <c r="NG45" i="3" s="1"/>
  <c r="BB45" i="28" s="1"/>
  <c r="F46" i="3"/>
  <c r="HS46" i="3" s="1"/>
  <c r="LO46" i="3" s="1"/>
  <c r="J46" i="28" s="1"/>
  <c r="G46" i="3"/>
  <c r="HT46" i="3" s="1"/>
  <c r="LP46" i="3" s="1"/>
  <c r="K46" i="28" s="1"/>
  <c r="H46" i="3"/>
  <c r="HU46" i="3" s="1"/>
  <c r="LQ46" i="3" s="1"/>
  <c r="L46" i="28" s="1"/>
  <c r="I46" i="3"/>
  <c r="HV46" i="3" s="1"/>
  <c r="LR46" i="3" s="1"/>
  <c r="M46" i="28" s="1"/>
  <c r="J46" i="3"/>
  <c r="HW46" i="3" s="1"/>
  <c r="LS46" i="3" s="1"/>
  <c r="N46" i="28" s="1"/>
  <c r="K46" i="3"/>
  <c r="HX46" i="3" s="1"/>
  <c r="LT46" i="3" s="1"/>
  <c r="O46" i="28" s="1"/>
  <c r="L46" i="3"/>
  <c r="HY46" i="3" s="1"/>
  <c r="LU46" i="3" s="1"/>
  <c r="P46" i="28" s="1"/>
  <c r="M46" i="3"/>
  <c r="HZ46" i="3" s="1"/>
  <c r="LV46" i="3" s="1"/>
  <c r="Q46" i="28" s="1"/>
  <c r="N46" i="3"/>
  <c r="IA46" i="3" s="1"/>
  <c r="LW46" i="3" s="1"/>
  <c r="R46" i="28" s="1"/>
  <c r="O46" i="3"/>
  <c r="IB46" i="3" s="1"/>
  <c r="LX46" i="3" s="1"/>
  <c r="S46" i="28" s="1"/>
  <c r="P46" i="3"/>
  <c r="IC46" i="3" s="1"/>
  <c r="LY46" i="3" s="1"/>
  <c r="T46" i="28" s="1"/>
  <c r="Q46" i="3"/>
  <c r="ID46" i="3" s="1"/>
  <c r="LZ46" i="3" s="1"/>
  <c r="U46" i="28" s="1"/>
  <c r="R46" i="3"/>
  <c r="IE46" i="3" s="1"/>
  <c r="MA46" i="3" s="1"/>
  <c r="V46" i="28" s="1"/>
  <c r="S46" i="3"/>
  <c r="IF46" i="3" s="1"/>
  <c r="MB46" i="3" s="1"/>
  <c r="W46" i="28" s="1"/>
  <c r="T46" i="3"/>
  <c r="IG46" i="3" s="1"/>
  <c r="MC46" i="3" s="1"/>
  <c r="X46" i="28" s="1"/>
  <c r="U46" i="3"/>
  <c r="IH46" i="3" s="1"/>
  <c r="MD46" i="3" s="1"/>
  <c r="Y46" i="28" s="1"/>
  <c r="V46" i="3"/>
  <c r="II46" i="3" s="1"/>
  <c r="ME46" i="3" s="1"/>
  <c r="Z46" i="28" s="1"/>
  <c r="W46" i="3"/>
  <c r="IJ46" i="3" s="1"/>
  <c r="MF46" i="3" s="1"/>
  <c r="AA46" i="28" s="1"/>
  <c r="X46" i="3"/>
  <c r="IK46" i="3" s="1"/>
  <c r="MG46" i="3" s="1"/>
  <c r="AB46" i="28" s="1"/>
  <c r="Y46" i="3"/>
  <c r="IL46" i="3" s="1"/>
  <c r="MH46" i="3" s="1"/>
  <c r="AC46" i="28" s="1"/>
  <c r="Z46" i="3"/>
  <c r="IM46" i="3" s="1"/>
  <c r="MI46" i="3" s="1"/>
  <c r="AD46" i="28" s="1"/>
  <c r="AA46" i="3"/>
  <c r="IN46" i="3" s="1"/>
  <c r="MJ46" i="3" s="1"/>
  <c r="AE46" i="28" s="1"/>
  <c r="AB46" i="3"/>
  <c r="IO46" i="3" s="1"/>
  <c r="MK46" i="3" s="1"/>
  <c r="AF46" i="28" s="1"/>
  <c r="AC46" i="3"/>
  <c r="IP46" i="3" s="1"/>
  <c r="ML46" i="3" s="1"/>
  <c r="AG46" i="28" s="1"/>
  <c r="AD46" i="3"/>
  <c r="IQ46" i="3" s="1"/>
  <c r="MM46" i="3" s="1"/>
  <c r="AH46" i="28" s="1"/>
  <c r="AE46" i="3"/>
  <c r="IR46" i="3" s="1"/>
  <c r="MN46" i="3" s="1"/>
  <c r="AI46" i="28" s="1"/>
  <c r="AF46" i="3"/>
  <c r="IS46" i="3" s="1"/>
  <c r="MO46" i="3" s="1"/>
  <c r="AJ46" i="28" s="1"/>
  <c r="AG46" i="3"/>
  <c r="IT46" i="3" s="1"/>
  <c r="MP46" i="3" s="1"/>
  <c r="AK46" i="28" s="1"/>
  <c r="AH46" i="3"/>
  <c r="IU46" i="3" s="1"/>
  <c r="MQ46" i="3" s="1"/>
  <c r="AL46" i="28" s="1"/>
  <c r="AI46" i="3"/>
  <c r="IV46" i="3" s="1"/>
  <c r="MR46" i="3" s="1"/>
  <c r="AM46" i="28" s="1"/>
  <c r="AJ46" i="3"/>
  <c r="IW46" i="3" s="1"/>
  <c r="MS46" i="3" s="1"/>
  <c r="AN46" i="28" s="1"/>
  <c r="AK46" i="3"/>
  <c r="IX46" i="3" s="1"/>
  <c r="MT46" i="3" s="1"/>
  <c r="AO46" i="28" s="1"/>
  <c r="AL46" i="3"/>
  <c r="IY46" i="3" s="1"/>
  <c r="MU46" i="3" s="1"/>
  <c r="AP46" i="28" s="1"/>
  <c r="AM46" i="3"/>
  <c r="IZ46" i="3" s="1"/>
  <c r="MV46" i="3" s="1"/>
  <c r="AQ46" i="28" s="1"/>
  <c r="AN46" i="3"/>
  <c r="JA46" i="3" s="1"/>
  <c r="MW46" i="3" s="1"/>
  <c r="AR46" i="28" s="1"/>
  <c r="AO46" i="3"/>
  <c r="JB46" i="3" s="1"/>
  <c r="MX46" i="3" s="1"/>
  <c r="AS46" i="28" s="1"/>
  <c r="AP46" i="3"/>
  <c r="JC46" i="3" s="1"/>
  <c r="MY46" i="3" s="1"/>
  <c r="AT46" i="28" s="1"/>
  <c r="AQ46" i="3"/>
  <c r="JD46" i="3" s="1"/>
  <c r="MZ46" i="3" s="1"/>
  <c r="AU46" i="28" s="1"/>
  <c r="AR46" i="3"/>
  <c r="JE46" i="3" s="1"/>
  <c r="NA46" i="3" s="1"/>
  <c r="AV46" i="28" s="1"/>
  <c r="AS46" i="3"/>
  <c r="JF46" i="3" s="1"/>
  <c r="NB46" i="3" s="1"/>
  <c r="AW46" i="28" s="1"/>
  <c r="AT46" i="3"/>
  <c r="JG46" i="3" s="1"/>
  <c r="NC46" i="3" s="1"/>
  <c r="AX46" i="28" s="1"/>
  <c r="AU46" i="3"/>
  <c r="JH46" i="3" s="1"/>
  <c r="ND46" i="3" s="1"/>
  <c r="AY46" i="28" s="1"/>
  <c r="AV46" i="3"/>
  <c r="JI46" i="3" s="1"/>
  <c r="NE46" i="3" s="1"/>
  <c r="AZ46" i="28" s="1"/>
  <c r="AW46" i="3"/>
  <c r="JJ46" i="3" s="1"/>
  <c r="NF46" i="3" s="1"/>
  <c r="BA46" i="28" s="1"/>
  <c r="AX46" i="3"/>
  <c r="JK46" i="3" s="1"/>
  <c r="NG46" i="3" s="1"/>
  <c r="BB46" i="28" s="1"/>
  <c r="F47" i="3"/>
  <c r="HS47" i="3" s="1"/>
  <c r="LO47" i="3" s="1"/>
  <c r="J47" i="28" s="1"/>
  <c r="G47" i="3"/>
  <c r="H47" i="3"/>
  <c r="HU47" i="3" s="1"/>
  <c r="LQ47" i="3" s="1"/>
  <c r="L47" i="28" s="1"/>
  <c r="I47" i="3"/>
  <c r="HV47" i="3" s="1"/>
  <c r="LR47" i="3" s="1"/>
  <c r="M47" i="28" s="1"/>
  <c r="J47" i="3"/>
  <c r="HW47" i="3" s="1"/>
  <c r="LS47" i="3" s="1"/>
  <c r="N47" i="28" s="1"/>
  <c r="K47" i="3"/>
  <c r="HX47" i="3" s="1"/>
  <c r="LT47" i="3" s="1"/>
  <c r="O47" i="28" s="1"/>
  <c r="L47" i="3"/>
  <c r="HY47" i="3" s="1"/>
  <c r="LU47" i="3" s="1"/>
  <c r="P47" i="28" s="1"/>
  <c r="M47" i="3"/>
  <c r="HZ47" i="3" s="1"/>
  <c r="LV47" i="3" s="1"/>
  <c r="Q47" i="28" s="1"/>
  <c r="N47" i="3"/>
  <c r="IA47" i="3" s="1"/>
  <c r="LW47" i="3" s="1"/>
  <c r="R47" i="28" s="1"/>
  <c r="O47" i="3"/>
  <c r="IB47" i="3" s="1"/>
  <c r="LX47" i="3" s="1"/>
  <c r="S47" i="28" s="1"/>
  <c r="P47" i="3"/>
  <c r="IC47" i="3" s="1"/>
  <c r="LY47" i="3" s="1"/>
  <c r="T47" i="28" s="1"/>
  <c r="Q47" i="3"/>
  <c r="ID47" i="3" s="1"/>
  <c r="LZ47" i="3" s="1"/>
  <c r="U47" i="28" s="1"/>
  <c r="R47" i="3"/>
  <c r="IE47" i="3" s="1"/>
  <c r="MA47" i="3" s="1"/>
  <c r="V47" i="28" s="1"/>
  <c r="S47" i="3"/>
  <c r="IF47" i="3" s="1"/>
  <c r="MB47" i="3" s="1"/>
  <c r="W47" i="28" s="1"/>
  <c r="T47" i="3"/>
  <c r="IG47" i="3" s="1"/>
  <c r="MC47" i="3" s="1"/>
  <c r="X47" i="28" s="1"/>
  <c r="U47" i="3"/>
  <c r="IH47" i="3" s="1"/>
  <c r="MD47" i="3" s="1"/>
  <c r="Y47" i="28" s="1"/>
  <c r="V47" i="3"/>
  <c r="II47" i="3" s="1"/>
  <c r="ME47" i="3" s="1"/>
  <c r="Z47" i="28" s="1"/>
  <c r="W47" i="3"/>
  <c r="X47" i="3"/>
  <c r="IK47" i="3" s="1"/>
  <c r="MG47" i="3" s="1"/>
  <c r="AB47" i="28" s="1"/>
  <c r="Y47" i="3"/>
  <c r="IL47" i="3" s="1"/>
  <c r="MH47" i="3" s="1"/>
  <c r="AC47" i="28" s="1"/>
  <c r="Z47" i="3"/>
  <c r="IM47" i="3" s="1"/>
  <c r="MI47" i="3" s="1"/>
  <c r="AD47" i="28" s="1"/>
  <c r="AA47" i="3"/>
  <c r="IN47" i="3" s="1"/>
  <c r="MJ47" i="3" s="1"/>
  <c r="AE47" i="28" s="1"/>
  <c r="AB47" i="3"/>
  <c r="IO47" i="3" s="1"/>
  <c r="MK47" i="3" s="1"/>
  <c r="AF47" i="28" s="1"/>
  <c r="AC47" i="3"/>
  <c r="IP47" i="3" s="1"/>
  <c r="ML47" i="3" s="1"/>
  <c r="AG47" i="28" s="1"/>
  <c r="AD47" i="3"/>
  <c r="IQ47" i="3" s="1"/>
  <c r="MM47" i="3" s="1"/>
  <c r="AH47" i="28" s="1"/>
  <c r="AE47" i="3"/>
  <c r="IR47" i="3" s="1"/>
  <c r="MN47" i="3" s="1"/>
  <c r="AI47" i="28" s="1"/>
  <c r="AF47" i="3"/>
  <c r="IS47" i="3" s="1"/>
  <c r="MO47" i="3" s="1"/>
  <c r="AJ47" i="28" s="1"/>
  <c r="AG47" i="3"/>
  <c r="IT47" i="3" s="1"/>
  <c r="MP47" i="3" s="1"/>
  <c r="AK47" i="28" s="1"/>
  <c r="AH47" i="3"/>
  <c r="IU47" i="3" s="1"/>
  <c r="MQ47" i="3" s="1"/>
  <c r="AL47" i="28" s="1"/>
  <c r="AI47" i="3"/>
  <c r="IV47" i="3" s="1"/>
  <c r="MR47" i="3" s="1"/>
  <c r="AM47" i="28" s="1"/>
  <c r="AJ47" i="3"/>
  <c r="IW47" i="3" s="1"/>
  <c r="MS47" i="3" s="1"/>
  <c r="AN47" i="28" s="1"/>
  <c r="AK47" i="3"/>
  <c r="IX47" i="3" s="1"/>
  <c r="MT47" i="3" s="1"/>
  <c r="AO47" i="28" s="1"/>
  <c r="AL47" i="3"/>
  <c r="IY47" i="3" s="1"/>
  <c r="MU47" i="3" s="1"/>
  <c r="AP47" i="28" s="1"/>
  <c r="AM47" i="3"/>
  <c r="AN47" i="3"/>
  <c r="JA47" i="3" s="1"/>
  <c r="MW47" i="3" s="1"/>
  <c r="AR47" i="28" s="1"/>
  <c r="AO47" i="3"/>
  <c r="JB47" i="3" s="1"/>
  <c r="MX47" i="3" s="1"/>
  <c r="AS47" i="28" s="1"/>
  <c r="AP47" i="3"/>
  <c r="JC47" i="3" s="1"/>
  <c r="MY47" i="3" s="1"/>
  <c r="AT47" i="28" s="1"/>
  <c r="AQ47" i="3"/>
  <c r="JD47" i="3" s="1"/>
  <c r="MZ47" i="3" s="1"/>
  <c r="AU47" i="28" s="1"/>
  <c r="AR47" i="3"/>
  <c r="JE47" i="3" s="1"/>
  <c r="NA47" i="3" s="1"/>
  <c r="AV47" i="28" s="1"/>
  <c r="AS47" i="3"/>
  <c r="JF47" i="3" s="1"/>
  <c r="NB47" i="3" s="1"/>
  <c r="AW47" i="28" s="1"/>
  <c r="AT47" i="3"/>
  <c r="JG47" i="3" s="1"/>
  <c r="NC47" i="3" s="1"/>
  <c r="AX47" i="28" s="1"/>
  <c r="AU47" i="3"/>
  <c r="JH47" i="3" s="1"/>
  <c r="ND47" i="3" s="1"/>
  <c r="AY47" i="28" s="1"/>
  <c r="AV47" i="3"/>
  <c r="JI47" i="3" s="1"/>
  <c r="NE47" i="3" s="1"/>
  <c r="AZ47" i="28" s="1"/>
  <c r="AW47" i="3"/>
  <c r="JJ47" i="3" s="1"/>
  <c r="NF47" i="3" s="1"/>
  <c r="BA47" i="28" s="1"/>
  <c r="AX47" i="3"/>
  <c r="JK47" i="3" s="1"/>
  <c r="NG47" i="3" s="1"/>
  <c r="BB47" i="28" s="1"/>
  <c r="F48" i="3"/>
  <c r="HS48" i="3" s="1"/>
  <c r="LO48" i="3" s="1"/>
  <c r="J48" i="28" s="1"/>
  <c r="G48" i="3"/>
  <c r="HT48" i="3" s="1"/>
  <c r="LP48" i="3" s="1"/>
  <c r="K48" i="28" s="1"/>
  <c r="H48" i="3"/>
  <c r="HU48" i="3" s="1"/>
  <c r="LQ48" i="3" s="1"/>
  <c r="L48" i="28" s="1"/>
  <c r="I48" i="3"/>
  <c r="HV48" i="3" s="1"/>
  <c r="LR48" i="3" s="1"/>
  <c r="M48" i="28" s="1"/>
  <c r="J48" i="3"/>
  <c r="HW48" i="3" s="1"/>
  <c r="LS48" i="3" s="1"/>
  <c r="N48" i="28" s="1"/>
  <c r="K48" i="3"/>
  <c r="HX48" i="3" s="1"/>
  <c r="LT48" i="3" s="1"/>
  <c r="O48" i="28" s="1"/>
  <c r="L48" i="3"/>
  <c r="HY48" i="3" s="1"/>
  <c r="LU48" i="3" s="1"/>
  <c r="P48" i="28" s="1"/>
  <c r="M48" i="3"/>
  <c r="HZ48" i="3" s="1"/>
  <c r="LV48" i="3" s="1"/>
  <c r="Q48" i="28" s="1"/>
  <c r="N48" i="3"/>
  <c r="O48" i="3"/>
  <c r="IB48" i="3" s="1"/>
  <c r="LX48" i="3" s="1"/>
  <c r="S48" i="28" s="1"/>
  <c r="P48" i="3"/>
  <c r="IC48" i="3" s="1"/>
  <c r="LY48" i="3" s="1"/>
  <c r="T48" i="28" s="1"/>
  <c r="Q48" i="3"/>
  <c r="ID48" i="3" s="1"/>
  <c r="LZ48" i="3" s="1"/>
  <c r="U48" i="28" s="1"/>
  <c r="R48" i="3"/>
  <c r="IE48" i="3" s="1"/>
  <c r="MA48" i="3" s="1"/>
  <c r="V48" i="28" s="1"/>
  <c r="S48" i="3"/>
  <c r="IF48" i="3" s="1"/>
  <c r="MB48" i="3" s="1"/>
  <c r="W48" i="28" s="1"/>
  <c r="T48" i="3"/>
  <c r="IG48" i="3" s="1"/>
  <c r="MC48" i="3" s="1"/>
  <c r="X48" i="28" s="1"/>
  <c r="U48" i="3"/>
  <c r="IH48" i="3" s="1"/>
  <c r="MD48" i="3" s="1"/>
  <c r="Y48" i="28" s="1"/>
  <c r="V48" i="3"/>
  <c r="II48" i="3" s="1"/>
  <c r="ME48" i="3" s="1"/>
  <c r="Z48" i="28" s="1"/>
  <c r="W48" i="3"/>
  <c r="IJ48" i="3" s="1"/>
  <c r="MF48" i="3" s="1"/>
  <c r="AA48" i="28" s="1"/>
  <c r="X48" i="3"/>
  <c r="IK48" i="3" s="1"/>
  <c r="MG48" i="3" s="1"/>
  <c r="AB48" i="28" s="1"/>
  <c r="Y48" i="3"/>
  <c r="IL48" i="3" s="1"/>
  <c r="MH48" i="3" s="1"/>
  <c r="AC48" i="28" s="1"/>
  <c r="Z48" i="3"/>
  <c r="IM48" i="3" s="1"/>
  <c r="MI48" i="3" s="1"/>
  <c r="AD48" i="28" s="1"/>
  <c r="AA48" i="3"/>
  <c r="IN48" i="3" s="1"/>
  <c r="MJ48" i="3" s="1"/>
  <c r="AE48" i="28" s="1"/>
  <c r="AB48" i="3"/>
  <c r="IO48" i="3" s="1"/>
  <c r="MK48" i="3" s="1"/>
  <c r="AF48" i="28" s="1"/>
  <c r="AC48" i="3"/>
  <c r="IP48" i="3" s="1"/>
  <c r="ML48" i="3" s="1"/>
  <c r="AG48" i="28" s="1"/>
  <c r="AD48" i="3"/>
  <c r="IQ48" i="3" s="1"/>
  <c r="MM48" i="3" s="1"/>
  <c r="AH48" i="28" s="1"/>
  <c r="AE48" i="3"/>
  <c r="IR48" i="3" s="1"/>
  <c r="MN48" i="3" s="1"/>
  <c r="AI48" i="28" s="1"/>
  <c r="AF48" i="3"/>
  <c r="IS48" i="3" s="1"/>
  <c r="MO48" i="3" s="1"/>
  <c r="AJ48" i="28" s="1"/>
  <c r="AG48" i="3"/>
  <c r="IT48" i="3" s="1"/>
  <c r="MP48" i="3" s="1"/>
  <c r="AK48" i="28" s="1"/>
  <c r="AH48" i="3"/>
  <c r="IU48" i="3" s="1"/>
  <c r="MQ48" i="3" s="1"/>
  <c r="AL48" i="28" s="1"/>
  <c r="AI48" i="3"/>
  <c r="IV48" i="3" s="1"/>
  <c r="MR48" i="3" s="1"/>
  <c r="AM48" i="28" s="1"/>
  <c r="AJ48" i="3"/>
  <c r="IW48" i="3" s="1"/>
  <c r="MS48" i="3" s="1"/>
  <c r="AN48" i="28" s="1"/>
  <c r="AK48" i="3"/>
  <c r="IX48" i="3" s="1"/>
  <c r="MT48" i="3" s="1"/>
  <c r="AO48" i="28" s="1"/>
  <c r="AL48" i="3"/>
  <c r="IY48" i="3" s="1"/>
  <c r="MU48" i="3" s="1"/>
  <c r="AP48" i="28" s="1"/>
  <c r="AM48" i="3"/>
  <c r="IZ48" i="3" s="1"/>
  <c r="MV48" i="3" s="1"/>
  <c r="AQ48" i="28" s="1"/>
  <c r="AN48" i="3"/>
  <c r="JA48" i="3" s="1"/>
  <c r="MW48" i="3" s="1"/>
  <c r="AR48" i="28" s="1"/>
  <c r="AO48" i="3"/>
  <c r="JB48" i="3" s="1"/>
  <c r="MX48" i="3" s="1"/>
  <c r="AS48" i="28" s="1"/>
  <c r="AP48" i="3"/>
  <c r="JC48" i="3" s="1"/>
  <c r="MY48" i="3" s="1"/>
  <c r="AT48" i="28" s="1"/>
  <c r="AQ48" i="3"/>
  <c r="JD48" i="3" s="1"/>
  <c r="MZ48" i="3" s="1"/>
  <c r="AU48" i="28" s="1"/>
  <c r="AR48" i="3"/>
  <c r="JE48" i="3" s="1"/>
  <c r="NA48" i="3" s="1"/>
  <c r="AV48" i="28" s="1"/>
  <c r="AS48" i="3"/>
  <c r="JF48" i="3" s="1"/>
  <c r="NB48" i="3" s="1"/>
  <c r="AW48" i="28" s="1"/>
  <c r="AT48" i="3"/>
  <c r="JG48" i="3" s="1"/>
  <c r="NC48" i="3" s="1"/>
  <c r="AX48" i="28" s="1"/>
  <c r="AU48" i="3"/>
  <c r="JH48" i="3" s="1"/>
  <c r="ND48" i="3" s="1"/>
  <c r="AY48" i="28" s="1"/>
  <c r="AV48" i="3"/>
  <c r="JI48" i="3" s="1"/>
  <c r="NE48" i="3" s="1"/>
  <c r="AZ48" i="28" s="1"/>
  <c r="AW48" i="3"/>
  <c r="JJ48" i="3" s="1"/>
  <c r="NF48" i="3" s="1"/>
  <c r="BA48" i="28" s="1"/>
  <c r="AX48" i="3"/>
  <c r="JK48" i="3" s="1"/>
  <c r="NG48" i="3" s="1"/>
  <c r="BB48" i="28" s="1"/>
  <c r="F49" i="3"/>
  <c r="HS49" i="3" s="1"/>
  <c r="LO49" i="3" s="1"/>
  <c r="J49" i="28" s="1"/>
  <c r="G49" i="3"/>
  <c r="HT49" i="3" s="1"/>
  <c r="LP49" i="3" s="1"/>
  <c r="K49" i="28" s="1"/>
  <c r="H49" i="3"/>
  <c r="HU49" i="3" s="1"/>
  <c r="LQ49" i="3" s="1"/>
  <c r="L49" i="28" s="1"/>
  <c r="I49" i="3"/>
  <c r="HV49" i="3" s="1"/>
  <c r="LR49" i="3" s="1"/>
  <c r="M49" i="28" s="1"/>
  <c r="J49" i="3"/>
  <c r="HW49" i="3" s="1"/>
  <c r="LS49" i="3" s="1"/>
  <c r="N49" i="28" s="1"/>
  <c r="K49" i="3"/>
  <c r="HX49" i="3" s="1"/>
  <c r="LT49" i="3" s="1"/>
  <c r="O49" i="28" s="1"/>
  <c r="L49" i="3"/>
  <c r="HY49" i="3" s="1"/>
  <c r="LU49" i="3" s="1"/>
  <c r="P49" i="28" s="1"/>
  <c r="M49" i="3"/>
  <c r="HZ49" i="3" s="1"/>
  <c r="LV49" i="3" s="1"/>
  <c r="Q49" i="28" s="1"/>
  <c r="N49" i="3"/>
  <c r="IA49" i="3" s="1"/>
  <c r="LW49" i="3" s="1"/>
  <c r="R49" i="28" s="1"/>
  <c r="O49" i="3"/>
  <c r="IB49" i="3" s="1"/>
  <c r="LX49" i="3" s="1"/>
  <c r="S49" i="28" s="1"/>
  <c r="P49" i="3"/>
  <c r="IC49" i="3" s="1"/>
  <c r="LY49" i="3" s="1"/>
  <c r="T49" i="28" s="1"/>
  <c r="Q49" i="3"/>
  <c r="ID49" i="3" s="1"/>
  <c r="LZ49" i="3" s="1"/>
  <c r="U49" i="28" s="1"/>
  <c r="R49" i="3"/>
  <c r="IE49" i="3" s="1"/>
  <c r="MA49" i="3" s="1"/>
  <c r="V49" i="28" s="1"/>
  <c r="S49" i="3"/>
  <c r="IF49" i="3" s="1"/>
  <c r="MB49" i="3" s="1"/>
  <c r="W49" i="28" s="1"/>
  <c r="T49" i="3"/>
  <c r="IG49" i="3" s="1"/>
  <c r="MC49" i="3" s="1"/>
  <c r="X49" i="28" s="1"/>
  <c r="U49" i="3"/>
  <c r="IH49" i="3" s="1"/>
  <c r="MD49" i="3" s="1"/>
  <c r="Y49" i="28" s="1"/>
  <c r="V49" i="3"/>
  <c r="II49" i="3" s="1"/>
  <c r="ME49" i="3" s="1"/>
  <c r="Z49" i="28" s="1"/>
  <c r="W49" i="3"/>
  <c r="IJ49" i="3" s="1"/>
  <c r="MF49" i="3" s="1"/>
  <c r="AA49" i="28" s="1"/>
  <c r="X49" i="3"/>
  <c r="IK49" i="3" s="1"/>
  <c r="MG49" i="3" s="1"/>
  <c r="AB49" i="28" s="1"/>
  <c r="Y49" i="3"/>
  <c r="IL49" i="3" s="1"/>
  <c r="MH49" i="3" s="1"/>
  <c r="AC49" i="28" s="1"/>
  <c r="Z49" i="3"/>
  <c r="IM49" i="3" s="1"/>
  <c r="MI49" i="3" s="1"/>
  <c r="AD49" i="28" s="1"/>
  <c r="AA49" i="3"/>
  <c r="IN49" i="3" s="1"/>
  <c r="MJ49" i="3" s="1"/>
  <c r="AE49" i="28" s="1"/>
  <c r="AB49" i="3"/>
  <c r="IO49" i="3" s="1"/>
  <c r="MK49" i="3" s="1"/>
  <c r="AF49" i="28" s="1"/>
  <c r="AC49" i="3"/>
  <c r="IP49" i="3" s="1"/>
  <c r="ML49" i="3" s="1"/>
  <c r="AG49" i="28" s="1"/>
  <c r="AD49" i="3"/>
  <c r="AD4" i="6" s="1"/>
  <c r="AE49" i="3"/>
  <c r="IR49" i="3" s="1"/>
  <c r="MN49" i="3" s="1"/>
  <c r="AI49" i="28" s="1"/>
  <c r="AF49" i="3"/>
  <c r="IS49" i="3" s="1"/>
  <c r="MO49" i="3" s="1"/>
  <c r="AJ49" i="28" s="1"/>
  <c r="AG49" i="3"/>
  <c r="IT49" i="3" s="1"/>
  <c r="MP49" i="3" s="1"/>
  <c r="AK49" i="28" s="1"/>
  <c r="AH49" i="3"/>
  <c r="IU49" i="3" s="1"/>
  <c r="MQ49" i="3" s="1"/>
  <c r="AL49" i="28" s="1"/>
  <c r="AI49" i="3"/>
  <c r="IV49" i="3" s="1"/>
  <c r="MR49" i="3" s="1"/>
  <c r="AM49" i="28" s="1"/>
  <c r="AJ49" i="3"/>
  <c r="IW49" i="3" s="1"/>
  <c r="MS49" i="3" s="1"/>
  <c r="AN49" i="28" s="1"/>
  <c r="AK49" i="3"/>
  <c r="IX49" i="3" s="1"/>
  <c r="MT49" i="3" s="1"/>
  <c r="AO49" i="28" s="1"/>
  <c r="AL49" i="3"/>
  <c r="IY49" i="3" s="1"/>
  <c r="MU49" i="3" s="1"/>
  <c r="AP49" i="28" s="1"/>
  <c r="AM49" i="3"/>
  <c r="IZ49" i="3" s="1"/>
  <c r="MV49" i="3" s="1"/>
  <c r="AQ49" i="28" s="1"/>
  <c r="AN49" i="3"/>
  <c r="JA49" i="3" s="1"/>
  <c r="MW49" i="3" s="1"/>
  <c r="AR49" i="28" s="1"/>
  <c r="AO49" i="3"/>
  <c r="JB49" i="3" s="1"/>
  <c r="MX49" i="3" s="1"/>
  <c r="AS49" i="28" s="1"/>
  <c r="AP49" i="3"/>
  <c r="JC49" i="3" s="1"/>
  <c r="MY49" i="3" s="1"/>
  <c r="AT49" i="28" s="1"/>
  <c r="AQ49" i="3"/>
  <c r="JD49" i="3" s="1"/>
  <c r="MZ49" i="3" s="1"/>
  <c r="AU49" i="28" s="1"/>
  <c r="AR49" i="3"/>
  <c r="JE49" i="3" s="1"/>
  <c r="NA49" i="3" s="1"/>
  <c r="AV49" i="28" s="1"/>
  <c r="AS49" i="3"/>
  <c r="JF49" i="3" s="1"/>
  <c r="NB49" i="3" s="1"/>
  <c r="AW49" i="28" s="1"/>
  <c r="AT49" i="3"/>
  <c r="JG49" i="3" s="1"/>
  <c r="NC49" i="3" s="1"/>
  <c r="AX49" i="28" s="1"/>
  <c r="AU49" i="3"/>
  <c r="JH49" i="3" s="1"/>
  <c r="ND49" i="3" s="1"/>
  <c r="AY49" i="28" s="1"/>
  <c r="AV49" i="3"/>
  <c r="JI49" i="3" s="1"/>
  <c r="NE49" i="3" s="1"/>
  <c r="AZ49" i="28" s="1"/>
  <c r="AW49" i="3"/>
  <c r="JJ49" i="3" s="1"/>
  <c r="NF49" i="3" s="1"/>
  <c r="BA49" i="28" s="1"/>
  <c r="AX49" i="3"/>
  <c r="JK49" i="3" s="1"/>
  <c r="NG49" i="3" s="1"/>
  <c r="BB49" i="28" s="1"/>
  <c r="F50" i="3"/>
  <c r="G50" i="3"/>
  <c r="H50" i="3"/>
  <c r="I50" i="3"/>
  <c r="J50" i="3"/>
  <c r="K50" i="3"/>
  <c r="L50" i="3"/>
  <c r="M50" i="3"/>
  <c r="N50" i="3"/>
  <c r="O50" i="3"/>
  <c r="P50" i="3"/>
  <c r="Q50" i="3"/>
  <c r="R50" i="3"/>
  <c r="S50" i="3"/>
  <c r="T50" i="3"/>
  <c r="U50" i="3"/>
  <c r="V50" i="3"/>
  <c r="W50" i="3"/>
  <c r="X50" i="3"/>
  <c r="Y50" i="3"/>
  <c r="Z50" i="3"/>
  <c r="AA50" i="3"/>
  <c r="AB50" i="3"/>
  <c r="AB11" i="6" s="1"/>
  <c r="AB12" i="6" s="1"/>
  <c r="AC50" i="3"/>
  <c r="AD50" i="3"/>
  <c r="AE50" i="3"/>
  <c r="AF50" i="3"/>
  <c r="AG50" i="3"/>
  <c r="AH50" i="3"/>
  <c r="AI50" i="3"/>
  <c r="AJ50" i="3"/>
  <c r="AK50" i="3"/>
  <c r="AL50" i="3"/>
  <c r="AM50" i="3"/>
  <c r="AN50" i="3"/>
  <c r="AO50" i="3"/>
  <c r="AP50" i="3"/>
  <c r="AQ50" i="3"/>
  <c r="AR50" i="3"/>
  <c r="AS50" i="3"/>
  <c r="AT50" i="3"/>
  <c r="AU50" i="3"/>
  <c r="AV50" i="3"/>
  <c r="AW50" i="3"/>
  <c r="AW11" i="6" s="1"/>
  <c r="AW12" i="6" s="1"/>
  <c r="AX50" i="3"/>
  <c r="BT52" i="3"/>
  <c r="CB52" i="3"/>
  <c r="CJ52" i="3"/>
  <c r="CN52" i="3"/>
  <c r="CR52" i="3" l="1"/>
  <c r="BX52" i="3"/>
  <c r="JK24" i="3"/>
  <c r="NG24" i="3" s="1"/>
  <c r="BB24" i="28" s="1"/>
  <c r="JC24" i="3"/>
  <c r="MY24" i="3" s="1"/>
  <c r="AT24" i="28" s="1"/>
  <c r="IY24" i="3"/>
  <c r="MU24" i="3" s="1"/>
  <c r="AP24" i="28" s="1"/>
  <c r="IU24" i="3"/>
  <c r="MQ24" i="3" s="1"/>
  <c r="AL24" i="28" s="1"/>
  <c r="IM24" i="3"/>
  <c r="MI24" i="3" s="1"/>
  <c r="AD24" i="28" s="1"/>
  <c r="II24" i="3"/>
  <c r="ME24" i="3" s="1"/>
  <c r="Z24" i="28" s="1"/>
  <c r="IE24" i="3"/>
  <c r="MA24" i="3" s="1"/>
  <c r="V24" i="28" s="1"/>
  <c r="HW24" i="3"/>
  <c r="LS24" i="3" s="1"/>
  <c r="N24" i="28" s="1"/>
  <c r="HS24" i="3"/>
  <c r="LO24" i="3" s="1"/>
  <c r="J24" i="28" s="1"/>
  <c r="JD15" i="3"/>
  <c r="MZ15" i="3" s="1"/>
  <c r="AU15" i="28" s="1"/>
  <c r="IZ15" i="3"/>
  <c r="MV15" i="3" s="1"/>
  <c r="AQ15" i="28" s="1"/>
  <c r="IR15" i="3"/>
  <c r="MN15" i="3" s="1"/>
  <c r="AI15" i="28" s="1"/>
  <c r="IN15" i="3"/>
  <c r="MJ15" i="3" s="1"/>
  <c r="AE15" i="28" s="1"/>
  <c r="IJ15" i="3"/>
  <c r="MF15" i="3" s="1"/>
  <c r="AA15" i="28" s="1"/>
  <c r="IF15" i="3"/>
  <c r="MB15" i="3" s="1"/>
  <c r="W15" i="28" s="1"/>
  <c r="IB15" i="3"/>
  <c r="LX15" i="3" s="1"/>
  <c r="S15" i="28" s="1"/>
  <c r="HX15" i="3"/>
  <c r="LT15" i="3" s="1"/>
  <c r="O15" i="28" s="1"/>
  <c r="HT15" i="3"/>
  <c r="LP15" i="3" s="1"/>
  <c r="K15" i="28" s="1"/>
  <c r="JJ13" i="3"/>
  <c r="NF13" i="3" s="1"/>
  <c r="BA13" i="28" s="1"/>
  <c r="JF13" i="3"/>
  <c r="NB13" i="3" s="1"/>
  <c r="AW13" i="28" s="1"/>
  <c r="JB13" i="3"/>
  <c r="MX13" i="3" s="1"/>
  <c r="AS13" i="28" s="1"/>
  <c r="IT13" i="3"/>
  <c r="MP13" i="3" s="1"/>
  <c r="AK13" i="28" s="1"/>
  <c r="IP13" i="3"/>
  <c r="ML13" i="3" s="1"/>
  <c r="AG13" i="28" s="1"/>
  <c r="IL13" i="3"/>
  <c r="MH13" i="3" s="1"/>
  <c r="AC13" i="28" s="1"/>
  <c r="ID13" i="3"/>
  <c r="LZ13" i="3" s="1"/>
  <c r="U13" i="28" s="1"/>
  <c r="HZ13" i="3"/>
  <c r="LV13" i="3" s="1"/>
  <c r="Q13" i="28" s="1"/>
  <c r="HV13" i="3"/>
  <c r="LR13" i="3" s="1"/>
  <c r="M13" i="28" s="1"/>
  <c r="JK8" i="3"/>
  <c r="NG8" i="3" s="1"/>
  <c r="BB8" i="28" s="1"/>
  <c r="JG8" i="3"/>
  <c r="NC8" i="3" s="1"/>
  <c r="AX8" i="28" s="1"/>
  <c r="IY8" i="3"/>
  <c r="MU8" i="3" s="1"/>
  <c r="AP8" i="28" s="1"/>
  <c r="IU8" i="3"/>
  <c r="MQ8" i="3" s="1"/>
  <c r="AL8" i="28" s="1"/>
  <c r="IQ8" i="3"/>
  <c r="MM8" i="3" s="1"/>
  <c r="AH8" i="28" s="1"/>
  <c r="II8" i="3"/>
  <c r="ME8" i="3" s="1"/>
  <c r="Z8" i="28" s="1"/>
  <c r="IE8" i="3"/>
  <c r="MA8" i="3" s="1"/>
  <c r="V8" i="28" s="1"/>
  <c r="IA8" i="3"/>
  <c r="LW8" i="3" s="1"/>
  <c r="R8" i="28" s="1"/>
  <c r="HS8" i="3"/>
  <c r="LO8" i="3" s="1"/>
  <c r="J8" i="28" s="1"/>
  <c r="LF47" i="3"/>
  <c r="PB47" i="3" s="1"/>
  <c r="CU47" i="28" s="1"/>
  <c r="LB47" i="3"/>
  <c r="OX47" i="3" s="1"/>
  <c r="CQ47" i="28" s="1"/>
  <c r="KX47" i="3"/>
  <c r="OT47" i="3" s="1"/>
  <c r="CM47" i="28" s="1"/>
  <c r="KT47" i="3"/>
  <c r="OP47" i="3" s="1"/>
  <c r="CI47" i="28" s="1"/>
  <c r="KP47" i="3"/>
  <c r="OL47" i="3" s="1"/>
  <c r="CE47" i="28" s="1"/>
  <c r="KL47" i="3"/>
  <c r="OH47" i="3" s="1"/>
  <c r="CA47" i="28" s="1"/>
  <c r="KH47" i="3"/>
  <c r="OD47" i="3" s="1"/>
  <c r="BW47" i="28" s="1"/>
  <c r="JV47" i="3"/>
  <c r="NR47" i="3" s="1"/>
  <c r="BK47" i="28" s="1"/>
  <c r="JR47" i="3"/>
  <c r="NN47" i="3" s="1"/>
  <c r="BG47" i="28" s="1"/>
  <c r="LH45" i="3"/>
  <c r="PD45" i="3" s="1"/>
  <c r="CW45" i="28" s="1"/>
  <c r="KZ45" i="3"/>
  <c r="OV45" i="3" s="1"/>
  <c r="CO45" i="28" s="1"/>
  <c r="KV45" i="3"/>
  <c r="OR45" i="3" s="1"/>
  <c r="CK45" i="28" s="1"/>
  <c r="KR45" i="3"/>
  <c r="ON45" i="3" s="1"/>
  <c r="CG45" i="28" s="1"/>
  <c r="KJ45" i="3"/>
  <c r="OF45" i="3" s="1"/>
  <c r="BY45" i="28" s="1"/>
  <c r="KF45" i="3"/>
  <c r="OB45" i="3" s="1"/>
  <c r="BU45" i="28" s="1"/>
  <c r="KB45" i="3"/>
  <c r="NX45" i="3" s="1"/>
  <c r="BQ45" i="28" s="1"/>
  <c r="JT45" i="3"/>
  <c r="NP45" i="3" s="1"/>
  <c r="BI45" i="28" s="1"/>
  <c r="LI40" i="3"/>
  <c r="PE40" i="3" s="1"/>
  <c r="CX40" i="28" s="1"/>
  <c r="LA40" i="3"/>
  <c r="OW40" i="3" s="1"/>
  <c r="CP40" i="28" s="1"/>
  <c r="KW40" i="3"/>
  <c r="OS40" i="3" s="1"/>
  <c r="CL40" i="28" s="1"/>
  <c r="KS40" i="3"/>
  <c r="OO40" i="3" s="1"/>
  <c r="CH40" i="28" s="1"/>
  <c r="KK40" i="3"/>
  <c r="OG40" i="3" s="1"/>
  <c r="BZ40" i="28" s="1"/>
  <c r="KG40" i="3"/>
  <c r="OC40" i="3" s="1"/>
  <c r="BV40" i="28" s="1"/>
  <c r="KC40" i="3"/>
  <c r="NY40" i="3" s="1"/>
  <c r="BR40" i="28" s="1"/>
  <c r="JU40" i="3"/>
  <c r="NQ40" i="3" s="1"/>
  <c r="BJ40" i="28" s="1"/>
  <c r="JQ40" i="3"/>
  <c r="NM40" i="3" s="1"/>
  <c r="BF40" i="28" s="1"/>
  <c r="LB31" i="3"/>
  <c r="OX31" i="3" s="1"/>
  <c r="CQ31" i="28" s="1"/>
  <c r="KX31" i="3"/>
  <c r="OT31" i="3" s="1"/>
  <c r="CM31" i="28" s="1"/>
  <c r="KT31" i="3"/>
  <c r="OP31" i="3" s="1"/>
  <c r="CI31" i="28" s="1"/>
  <c r="KL31" i="3"/>
  <c r="OH31" i="3" s="1"/>
  <c r="CA31" i="28" s="1"/>
  <c r="KH31" i="3"/>
  <c r="OD31" i="3" s="1"/>
  <c r="BW31" i="28" s="1"/>
  <c r="KD31" i="3"/>
  <c r="NZ31" i="3" s="1"/>
  <c r="BS31" i="28" s="1"/>
  <c r="JV31" i="3"/>
  <c r="NR31" i="3" s="1"/>
  <c r="BK31" i="28" s="1"/>
  <c r="JR31" i="3"/>
  <c r="NN31" i="3" s="1"/>
  <c r="BG31" i="28" s="1"/>
  <c r="LH29" i="3"/>
  <c r="PD29" i="3" s="1"/>
  <c r="CW29" i="28" s="1"/>
  <c r="LD29" i="3"/>
  <c r="OZ29" i="3" s="1"/>
  <c r="CS29" i="28" s="1"/>
  <c r="KV29" i="3"/>
  <c r="OR29" i="3" s="1"/>
  <c r="CK29" i="28" s="1"/>
  <c r="KR29" i="3"/>
  <c r="ON29" i="3" s="1"/>
  <c r="CG29" i="28" s="1"/>
  <c r="KN29" i="3"/>
  <c r="OJ29" i="3" s="1"/>
  <c r="CC29" i="28" s="1"/>
  <c r="KF29" i="3"/>
  <c r="OB29" i="3" s="1"/>
  <c r="BU29" i="28" s="1"/>
  <c r="KB29" i="3"/>
  <c r="NX29" i="3" s="1"/>
  <c r="BQ29" i="28" s="1"/>
  <c r="JX29" i="3"/>
  <c r="NT29" i="3" s="1"/>
  <c r="BM29" i="28" s="1"/>
  <c r="LI24" i="3"/>
  <c r="PE24" i="3" s="1"/>
  <c r="CX24" i="28" s="1"/>
  <c r="LA24" i="3"/>
  <c r="OW24" i="3" s="1"/>
  <c r="CP24" i="28" s="1"/>
  <c r="KW24" i="3"/>
  <c r="OS24" i="3" s="1"/>
  <c r="CL24" i="28" s="1"/>
  <c r="KS24" i="3"/>
  <c r="OO24" i="3" s="1"/>
  <c r="CH24" i="28" s="1"/>
  <c r="KK24" i="3"/>
  <c r="OG24" i="3" s="1"/>
  <c r="BZ24" i="28" s="1"/>
  <c r="KG24" i="3"/>
  <c r="OC24" i="3" s="1"/>
  <c r="BV24" i="28" s="1"/>
  <c r="KC24" i="3"/>
  <c r="NY24" i="3" s="1"/>
  <c r="BR24" i="28" s="1"/>
  <c r="JU24" i="3"/>
  <c r="NQ24" i="3" s="1"/>
  <c r="BJ24" i="28" s="1"/>
  <c r="JQ24" i="3"/>
  <c r="NM24" i="3" s="1"/>
  <c r="BF24" i="28" s="1"/>
  <c r="LB15" i="3"/>
  <c r="OX15" i="3" s="1"/>
  <c r="CQ15" i="28" s="1"/>
  <c r="KX15" i="3"/>
  <c r="OT15" i="3" s="1"/>
  <c r="CM15" i="28" s="1"/>
  <c r="KT15" i="3"/>
  <c r="OP15" i="3" s="1"/>
  <c r="CI15" i="28" s="1"/>
  <c r="KL15" i="3"/>
  <c r="OH15" i="3" s="1"/>
  <c r="CA15" i="28" s="1"/>
  <c r="KH15" i="3"/>
  <c r="OD15" i="3" s="1"/>
  <c r="BW15" i="28" s="1"/>
  <c r="KD15" i="3"/>
  <c r="NZ15" i="3" s="1"/>
  <c r="BS15" i="28" s="1"/>
  <c r="JV15" i="3"/>
  <c r="NR15" i="3" s="1"/>
  <c r="BK15" i="28" s="1"/>
  <c r="JR15" i="3"/>
  <c r="NN15" i="3" s="1"/>
  <c r="BG15" i="28" s="1"/>
  <c r="LH13" i="3"/>
  <c r="PD13" i="3" s="1"/>
  <c r="CW13" i="28" s="1"/>
  <c r="LD13" i="3"/>
  <c r="OZ13" i="3" s="1"/>
  <c r="CS13" i="28" s="1"/>
  <c r="KV13" i="3"/>
  <c r="OR13" i="3" s="1"/>
  <c r="CK13" i="28" s="1"/>
  <c r="KR13" i="3"/>
  <c r="ON13" i="3" s="1"/>
  <c r="CG13" i="28" s="1"/>
  <c r="KN13" i="3"/>
  <c r="OJ13" i="3" s="1"/>
  <c r="CC13" i="28" s="1"/>
  <c r="KF13" i="3"/>
  <c r="OB13" i="3" s="1"/>
  <c r="BU13" i="28" s="1"/>
  <c r="KB13" i="3"/>
  <c r="NX13" i="3" s="1"/>
  <c r="BQ13" i="28" s="1"/>
  <c r="JX13" i="3"/>
  <c r="NT13" i="3" s="1"/>
  <c r="BM13" i="28" s="1"/>
  <c r="LE8" i="3"/>
  <c r="PA8" i="3" s="1"/>
  <c r="CT8" i="28" s="1"/>
  <c r="LA8" i="3"/>
  <c r="OW8" i="3" s="1"/>
  <c r="CP8" i="28" s="1"/>
  <c r="KW8" i="3"/>
  <c r="OS8" i="3" s="1"/>
  <c r="CL8" i="28" s="1"/>
  <c r="KS8" i="3"/>
  <c r="OO8" i="3" s="1"/>
  <c r="CH8" i="28" s="1"/>
  <c r="KO8" i="3"/>
  <c r="OK8" i="3" s="1"/>
  <c r="CD8" i="28" s="1"/>
  <c r="KK8" i="3"/>
  <c r="OG8" i="3" s="1"/>
  <c r="BZ8" i="28" s="1"/>
  <c r="KG8" i="3"/>
  <c r="OC8" i="3" s="1"/>
  <c r="BV8" i="28" s="1"/>
  <c r="KC8" i="3"/>
  <c r="NY8" i="3" s="1"/>
  <c r="BR8" i="28" s="1"/>
  <c r="JY8" i="3"/>
  <c r="NU8" i="3" s="1"/>
  <c r="BN8" i="28" s="1"/>
  <c r="JU8" i="3"/>
  <c r="NQ8" i="3" s="1"/>
  <c r="BJ8" i="28" s="1"/>
  <c r="JQ8" i="3"/>
  <c r="NM8" i="3" s="1"/>
  <c r="BF8" i="28" s="1"/>
  <c r="I8" i="27"/>
  <c r="KR8" i="3"/>
  <c r="ON8" i="3" s="1"/>
  <c r="CG8" i="28" s="1"/>
  <c r="ID24" i="3"/>
  <c r="LZ24" i="3" s="1"/>
  <c r="U24" i="28" s="1"/>
  <c r="LD24" i="3"/>
  <c r="OZ24" i="3" s="1"/>
  <c r="CS24" i="28" s="1"/>
  <c r="ID40" i="3"/>
  <c r="LZ40" i="3" s="1"/>
  <c r="U40" i="28" s="1"/>
  <c r="IH13" i="3"/>
  <c r="MD13" i="3" s="1"/>
  <c r="Y13" i="28" s="1"/>
  <c r="IG29" i="3"/>
  <c r="MC29" i="3" s="1"/>
  <c r="X29" i="28" s="1"/>
  <c r="JW8" i="3"/>
  <c r="NS8" i="3" s="1"/>
  <c r="BL8" i="28" s="1"/>
  <c r="HW8" i="3"/>
  <c r="LS8" i="3" s="1"/>
  <c r="N8" i="28" s="1"/>
  <c r="KN8" i="3"/>
  <c r="OJ8" i="3" s="1"/>
  <c r="CC8" i="28" s="1"/>
  <c r="IP8" i="3"/>
  <c r="ML8" i="3" s="1"/>
  <c r="AG8" i="28" s="1"/>
  <c r="JY24" i="3"/>
  <c r="NU24" i="3" s="1"/>
  <c r="BN24" i="28" s="1"/>
  <c r="IQ24" i="3"/>
  <c r="MM24" i="3" s="1"/>
  <c r="AH24" i="28" s="1"/>
  <c r="LG24" i="3"/>
  <c r="PC24" i="3" s="1"/>
  <c r="CV24" i="28" s="1"/>
  <c r="IG24" i="3"/>
  <c r="MC24" i="3" s="1"/>
  <c r="X24" i="28" s="1"/>
  <c r="IX24" i="3"/>
  <c r="MT24" i="3" s="1"/>
  <c r="AO24" i="28" s="1"/>
  <c r="KO24" i="3"/>
  <c r="OK24" i="3" s="1"/>
  <c r="CD24" i="28" s="1"/>
  <c r="JG24" i="3"/>
  <c r="NC24" i="3" s="1"/>
  <c r="AX24" i="28" s="1"/>
  <c r="KF24" i="3"/>
  <c r="OB24" i="3" s="1"/>
  <c r="BU24" i="28" s="1"/>
  <c r="JB24" i="3"/>
  <c r="MX24" i="3" s="1"/>
  <c r="AS24" i="28" s="1"/>
  <c r="IK24" i="3"/>
  <c r="MG24" i="3" s="1"/>
  <c r="AB24" i="28" s="1"/>
  <c r="KO40" i="3"/>
  <c r="OK40" i="3" s="1"/>
  <c r="CD40" i="28" s="1"/>
  <c r="LG40" i="3"/>
  <c r="PC40" i="3" s="1"/>
  <c r="CV40" i="28" s="1"/>
  <c r="IW40" i="3"/>
  <c r="MS40" i="3" s="1"/>
  <c r="AN40" i="28" s="1"/>
  <c r="IT40" i="3"/>
  <c r="MP40" i="3" s="1"/>
  <c r="AK40" i="28" s="1"/>
  <c r="LE40" i="3"/>
  <c r="PA40" i="3" s="1"/>
  <c r="CT40" i="28" s="1"/>
  <c r="JX40" i="3"/>
  <c r="NT40" i="3" s="1"/>
  <c r="BM40" i="28" s="1"/>
  <c r="LH40" i="3"/>
  <c r="PD40" i="3" s="1"/>
  <c r="CW40" i="28" s="1"/>
  <c r="JJ40" i="3"/>
  <c r="NF40" i="3" s="1"/>
  <c r="BA40" i="28" s="1"/>
  <c r="KH13" i="3"/>
  <c r="OD13" i="3" s="1"/>
  <c r="BW13" i="28" s="1"/>
  <c r="IZ13" i="3"/>
  <c r="MV13" i="3" s="1"/>
  <c r="AQ13" i="28" s="1"/>
  <c r="JT13" i="3"/>
  <c r="NP13" i="3" s="1"/>
  <c r="BI13" i="28" s="1"/>
  <c r="JA13" i="3"/>
  <c r="MW13" i="3" s="1"/>
  <c r="AR13" i="28" s="1"/>
  <c r="JR13" i="3"/>
  <c r="NN13" i="3" s="1"/>
  <c r="BG13" i="28" s="1"/>
  <c r="JS13" i="3"/>
  <c r="NO13" i="3" s="1"/>
  <c r="BH13" i="28" s="1"/>
  <c r="KZ13" i="3"/>
  <c r="OV13" i="3" s="1"/>
  <c r="CO13" i="28" s="1"/>
  <c r="I13" i="27"/>
  <c r="KX13" i="3"/>
  <c r="OT13" i="3" s="1"/>
  <c r="CM13" i="28" s="1"/>
  <c r="KI13" i="3"/>
  <c r="OE13" i="3" s="1"/>
  <c r="BX13" i="28" s="1"/>
  <c r="JE13" i="3"/>
  <c r="NA13" i="3" s="1"/>
  <c r="AV13" i="28" s="1"/>
  <c r="KX29" i="3"/>
  <c r="OT29" i="3" s="1"/>
  <c r="CM29" i="28" s="1"/>
  <c r="JS29" i="3"/>
  <c r="NO29" i="3" s="1"/>
  <c r="BH29" i="28" s="1"/>
  <c r="KJ29" i="3"/>
  <c r="OF29" i="3" s="1"/>
  <c r="BY29" i="28" s="1"/>
  <c r="JA29" i="3"/>
  <c r="MW29" i="3" s="1"/>
  <c r="AR29" i="28" s="1"/>
  <c r="IO29" i="3"/>
  <c r="MK29" i="3" s="1"/>
  <c r="AF29" i="28" s="1"/>
  <c r="F29" i="28"/>
  <c r="IJ29" i="3"/>
  <c r="MF29" i="3" s="1"/>
  <c r="AA29" i="28" s="1"/>
  <c r="JT29" i="3"/>
  <c r="NP29" i="3" s="1"/>
  <c r="BI29" i="28" s="1"/>
  <c r="IC29" i="3"/>
  <c r="LY29" i="3" s="1"/>
  <c r="T29" i="28" s="1"/>
  <c r="JR29" i="3"/>
  <c r="NN29" i="3" s="1"/>
  <c r="BG29" i="28" s="1"/>
  <c r="IZ29" i="3"/>
  <c r="MV29" i="3" s="1"/>
  <c r="AQ29" i="28" s="1"/>
  <c r="KZ29" i="3"/>
  <c r="OV29" i="3" s="1"/>
  <c r="CO29" i="28" s="1"/>
  <c r="IX29" i="3"/>
  <c r="MT29" i="3" s="1"/>
  <c r="AO29" i="28" s="1"/>
  <c r="KP45" i="3"/>
  <c r="OL45" i="3" s="1"/>
  <c r="CE45" i="28" s="1"/>
  <c r="LC45" i="3"/>
  <c r="OY45" i="3" s="1"/>
  <c r="CR45" i="28" s="1"/>
  <c r="IG45" i="3"/>
  <c r="MC45" i="3" s="1"/>
  <c r="X45" i="28" s="1"/>
  <c r="IX45" i="3"/>
  <c r="MT45" i="3" s="1"/>
  <c r="AO45" i="28" s="1"/>
  <c r="JW45" i="3"/>
  <c r="NS45" i="3" s="1"/>
  <c r="BL45" i="28" s="1"/>
  <c r="LD45" i="3"/>
  <c r="OZ45" i="3" s="1"/>
  <c r="CS45" i="28" s="1"/>
  <c r="HT45" i="3"/>
  <c r="LP45" i="3" s="1"/>
  <c r="K45" i="28" s="1"/>
  <c r="F45" i="28"/>
  <c r="KM45" i="3"/>
  <c r="OI45" i="3" s="1"/>
  <c r="CB45" i="28" s="1"/>
  <c r="IW45" i="3"/>
  <c r="MS45" i="3" s="1"/>
  <c r="AN45" i="28" s="1"/>
  <c r="I45" i="27"/>
  <c r="KN15" i="3"/>
  <c r="OJ15" i="3" s="1"/>
  <c r="CC15" i="28" s="1"/>
  <c r="JF15" i="3"/>
  <c r="NB15" i="3" s="1"/>
  <c r="AW15" i="28" s="1"/>
  <c r="JZ15" i="3"/>
  <c r="NV15" i="3" s="1"/>
  <c r="BO15" i="28" s="1"/>
  <c r="IV15" i="3"/>
  <c r="MR15" i="3" s="1"/>
  <c r="AM15" i="28" s="1"/>
  <c r="IE15" i="3"/>
  <c r="MA15" i="3" s="1"/>
  <c r="V15" i="28" s="1"/>
  <c r="LD15" i="3"/>
  <c r="OZ15" i="3" s="1"/>
  <c r="CS15" i="28" s="1"/>
  <c r="JY15" i="3"/>
  <c r="NU15" i="3" s="1"/>
  <c r="BN15" i="28" s="1"/>
  <c r="KP15" i="3"/>
  <c r="OL15" i="3" s="1"/>
  <c r="CE15" i="28" s="1"/>
  <c r="HW15" i="3"/>
  <c r="LS15" i="3" s="1"/>
  <c r="N15" i="28" s="1"/>
  <c r="JH15" i="3"/>
  <c r="ND15" i="3" s="1"/>
  <c r="AY15" i="28" s="1"/>
  <c r="JX15" i="3"/>
  <c r="NT15" i="3" s="1"/>
  <c r="BM15" i="28" s="1"/>
  <c r="IP15" i="3"/>
  <c r="ML15" i="3" s="1"/>
  <c r="AG15" i="28" s="1"/>
  <c r="LE15" i="3"/>
  <c r="PA15" i="3" s="1"/>
  <c r="CT15" i="28" s="1"/>
  <c r="IA15" i="3"/>
  <c r="LW15" i="3" s="1"/>
  <c r="R15" i="28" s="1"/>
  <c r="JK15" i="3"/>
  <c r="NG15" i="3" s="1"/>
  <c r="BB15" i="28" s="1"/>
  <c r="II15" i="3"/>
  <c r="ME15" i="3" s="1"/>
  <c r="Z15" i="28" s="1"/>
  <c r="HZ15" i="3"/>
  <c r="LV15" i="3" s="1"/>
  <c r="Q15" i="28" s="1"/>
  <c r="I15" i="27"/>
  <c r="IY15" i="3"/>
  <c r="MU15" i="3" s="1"/>
  <c r="AP15" i="28" s="1"/>
  <c r="F15" i="28"/>
  <c r="F31" i="28"/>
  <c r="JY31" i="3"/>
  <c r="NU31" i="3" s="1"/>
  <c r="BN31" i="28" s="1"/>
  <c r="KP31" i="3"/>
  <c r="OL31" i="3" s="1"/>
  <c r="CE31" i="28" s="1"/>
  <c r="I31" i="27"/>
  <c r="JX31" i="3"/>
  <c r="NT31" i="3" s="1"/>
  <c r="BM31" i="28" s="1"/>
  <c r="KO31" i="3"/>
  <c r="OK31" i="3" s="1"/>
  <c r="CD31" i="28" s="1"/>
  <c r="LF31" i="3"/>
  <c r="PB31" i="3" s="1"/>
  <c r="CU31" i="28" s="1"/>
  <c r="JH31" i="3"/>
  <c r="ND31" i="3" s="1"/>
  <c r="AY31" i="28" s="1"/>
  <c r="LD31" i="3"/>
  <c r="OZ31" i="3" s="1"/>
  <c r="CS31" i="28" s="1"/>
  <c r="JZ31" i="3"/>
  <c r="NV31" i="3" s="1"/>
  <c r="BO31" i="28" s="1"/>
  <c r="IZ31" i="3"/>
  <c r="MV31" i="3" s="1"/>
  <c r="AQ31" i="28" s="1"/>
  <c r="KN31" i="3"/>
  <c r="OJ31" i="3" s="1"/>
  <c r="CC31" i="28" s="1"/>
  <c r="F47" i="28"/>
  <c r="KD47" i="3"/>
  <c r="NZ47" i="3" s="1"/>
  <c r="BS47" i="28" s="1"/>
  <c r="HT47" i="3"/>
  <c r="LP47" i="3" s="1"/>
  <c r="K47" i="28" s="1"/>
  <c r="KG47" i="3"/>
  <c r="OC47" i="3" s="1"/>
  <c r="BV47" i="28" s="1"/>
  <c r="JX47" i="3"/>
  <c r="NT47" i="3" s="1"/>
  <c r="BM47" i="28" s="1"/>
  <c r="JZ47" i="3"/>
  <c r="NV47" i="3" s="1"/>
  <c r="BO47" i="28" s="1"/>
  <c r="IJ47" i="3"/>
  <c r="MF47" i="3" s="1"/>
  <c r="AA47" i="28" s="1"/>
  <c r="LD47" i="3"/>
  <c r="OZ47" i="3" s="1"/>
  <c r="CS47" i="28" s="1"/>
  <c r="JQ47" i="3"/>
  <c r="NM47" i="3" s="1"/>
  <c r="BF47" i="28" s="1"/>
  <c r="I47" i="27"/>
  <c r="KN47" i="3"/>
  <c r="OJ47" i="3" s="1"/>
  <c r="CC47" i="28" s="1"/>
  <c r="KS47" i="3"/>
  <c r="OO47" i="3" s="1"/>
  <c r="CH47" i="28" s="1"/>
  <c r="IZ47" i="3"/>
  <c r="MV47" i="3" s="1"/>
  <c r="AQ47" i="28" s="1"/>
  <c r="LH47" i="3"/>
  <c r="PD47" i="3" s="1"/>
  <c r="CW47" i="28" s="1"/>
  <c r="KZ47" i="3"/>
  <c r="OV47" i="3" s="1"/>
  <c r="CO47" i="28" s="1"/>
  <c r="KV47" i="3"/>
  <c r="OR47" i="3" s="1"/>
  <c r="CK47" i="28" s="1"/>
  <c r="KR47" i="3"/>
  <c r="ON47" i="3" s="1"/>
  <c r="CG47" i="28" s="1"/>
  <c r="KJ47" i="3"/>
  <c r="OF47" i="3" s="1"/>
  <c r="BY47" i="28" s="1"/>
  <c r="KF47" i="3"/>
  <c r="OB47" i="3" s="1"/>
  <c r="BU47" i="28" s="1"/>
  <c r="KB47" i="3"/>
  <c r="NX47" i="3" s="1"/>
  <c r="BQ47" i="28" s="1"/>
  <c r="JT47" i="3"/>
  <c r="NP47" i="3" s="1"/>
  <c r="BI47" i="28" s="1"/>
  <c r="LB45" i="3"/>
  <c r="OX45" i="3" s="1"/>
  <c r="CQ45" i="28" s="1"/>
  <c r="KX45" i="3"/>
  <c r="OT45" i="3" s="1"/>
  <c r="CM45" i="28" s="1"/>
  <c r="KT45" i="3"/>
  <c r="OP45" i="3" s="1"/>
  <c r="CI45" i="28" s="1"/>
  <c r="KL45" i="3"/>
  <c r="OH45" i="3" s="1"/>
  <c r="CA45" i="28" s="1"/>
  <c r="KH45" i="3"/>
  <c r="OD45" i="3" s="1"/>
  <c r="BW45" i="28" s="1"/>
  <c r="KD45" i="3"/>
  <c r="NZ45" i="3" s="1"/>
  <c r="BS45" i="28" s="1"/>
  <c r="JV45" i="3"/>
  <c r="NR45" i="3" s="1"/>
  <c r="BK45" i="28" s="1"/>
  <c r="JR45" i="3"/>
  <c r="NN45" i="3" s="1"/>
  <c r="BG45" i="28" s="1"/>
  <c r="LC40" i="3"/>
  <c r="OY40" i="3" s="1"/>
  <c r="CR40" i="28" s="1"/>
  <c r="KY40" i="3"/>
  <c r="OU40" i="3" s="1"/>
  <c r="CN40" i="28" s="1"/>
  <c r="KU40" i="3"/>
  <c r="OQ40" i="3" s="1"/>
  <c r="CJ40" i="28" s="1"/>
  <c r="KM40" i="3"/>
  <c r="OI40" i="3" s="1"/>
  <c r="CB40" i="28" s="1"/>
  <c r="KI40" i="3"/>
  <c r="OE40" i="3" s="1"/>
  <c r="BX40" i="28" s="1"/>
  <c r="KE40" i="3"/>
  <c r="OA40" i="3" s="1"/>
  <c r="BT40" i="28" s="1"/>
  <c r="JW40" i="3"/>
  <c r="NS40" i="3" s="1"/>
  <c r="BL40" i="28" s="1"/>
  <c r="JS40" i="3"/>
  <c r="NO40" i="3" s="1"/>
  <c r="BH40" i="28" s="1"/>
  <c r="LH31" i="3"/>
  <c r="PD31" i="3" s="1"/>
  <c r="CW31" i="28" s="1"/>
  <c r="KZ31" i="3"/>
  <c r="OV31" i="3" s="1"/>
  <c r="CO31" i="28" s="1"/>
  <c r="KV31" i="3"/>
  <c r="OR31" i="3" s="1"/>
  <c r="CK31" i="28" s="1"/>
  <c r="KR31" i="3"/>
  <c r="ON31" i="3" s="1"/>
  <c r="CG31" i="28" s="1"/>
  <c r="KJ31" i="3"/>
  <c r="OF31" i="3" s="1"/>
  <c r="BY31" i="28" s="1"/>
  <c r="KF31" i="3"/>
  <c r="OB31" i="3" s="1"/>
  <c r="BU31" i="28" s="1"/>
  <c r="KB31" i="3"/>
  <c r="NX31" i="3" s="1"/>
  <c r="BQ31" i="28" s="1"/>
  <c r="JT31" i="3"/>
  <c r="NP31" i="3" s="1"/>
  <c r="BI31" i="28" s="1"/>
  <c r="LF29" i="3"/>
  <c r="PB29" i="3" s="1"/>
  <c r="CU29" i="28" s="1"/>
  <c r="LB29" i="3"/>
  <c r="OX29" i="3" s="1"/>
  <c r="CQ29" i="28" s="1"/>
  <c r="KT29" i="3"/>
  <c r="OP29" i="3" s="1"/>
  <c r="CI29" i="28" s="1"/>
  <c r="KP29" i="3"/>
  <c r="OL29" i="3" s="1"/>
  <c r="CE29" i="28" s="1"/>
  <c r="KL29" i="3"/>
  <c r="OH29" i="3" s="1"/>
  <c r="CA29" i="28" s="1"/>
  <c r="KD29" i="3"/>
  <c r="NZ29" i="3" s="1"/>
  <c r="BS29" i="28" s="1"/>
  <c r="JZ29" i="3"/>
  <c r="NV29" i="3" s="1"/>
  <c r="BO29" i="28" s="1"/>
  <c r="JV29" i="3"/>
  <c r="NR29" i="3" s="1"/>
  <c r="BK29" i="28" s="1"/>
  <c r="LC24" i="3"/>
  <c r="OY24" i="3" s="1"/>
  <c r="CR24" i="28" s="1"/>
  <c r="KY24" i="3"/>
  <c r="OU24" i="3" s="1"/>
  <c r="CN24" i="28" s="1"/>
  <c r="KU24" i="3"/>
  <c r="OQ24" i="3" s="1"/>
  <c r="CJ24" i="28" s="1"/>
  <c r="KM24" i="3"/>
  <c r="OI24" i="3" s="1"/>
  <c r="CB24" i="28" s="1"/>
  <c r="KI24" i="3"/>
  <c r="OE24" i="3" s="1"/>
  <c r="BX24" i="28" s="1"/>
  <c r="KE24" i="3"/>
  <c r="OA24" i="3" s="1"/>
  <c r="BT24" i="28" s="1"/>
  <c r="JW24" i="3"/>
  <c r="NS24" i="3" s="1"/>
  <c r="BL24" i="28" s="1"/>
  <c r="JS24" i="3"/>
  <c r="NO24" i="3" s="1"/>
  <c r="BH24" i="28" s="1"/>
  <c r="LH15" i="3"/>
  <c r="PD15" i="3" s="1"/>
  <c r="CW15" i="28" s="1"/>
  <c r="KZ15" i="3"/>
  <c r="OV15" i="3" s="1"/>
  <c r="CO15" i="28" s="1"/>
  <c r="KV15" i="3"/>
  <c r="OR15" i="3" s="1"/>
  <c r="CK15" i="28" s="1"/>
  <c r="KR15" i="3"/>
  <c r="ON15" i="3" s="1"/>
  <c r="CG15" i="28" s="1"/>
  <c r="KJ15" i="3"/>
  <c r="OF15" i="3" s="1"/>
  <c r="BY15" i="28" s="1"/>
  <c r="KF15" i="3"/>
  <c r="OB15" i="3" s="1"/>
  <c r="BU15" i="28" s="1"/>
  <c r="KB15" i="3"/>
  <c r="NX15" i="3" s="1"/>
  <c r="BQ15" i="28" s="1"/>
  <c r="JT15" i="3"/>
  <c r="NP15" i="3" s="1"/>
  <c r="BI15" i="28" s="1"/>
  <c r="LF13" i="3"/>
  <c r="PB13" i="3" s="1"/>
  <c r="CU13" i="28" s="1"/>
  <c r="LB13" i="3"/>
  <c r="OX13" i="3" s="1"/>
  <c r="CQ13" i="28" s="1"/>
  <c r="KT13" i="3"/>
  <c r="OP13" i="3" s="1"/>
  <c r="CI13" i="28" s="1"/>
  <c r="KP13" i="3"/>
  <c r="OL13" i="3" s="1"/>
  <c r="CE13" i="28" s="1"/>
  <c r="KL13" i="3"/>
  <c r="OH13" i="3" s="1"/>
  <c r="CA13" i="28" s="1"/>
  <c r="KD13" i="3"/>
  <c r="NZ13" i="3" s="1"/>
  <c r="BS13" i="28" s="1"/>
  <c r="JZ13" i="3"/>
  <c r="NV13" i="3" s="1"/>
  <c r="BO13" i="28" s="1"/>
  <c r="JV13" i="3"/>
  <c r="NR13" i="3" s="1"/>
  <c r="BK13" i="28" s="1"/>
  <c r="LG8" i="3"/>
  <c r="PC8" i="3" s="1"/>
  <c r="CV8" i="28" s="1"/>
  <c r="KY8" i="3"/>
  <c r="OU8" i="3" s="1"/>
  <c r="CN8" i="28" s="1"/>
  <c r="KU8" i="3"/>
  <c r="OQ8" i="3" s="1"/>
  <c r="CJ8" i="28" s="1"/>
  <c r="KQ8" i="3"/>
  <c r="OM8" i="3" s="1"/>
  <c r="CF8" i="28" s="1"/>
  <c r="KI8" i="3"/>
  <c r="OE8" i="3" s="1"/>
  <c r="BX8" i="28" s="1"/>
  <c r="KE8" i="3"/>
  <c r="OA8" i="3" s="1"/>
  <c r="BT8" i="28" s="1"/>
  <c r="KA8" i="3"/>
  <c r="NW8" i="3" s="1"/>
  <c r="BP8" i="28" s="1"/>
  <c r="JS8" i="3"/>
  <c r="NO8" i="3" s="1"/>
  <c r="BH8" i="28" s="1"/>
  <c r="HY8" i="3"/>
  <c r="LU8" i="3" s="1"/>
  <c r="P8" i="28" s="1"/>
  <c r="IM8" i="3"/>
  <c r="MI8" i="3" s="1"/>
  <c r="AD8" i="28" s="1"/>
  <c r="F8" i="28"/>
  <c r="IP24" i="3"/>
  <c r="ML24" i="3" s="1"/>
  <c r="AG24" i="28" s="1"/>
  <c r="KA24" i="3"/>
  <c r="NW24" i="3" s="1"/>
  <c r="BP24" i="28" s="1"/>
  <c r="IE40" i="3"/>
  <c r="MA40" i="3" s="1"/>
  <c r="V40" i="28" s="1"/>
  <c r="IG40" i="3"/>
  <c r="MC40" i="3" s="1"/>
  <c r="X40" i="28" s="1"/>
  <c r="JY40" i="3"/>
  <c r="NU40" i="3" s="1"/>
  <c r="BN40" i="28" s="1"/>
  <c r="KJ13" i="3"/>
  <c r="OF13" i="3" s="1"/>
  <c r="BY13" i="28" s="1"/>
  <c r="F13" i="28"/>
  <c r="I29" i="27"/>
  <c r="KI29" i="3"/>
  <c r="OE29" i="3" s="1"/>
  <c r="BX29" i="28" s="1"/>
  <c r="IH45" i="3"/>
  <c r="MD45" i="3" s="1"/>
  <c r="Y45" i="28" s="1"/>
  <c r="LF45" i="3"/>
  <c r="PB45" i="3" s="1"/>
  <c r="CU45" i="28" s="1"/>
  <c r="KO15" i="3"/>
  <c r="OK15" i="3" s="1"/>
  <c r="CD15" i="28" s="1"/>
  <c r="LE31" i="3"/>
  <c r="PA31" i="3" s="1"/>
  <c r="CT31" i="28" s="1"/>
  <c r="LG47" i="3"/>
  <c r="PC47" i="3" s="1"/>
  <c r="CV47" i="28" s="1"/>
  <c r="LC47" i="3"/>
  <c r="OY47" i="3" s="1"/>
  <c r="CR47" i="28" s="1"/>
  <c r="KY47" i="3"/>
  <c r="OU47" i="3" s="1"/>
  <c r="CN47" i="28" s="1"/>
  <c r="KU47" i="3"/>
  <c r="OQ47" i="3" s="1"/>
  <c r="CJ47" i="28" s="1"/>
  <c r="KQ47" i="3"/>
  <c r="OM47" i="3" s="1"/>
  <c r="CF47" i="28" s="1"/>
  <c r="KM47" i="3"/>
  <c r="OI47" i="3" s="1"/>
  <c r="CB47" i="28" s="1"/>
  <c r="KI47" i="3"/>
  <c r="OE47" i="3" s="1"/>
  <c r="BX47" i="28" s="1"/>
  <c r="KE47" i="3"/>
  <c r="OA47" i="3" s="1"/>
  <c r="BT47" i="28" s="1"/>
  <c r="KA47" i="3"/>
  <c r="NW47" i="3" s="1"/>
  <c r="BP47" i="28" s="1"/>
  <c r="JW47" i="3"/>
  <c r="NS47" i="3" s="1"/>
  <c r="BL47" i="28" s="1"/>
  <c r="JS47" i="3"/>
  <c r="NO47" i="3" s="1"/>
  <c r="BH47" i="28" s="1"/>
  <c r="LI45" i="3"/>
  <c r="PE45" i="3" s="1"/>
  <c r="CX45" i="28" s="1"/>
  <c r="LE45" i="3"/>
  <c r="PA45" i="3" s="1"/>
  <c r="CT45" i="28" s="1"/>
  <c r="LA45" i="3"/>
  <c r="OW45" i="3" s="1"/>
  <c r="CP45" i="28" s="1"/>
  <c r="KW45" i="3"/>
  <c r="OS45" i="3" s="1"/>
  <c r="CL45" i="28" s="1"/>
  <c r="KS45" i="3"/>
  <c r="OO45" i="3" s="1"/>
  <c r="CH45" i="28" s="1"/>
  <c r="KO45" i="3"/>
  <c r="OK45" i="3" s="1"/>
  <c r="CD45" i="28" s="1"/>
  <c r="KK45" i="3"/>
  <c r="OG45" i="3" s="1"/>
  <c r="BZ45" i="28" s="1"/>
  <c r="KG45" i="3"/>
  <c r="OC45" i="3" s="1"/>
  <c r="BV45" i="28" s="1"/>
  <c r="KC45" i="3"/>
  <c r="NY45" i="3" s="1"/>
  <c r="BR45" i="28" s="1"/>
  <c r="JY45" i="3"/>
  <c r="NU45" i="3" s="1"/>
  <c r="BN45" i="28" s="1"/>
  <c r="JU45" i="3"/>
  <c r="NQ45" i="3" s="1"/>
  <c r="BJ45" i="28" s="1"/>
  <c r="JQ45" i="3"/>
  <c r="NM45" i="3" s="1"/>
  <c r="BF45" i="28" s="1"/>
  <c r="LF40" i="3"/>
  <c r="PB40" i="3" s="1"/>
  <c r="CU40" i="28" s="1"/>
  <c r="LB40" i="3"/>
  <c r="OX40" i="3" s="1"/>
  <c r="CQ40" i="28" s="1"/>
  <c r="KX40" i="3"/>
  <c r="OT40" i="3" s="1"/>
  <c r="CM40" i="28" s="1"/>
  <c r="KT40" i="3"/>
  <c r="OP40" i="3" s="1"/>
  <c r="CI40" i="28" s="1"/>
  <c r="KP40" i="3"/>
  <c r="OL40" i="3" s="1"/>
  <c r="CE40" i="28" s="1"/>
  <c r="KL40" i="3"/>
  <c r="OH40" i="3" s="1"/>
  <c r="CA40" i="28" s="1"/>
  <c r="KH40" i="3"/>
  <c r="OD40" i="3" s="1"/>
  <c r="BW40" i="28" s="1"/>
  <c r="KD40" i="3"/>
  <c r="NZ40" i="3" s="1"/>
  <c r="BS40" i="28" s="1"/>
  <c r="JZ40" i="3"/>
  <c r="NV40" i="3" s="1"/>
  <c r="BO40" i="28" s="1"/>
  <c r="JV40" i="3"/>
  <c r="NR40" i="3" s="1"/>
  <c r="BK40" i="28" s="1"/>
  <c r="JR40" i="3"/>
  <c r="NN40" i="3" s="1"/>
  <c r="BG40" i="28" s="1"/>
  <c r="LG31" i="3"/>
  <c r="PC31" i="3" s="1"/>
  <c r="CV31" i="28" s="1"/>
  <c r="LC31" i="3"/>
  <c r="OY31" i="3" s="1"/>
  <c r="CR31" i="28" s="1"/>
  <c r="KY31" i="3"/>
  <c r="OU31" i="3" s="1"/>
  <c r="CN31" i="28" s="1"/>
  <c r="KU31" i="3"/>
  <c r="OQ31" i="3" s="1"/>
  <c r="CJ31" i="28" s="1"/>
  <c r="KQ31" i="3"/>
  <c r="OM31" i="3" s="1"/>
  <c r="CF31" i="28" s="1"/>
  <c r="KM31" i="3"/>
  <c r="OI31" i="3" s="1"/>
  <c r="CB31" i="28" s="1"/>
  <c r="KI31" i="3"/>
  <c r="OE31" i="3" s="1"/>
  <c r="BX31" i="28" s="1"/>
  <c r="KE31" i="3"/>
  <c r="OA31" i="3" s="1"/>
  <c r="BT31" i="28" s="1"/>
  <c r="KA31" i="3"/>
  <c r="NW31" i="3" s="1"/>
  <c r="BP31" i="28" s="1"/>
  <c r="JW31" i="3"/>
  <c r="NS31" i="3" s="1"/>
  <c r="BL31" i="28" s="1"/>
  <c r="JS31" i="3"/>
  <c r="NO31" i="3" s="1"/>
  <c r="BH31" i="28" s="1"/>
  <c r="LI29" i="3"/>
  <c r="PE29" i="3" s="1"/>
  <c r="CX29" i="28" s="1"/>
  <c r="LE29" i="3"/>
  <c r="PA29" i="3" s="1"/>
  <c r="CT29" i="28" s="1"/>
  <c r="LA29" i="3"/>
  <c r="OW29" i="3" s="1"/>
  <c r="CP29" i="28" s="1"/>
  <c r="KW29" i="3"/>
  <c r="OS29" i="3" s="1"/>
  <c r="CL29" i="28" s="1"/>
  <c r="KS29" i="3"/>
  <c r="OO29" i="3" s="1"/>
  <c r="CH29" i="28" s="1"/>
  <c r="KO29" i="3"/>
  <c r="OK29" i="3" s="1"/>
  <c r="CD29" i="28" s="1"/>
  <c r="KK29" i="3"/>
  <c r="OG29" i="3" s="1"/>
  <c r="BZ29" i="28" s="1"/>
  <c r="KG29" i="3"/>
  <c r="OC29" i="3" s="1"/>
  <c r="BV29" i="28" s="1"/>
  <c r="KC29" i="3"/>
  <c r="NY29" i="3" s="1"/>
  <c r="BR29" i="28" s="1"/>
  <c r="JY29" i="3"/>
  <c r="NU29" i="3" s="1"/>
  <c r="BN29" i="28" s="1"/>
  <c r="JU29" i="3"/>
  <c r="NQ29" i="3" s="1"/>
  <c r="BJ29" i="28" s="1"/>
  <c r="JQ29" i="3"/>
  <c r="NM29" i="3" s="1"/>
  <c r="BF29" i="28" s="1"/>
  <c r="LF24" i="3"/>
  <c r="PB24" i="3" s="1"/>
  <c r="CU24" i="28" s="1"/>
  <c r="LB24" i="3"/>
  <c r="OX24" i="3" s="1"/>
  <c r="CQ24" i="28" s="1"/>
  <c r="KX24" i="3"/>
  <c r="OT24" i="3" s="1"/>
  <c r="CM24" i="28" s="1"/>
  <c r="KT24" i="3"/>
  <c r="OP24" i="3" s="1"/>
  <c r="CI24" i="28" s="1"/>
  <c r="KP24" i="3"/>
  <c r="OL24" i="3" s="1"/>
  <c r="CE24" i="28" s="1"/>
  <c r="KL24" i="3"/>
  <c r="OH24" i="3" s="1"/>
  <c r="CA24" i="28" s="1"/>
  <c r="KH24" i="3"/>
  <c r="OD24" i="3" s="1"/>
  <c r="BW24" i="28" s="1"/>
  <c r="KD24" i="3"/>
  <c r="NZ24" i="3" s="1"/>
  <c r="BS24" i="28" s="1"/>
  <c r="JZ24" i="3"/>
  <c r="NV24" i="3" s="1"/>
  <c r="BO24" i="28" s="1"/>
  <c r="JV24" i="3"/>
  <c r="NR24" i="3" s="1"/>
  <c r="BK24" i="28" s="1"/>
  <c r="JR24" i="3"/>
  <c r="NN24" i="3" s="1"/>
  <c r="BG24" i="28" s="1"/>
  <c r="LG15" i="3"/>
  <c r="PC15" i="3" s="1"/>
  <c r="CV15" i="28" s="1"/>
  <c r="LC15" i="3"/>
  <c r="OY15" i="3" s="1"/>
  <c r="CR15" i="28" s="1"/>
  <c r="KY15" i="3"/>
  <c r="OU15" i="3" s="1"/>
  <c r="CN15" i="28" s="1"/>
  <c r="KU15" i="3"/>
  <c r="OQ15" i="3" s="1"/>
  <c r="CJ15" i="28" s="1"/>
  <c r="KQ15" i="3"/>
  <c r="OM15" i="3" s="1"/>
  <c r="CF15" i="28" s="1"/>
  <c r="KM15" i="3"/>
  <c r="OI15" i="3" s="1"/>
  <c r="CB15" i="28" s="1"/>
  <c r="KI15" i="3"/>
  <c r="OE15" i="3" s="1"/>
  <c r="BX15" i="28" s="1"/>
  <c r="KE15" i="3"/>
  <c r="OA15" i="3" s="1"/>
  <c r="BT15" i="28" s="1"/>
  <c r="KA15" i="3"/>
  <c r="NW15" i="3" s="1"/>
  <c r="BP15" i="28" s="1"/>
  <c r="JW15" i="3"/>
  <c r="NS15" i="3" s="1"/>
  <c r="BL15" i="28" s="1"/>
  <c r="JS15" i="3"/>
  <c r="NO15" i="3" s="1"/>
  <c r="BH15" i="28" s="1"/>
  <c r="LI13" i="3"/>
  <c r="PE13" i="3" s="1"/>
  <c r="CX13" i="28" s="1"/>
  <c r="LE13" i="3"/>
  <c r="PA13" i="3" s="1"/>
  <c r="CT13" i="28" s="1"/>
  <c r="LA13" i="3"/>
  <c r="OW13" i="3" s="1"/>
  <c r="CP13" i="28" s="1"/>
  <c r="KW13" i="3"/>
  <c r="OS13" i="3" s="1"/>
  <c r="CL13" i="28" s="1"/>
  <c r="KS13" i="3"/>
  <c r="OO13" i="3" s="1"/>
  <c r="CH13" i="28" s="1"/>
  <c r="KO13" i="3"/>
  <c r="OK13" i="3" s="1"/>
  <c r="CD13" i="28" s="1"/>
  <c r="KK13" i="3"/>
  <c r="OG13" i="3" s="1"/>
  <c r="BZ13" i="28" s="1"/>
  <c r="KG13" i="3"/>
  <c r="OC13" i="3" s="1"/>
  <c r="BV13" i="28" s="1"/>
  <c r="KC13" i="3"/>
  <c r="NY13" i="3" s="1"/>
  <c r="BR13" i="28" s="1"/>
  <c r="JY13" i="3"/>
  <c r="NU13" i="3" s="1"/>
  <c r="BN13" i="28" s="1"/>
  <c r="JU13" i="3"/>
  <c r="NQ13" i="3" s="1"/>
  <c r="BJ13" i="28" s="1"/>
  <c r="JQ13" i="3"/>
  <c r="NM13" i="3" s="1"/>
  <c r="BF13" i="28" s="1"/>
  <c r="LF8" i="3"/>
  <c r="PB8" i="3" s="1"/>
  <c r="CU8" i="28" s="1"/>
  <c r="LB8" i="3"/>
  <c r="OX8" i="3" s="1"/>
  <c r="CQ8" i="28" s="1"/>
  <c r="KX8" i="3"/>
  <c r="OT8" i="3" s="1"/>
  <c r="CM8" i="28" s="1"/>
  <c r="KT8" i="3"/>
  <c r="OP8" i="3" s="1"/>
  <c r="CI8" i="28" s="1"/>
  <c r="KP8" i="3"/>
  <c r="OL8" i="3" s="1"/>
  <c r="CE8" i="28" s="1"/>
  <c r="KL8" i="3"/>
  <c r="OH8" i="3" s="1"/>
  <c r="CA8" i="28" s="1"/>
  <c r="KH8" i="3"/>
  <c r="OD8" i="3" s="1"/>
  <c r="BW8" i="28" s="1"/>
  <c r="KD8" i="3"/>
  <c r="NZ8" i="3" s="1"/>
  <c r="BS8" i="28" s="1"/>
  <c r="JZ8" i="3"/>
  <c r="NV8" i="3" s="1"/>
  <c r="BO8" i="28" s="1"/>
  <c r="JV8" i="3"/>
  <c r="NR8" i="3" s="1"/>
  <c r="BK8" i="28" s="1"/>
  <c r="JR8" i="3"/>
  <c r="NN8" i="3" s="1"/>
  <c r="BG8" i="28" s="1"/>
  <c r="LI8" i="3"/>
  <c r="PE8" i="3" s="1"/>
  <c r="CX8" i="28" s="1"/>
  <c r="KV8" i="3"/>
  <c r="OR8" i="3" s="1"/>
  <c r="CK8" i="28" s="1"/>
  <c r="I24" i="27"/>
  <c r="KN24" i="3"/>
  <c r="OJ24" i="3" s="1"/>
  <c r="CC24" i="28" s="1"/>
  <c r="IA24" i="3"/>
  <c r="LW24" i="3" s="1"/>
  <c r="R24" i="28" s="1"/>
  <c r="I40" i="27"/>
  <c r="IM40" i="3"/>
  <c r="MI40" i="3" s="1"/>
  <c r="AD40" i="28" s="1"/>
  <c r="F40" i="28"/>
  <c r="KY13" i="3"/>
  <c r="OU13" i="3" s="1"/>
  <c r="CN13" i="28" s="1"/>
  <c r="JB29" i="3"/>
  <c r="MX29" i="3" s="1"/>
  <c r="AS29" i="28" s="1"/>
  <c r="HT29" i="3"/>
  <c r="LP29" i="3" s="1"/>
  <c r="K29" i="28" s="1"/>
  <c r="IR45" i="3"/>
  <c r="MN45" i="3" s="1"/>
  <c r="AI45" i="28" s="1"/>
  <c r="JZ45" i="3"/>
  <c r="NV45" i="3" s="1"/>
  <c r="BO45" i="28" s="1"/>
  <c r="LI31" i="3"/>
  <c r="PE31" i="3" s="1"/>
  <c r="CX31" i="28" s="1"/>
  <c r="LA31" i="3"/>
  <c r="OW31" i="3" s="1"/>
  <c r="CP31" i="28" s="1"/>
  <c r="KW31" i="3"/>
  <c r="OS31" i="3" s="1"/>
  <c r="CL31" i="28" s="1"/>
  <c r="KS31" i="3"/>
  <c r="OO31" i="3" s="1"/>
  <c r="CH31" i="28" s="1"/>
  <c r="KK31" i="3"/>
  <c r="OG31" i="3" s="1"/>
  <c r="BZ31" i="28" s="1"/>
  <c r="KG31" i="3"/>
  <c r="OC31" i="3" s="1"/>
  <c r="BV31" i="28" s="1"/>
  <c r="KC31" i="3"/>
  <c r="NY31" i="3" s="1"/>
  <c r="BR31" i="28" s="1"/>
  <c r="JU31" i="3"/>
  <c r="NQ31" i="3" s="1"/>
  <c r="BJ31" i="28" s="1"/>
  <c r="JQ31" i="3"/>
  <c r="NM31" i="3" s="1"/>
  <c r="BF31" i="28" s="1"/>
  <c r="LG29" i="3"/>
  <c r="PC29" i="3" s="1"/>
  <c r="CV29" i="28" s="1"/>
  <c r="LC29" i="3"/>
  <c r="OY29" i="3" s="1"/>
  <c r="CR29" i="28" s="1"/>
  <c r="KU29" i="3"/>
  <c r="OQ29" i="3" s="1"/>
  <c r="CJ29" i="28" s="1"/>
  <c r="KQ29" i="3"/>
  <c r="OM29" i="3" s="1"/>
  <c r="CF29" i="28" s="1"/>
  <c r="KM29" i="3"/>
  <c r="OI29" i="3" s="1"/>
  <c r="CB29" i="28" s="1"/>
  <c r="KE29" i="3"/>
  <c r="OA29" i="3" s="1"/>
  <c r="BT29" i="28" s="1"/>
  <c r="KA29" i="3"/>
  <c r="NW29" i="3" s="1"/>
  <c r="BP29" i="28" s="1"/>
  <c r="JW29" i="3"/>
  <c r="NS29" i="3" s="1"/>
  <c r="BL29" i="28" s="1"/>
  <c r="LH24" i="3"/>
  <c r="PD24" i="3" s="1"/>
  <c r="CW24" i="28" s="1"/>
  <c r="KZ24" i="3"/>
  <c r="OV24" i="3" s="1"/>
  <c r="CO24" i="28" s="1"/>
  <c r="KV24" i="3"/>
  <c r="OR24" i="3" s="1"/>
  <c r="CK24" i="28" s="1"/>
  <c r="KR24" i="3"/>
  <c r="ON24" i="3" s="1"/>
  <c r="CG24" i="28" s="1"/>
  <c r="KJ24" i="3"/>
  <c r="OF24" i="3" s="1"/>
  <c r="BY24" i="28" s="1"/>
  <c r="KB24" i="3"/>
  <c r="NX24" i="3" s="1"/>
  <c r="BQ24" i="28" s="1"/>
  <c r="JX24" i="3"/>
  <c r="NT24" i="3" s="1"/>
  <c r="BM24" i="28" s="1"/>
  <c r="JT24" i="3"/>
  <c r="NP24" i="3" s="1"/>
  <c r="BI24" i="28" s="1"/>
  <c r="LI15" i="3"/>
  <c r="PE15" i="3" s="1"/>
  <c r="CX15" i="28" s="1"/>
  <c r="LA15" i="3"/>
  <c r="OW15" i="3" s="1"/>
  <c r="CP15" i="28" s="1"/>
  <c r="KW15" i="3"/>
  <c r="OS15" i="3" s="1"/>
  <c r="CL15" i="28" s="1"/>
  <c r="KS15" i="3"/>
  <c r="OO15" i="3" s="1"/>
  <c r="CH15" i="28" s="1"/>
  <c r="KK15" i="3"/>
  <c r="OG15" i="3" s="1"/>
  <c r="BZ15" i="28" s="1"/>
  <c r="KG15" i="3"/>
  <c r="OC15" i="3" s="1"/>
  <c r="BV15" i="28" s="1"/>
  <c r="KC15" i="3"/>
  <c r="NY15" i="3" s="1"/>
  <c r="BR15" i="28" s="1"/>
  <c r="JU15" i="3"/>
  <c r="NQ15" i="3" s="1"/>
  <c r="BJ15" i="28" s="1"/>
  <c r="JQ15" i="3"/>
  <c r="NM15" i="3" s="1"/>
  <c r="BF15" i="28" s="1"/>
  <c r="LG13" i="3"/>
  <c r="PC13" i="3" s="1"/>
  <c r="CV13" i="28" s="1"/>
  <c r="LC13" i="3"/>
  <c r="OY13" i="3" s="1"/>
  <c r="CR13" i="28" s="1"/>
  <c r="KU13" i="3"/>
  <c r="OQ13" i="3" s="1"/>
  <c r="CJ13" i="28" s="1"/>
  <c r="KQ13" i="3"/>
  <c r="OM13" i="3" s="1"/>
  <c r="CF13" i="28" s="1"/>
  <c r="KM13" i="3"/>
  <c r="OI13" i="3" s="1"/>
  <c r="CB13" i="28" s="1"/>
  <c r="KE13" i="3"/>
  <c r="OA13" i="3" s="1"/>
  <c r="BT13" i="28" s="1"/>
  <c r="KA13" i="3"/>
  <c r="NW13" i="3" s="1"/>
  <c r="BP13" i="28" s="1"/>
  <c r="JW13" i="3"/>
  <c r="NS13" i="3" s="1"/>
  <c r="BL13" i="28" s="1"/>
  <c r="LH8" i="3"/>
  <c r="PD8" i="3" s="1"/>
  <c r="CW8" i="28" s="1"/>
  <c r="LD8" i="3"/>
  <c r="OZ8" i="3" s="1"/>
  <c r="CS8" i="28" s="1"/>
  <c r="KZ8" i="3"/>
  <c r="OV8" i="3" s="1"/>
  <c r="CO8" i="28" s="1"/>
  <c r="KJ8" i="3"/>
  <c r="OF8" i="3" s="1"/>
  <c r="BY8" i="28" s="1"/>
  <c r="KF8" i="3"/>
  <c r="OB8" i="3" s="1"/>
  <c r="BU8" i="28" s="1"/>
  <c r="KB8" i="3"/>
  <c r="NX8" i="3" s="1"/>
  <c r="BQ8" i="28" s="1"/>
  <c r="JX8" i="3"/>
  <c r="NT8" i="3" s="1"/>
  <c r="BM8" i="28" s="1"/>
  <c r="JT8" i="3"/>
  <c r="NP8" i="3" s="1"/>
  <c r="BI8" i="28" s="1"/>
  <c r="N52" i="3"/>
  <c r="DX3" i="3" s="1"/>
  <c r="F3" i="28"/>
  <c r="JR3" i="3"/>
  <c r="NN3" i="3" s="1"/>
  <c r="BG3" i="28" s="1"/>
  <c r="JV3" i="3"/>
  <c r="NR3" i="3" s="1"/>
  <c r="BK3" i="28" s="1"/>
  <c r="JZ3" i="3"/>
  <c r="NV3" i="3" s="1"/>
  <c r="BO3" i="28" s="1"/>
  <c r="KD3" i="3"/>
  <c r="NZ3" i="3" s="1"/>
  <c r="BS3" i="28" s="1"/>
  <c r="KH3" i="3"/>
  <c r="OD3" i="3" s="1"/>
  <c r="BW3" i="28" s="1"/>
  <c r="KL3" i="3"/>
  <c r="OH3" i="3" s="1"/>
  <c r="CA3" i="28" s="1"/>
  <c r="KP3" i="3"/>
  <c r="OL3" i="3" s="1"/>
  <c r="CE3" i="28" s="1"/>
  <c r="KT3" i="3"/>
  <c r="OP3" i="3" s="1"/>
  <c r="CI3" i="28" s="1"/>
  <c r="KX3" i="3"/>
  <c r="OT3" i="3" s="1"/>
  <c r="CM3" i="28" s="1"/>
  <c r="LB3" i="3"/>
  <c r="OX3" i="3" s="1"/>
  <c r="CQ3" i="28" s="1"/>
  <c r="LF3" i="3"/>
  <c r="PB3" i="3" s="1"/>
  <c r="CU3" i="28" s="1"/>
  <c r="JU3" i="3"/>
  <c r="NQ3" i="3" s="1"/>
  <c r="BJ3" i="28" s="1"/>
  <c r="KA3" i="3"/>
  <c r="NW3" i="3" s="1"/>
  <c r="BP3" i="28" s="1"/>
  <c r="KF3" i="3"/>
  <c r="OB3" i="3" s="1"/>
  <c r="BU3" i="28" s="1"/>
  <c r="KK3" i="3"/>
  <c r="OG3" i="3" s="1"/>
  <c r="BZ3" i="28" s="1"/>
  <c r="KQ3" i="3"/>
  <c r="OM3" i="3" s="1"/>
  <c r="CF3" i="28" s="1"/>
  <c r="KV3" i="3"/>
  <c r="OR3" i="3" s="1"/>
  <c r="CK3" i="28" s="1"/>
  <c r="LA3" i="3"/>
  <c r="OW3" i="3" s="1"/>
  <c r="CP3" i="28" s="1"/>
  <c r="LG3" i="3"/>
  <c r="PC3" i="3" s="1"/>
  <c r="CV3" i="28" s="1"/>
  <c r="HV3" i="3"/>
  <c r="LR3" i="3" s="1"/>
  <c r="M3" i="28" s="1"/>
  <c r="HZ3" i="3"/>
  <c r="LV3" i="3" s="1"/>
  <c r="Q3" i="28" s="1"/>
  <c r="ID3" i="3"/>
  <c r="LZ3" i="3" s="1"/>
  <c r="U3" i="28" s="1"/>
  <c r="IH3" i="3"/>
  <c r="MD3" i="3" s="1"/>
  <c r="Y3" i="28" s="1"/>
  <c r="IL3" i="3"/>
  <c r="MH3" i="3" s="1"/>
  <c r="AC3" i="28" s="1"/>
  <c r="IP3" i="3"/>
  <c r="ML3" i="3" s="1"/>
  <c r="AG3" i="28" s="1"/>
  <c r="IT3" i="3"/>
  <c r="MP3" i="3" s="1"/>
  <c r="AK3" i="28" s="1"/>
  <c r="IX3" i="3"/>
  <c r="MT3" i="3" s="1"/>
  <c r="AO3" i="28" s="1"/>
  <c r="JB3" i="3"/>
  <c r="MX3" i="3" s="1"/>
  <c r="AS3" i="28" s="1"/>
  <c r="JF3" i="3"/>
  <c r="NB3" i="3" s="1"/>
  <c r="AW3" i="28" s="1"/>
  <c r="JJ3" i="3"/>
  <c r="NF3" i="3" s="1"/>
  <c r="BA3" i="28" s="1"/>
  <c r="JQ3" i="3"/>
  <c r="NM3" i="3" s="1"/>
  <c r="BF3" i="28" s="1"/>
  <c r="JW3" i="3"/>
  <c r="NS3" i="3" s="1"/>
  <c r="BL3" i="28" s="1"/>
  <c r="KB3" i="3"/>
  <c r="NX3" i="3" s="1"/>
  <c r="BQ3" i="28" s="1"/>
  <c r="KG3" i="3"/>
  <c r="OC3" i="3" s="1"/>
  <c r="BV3" i="28" s="1"/>
  <c r="KM3" i="3"/>
  <c r="OI3" i="3" s="1"/>
  <c r="CB3" i="28" s="1"/>
  <c r="KR3" i="3"/>
  <c r="ON3" i="3" s="1"/>
  <c r="CG3" i="28" s="1"/>
  <c r="KW3" i="3"/>
  <c r="OS3" i="3" s="1"/>
  <c r="CL3" i="28" s="1"/>
  <c r="LC3" i="3"/>
  <c r="OY3" i="3" s="1"/>
  <c r="CR3" i="28" s="1"/>
  <c r="LH3" i="3"/>
  <c r="PD3" i="3" s="1"/>
  <c r="CW3" i="28" s="1"/>
  <c r="JS3" i="3"/>
  <c r="NO3" i="3" s="1"/>
  <c r="BH3" i="28" s="1"/>
  <c r="JX3" i="3"/>
  <c r="NT3" i="3" s="1"/>
  <c r="BM3" i="28" s="1"/>
  <c r="KC3" i="3"/>
  <c r="NY3" i="3" s="1"/>
  <c r="BR3" i="28" s="1"/>
  <c r="KI3" i="3"/>
  <c r="OE3" i="3" s="1"/>
  <c r="BX3" i="28" s="1"/>
  <c r="KN3" i="3"/>
  <c r="OJ3" i="3" s="1"/>
  <c r="CC3" i="28" s="1"/>
  <c r="KS3" i="3"/>
  <c r="OO3" i="3" s="1"/>
  <c r="CH3" i="28" s="1"/>
  <c r="KY3" i="3"/>
  <c r="OU3" i="3" s="1"/>
  <c r="CN3" i="28" s="1"/>
  <c r="LD3" i="3"/>
  <c r="OZ3" i="3" s="1"/>
  <c r="CS3" i="28" s="1"/>
  <c r="LI3" i="3"/>
  <c r="PE3" i="3" s="1"/>
  <c r="CX3" i="28" s="1"/>
  <c r="JT3" i="3"/>
  <c r="NP3" i="3" s="1"/>
  <c r="BI3" i="28" s="1"/>
  <c r="KO3" i="3"/>
  <c r="OK3" i="3" s="1"/>
  <c r="CD3" i="28" s="1"/>
  <c r="JY3" i="3"/>
  <c r="NU3" i="3" s="1"/>
  <c r="BN3" i="28" s="1"/>
  <c r="KU3" i="3"/>
  <c r="OQ3" i="3" s="1"/>
  <c r="CJ3" i="28" s="1"/>
  <c r="KJ3" i="3"/>
  <c r="OF3" i="3" s="1"/>
  <c r="BY3" i="28" s="1"/>
  <c r="LE3" i="3"/>
  <c r="PA3" i="3" s="1"/>
  <c r="CT3" i="28" s="1"/>
  <c r="HT3" i="3"/>
  <c r="LP3" i="3" s="1"/>
  <c r="K3" i="28" s="1"/>
  <c r="HY3" i="3"/>
  <c r="LU3" i="3" s="1"/>
  <c r="P3" i="28" s="1"/>
  <c r="IE3" i="3"/>
  <c r="MA3" i="3" s="1"/>
  <c r="V3" i="28" s="1"/>
  <c r="IJ3" i="3"/>
  <c r="MF3" i="3" s="1"/>
  <c r="AA3" i="28" s="1"/>
  <c r="IO3" i="3"/>
  <c r="MK3" i="3" s="1"/>
  <c r="AF3" i="28" s="1"/>
  <c r="IU3" i="3"/>
  <c r="MQ3" i="3" s="1"/>
  <c r="AL3" i="28" s="1"/>
  <c r="IZ3" i="3"/>
  <c r="MV3" i="3" s="1"/>
  <c r="AQ3" i="28" s="1"/>
  <c r="JE3" i="3"/>
  <c r="NA3" i="3" s="1"/>
  <c r="AV3" i="28" s="1"/>
  <c r="JK3" i="3"/>
  <c r="NG3" i="3" s="1"/>
  <c r="BB3" i="28" s="1"/>
  <c r="HU3" i="3"/>
  <c r="LQ3" i="3" s="1"/>
  <c r="L3" i="28" s="1"/>
  <c r="IA3" i="3"/>
  <c r="LW3" i="3" s="1"/>
  <c r="R3" i="28" s="1"/>
  <c r="IF3" i="3"/>
  <c r="MB3" i="3" s="1"/>
  <c r="W3" i="28" s="1"/>
  <c r="IK3" i="3"/>
  <c r="MG3" i="3" s="1"/>
  <c r="AB3" i="28" s="1"/>
  <c r="IQ3" i="3"/>
  <c r="MM3" i="3" s="1"/>
  <c r="AH3" i="28" s="1"/>
  <c r="IV3" i="3"/>
  <c r="MR3" i="3" s="1"/>
  <c r="AM3" i="28" s="1"/>
  <c r="JA3" i="3"/>
  <c r="MW3" i="3" s="1"/>
  <c r="AR3" i="28" s="1"/>
  <c r="JG3" i="3"/>
  <c r="NC3" i="3" s="1"/>
  <c r="AX3" i="28" s="1"/>
  <c r="KZ3" i="3"/>
  <c r="OV3" i="3" s="1"/>
  <c r="CO3" i="28" s="1"/>
  <c r="HS3" i="3"/>
  <c r="LO3" i="3" s="1"/>
  <c r="J3" i="28" s="1"/>
  <c r="HX3" i="3"/>
  <c r="LT3" i="3" s="1"/>
  <c r="O3" i="28" s="1"/>
  <c r="IC3" i="3"/>
  <c r="LY3" i="3" s="1"/>
  <c r="T3" i="28" s="1"/>
  <c r="II3" i="3"/>
  <c r="ME3" i="3" s="1"/>
  <c r="Z3" i="28" s="1"/>
  <c r="IN3" i="3"/>
  <c r="MJ3" i="3" s="1"/>
  <c r="AE3" i="28" s="1"/>
  <c r="IS3" i="3"/>
  <c r="MO3" i="3" s="1"/>
  <c r="AJ3" i="28" s="1"/>
  <c r="IY3" i="3"/>
  <c r="MU3" i="3" s="1"/>
  <c r="AP3" i="28" s="1"/>
  <c r="JD3" i="3"/>
  <c r="MZ3" i="3" s="1"/>
  <c r="AU3" i="28" s="1"/>
  <c r="JI3" i="3"/>
  <c r="NE3" i="3" s="1"/>
  <c r="AZ3" i="28" s="1"/>
  <c r="KE3" i="3"/>
  <c r="OA3" i="3" s="1"/>
  <c r="BT3" i="28" s="1"/>
  <c r="IM3" i="3"/>
  <c r="MI3" i="3" s="1"/>
  <c r="AD3" i="28" s="1"/>
  <c r="JH3" i="3"/>
  <c r="ND3" i="3" s="1"/>
  <c r="AY3" i="28" s="1"/>
  <c r="HW3" i="3"/>
  <c r="LS3" i="3" s="1"/>
  <c r="N3" i="28" s="1"/>
  <c r="IR3" i="3"/>
  <c r="MN3" i="3" s="1"/>
  <c r="AI3" i="28" s="1"/>
  <c r="I3" i="27"/>
  <c r="JC3" i="3"/>
  <c r="MY3" i="3" s="1"/>
  <c r="AT3" i="28" s="1"/>
  <c r="IB3" i="3"/>
  <c r="LX3" i="3" s="1"/>
  <c r="S3" i="28" s="1"/>
  <c r="IW3" i="3"/>
  <c r="MS3" i="3" s="1"/>
  <c r="AN3" i="28" s="1"/>
  <c r="IG3" i="3"/>
  <c r="MC3" i="3" s="1"/>
  <c r="X3" i="28" s="1"/>
  <c r="JS50" i="3"/>
  <c r="NO50" i="3" s="1"/>
  <c r="JW50" i="3"/>
  <c r="NS50" i="3" s="1"/>
  <c r="KA50" i="3"/>
  <c r="NW50" i="3" s="1"/>
  <c r="KE50" i="3"/>
  <c r="OA50" i="3" s="1"/>
  <c r="KI50" i="3"/>
  <c r="OE50" i="3" s="1"/>
  <c r="KM50" i="3"/>
  <c r="OI50" i="3" s="1"/>
  <c r="KQ50" i="3"/>
  <c r="OM50" i="3" s="1"/>
  <c r="KU50" i="3"/>
  <c r="OQ50" i="3" s="1"/>
  <c r="KY50" i="3"/>
  <c r="OU50" i="3" s="1"/>
  <c r="LC50" i="3"/>
  <c r="OY50" i="3" s="1"/>
  <c r="LG50" i="3"/>
  <c r="PC50" i="3" s="1"/>
  <c r="JQ50" i="3"/>
  <c r="NM50" i="3" s="1"/>
  <c r="JV50" i="3"/>
  <c r="NR50" i="3" s="1"/>
  <c r="KB50" i="3"/>
  <c r="NX50" i="3" s="1"/>
  <c r="KG50" i="3"/>
  <c r="OC50" i="3" s="1"/>
  <c r="KL50" i="3"/>
  <c r="OH50" i="3" s="1"/>
  <c r="KR50" i="3"/>
  <c r="ON50" i="3" s="1"/>
  <c r="KW50" i="3"/>
  <c r="OS50" i="3" s="1"/>
  <c r="LB50" i="3"/>
  <c r="OX50" i="3" s="1"/>
  <c r="LH50" i="3"/>
  <c r="PD50" i="3" s="1"/>
  <c r="JR50" i="3"/>
  <c r="NN50" i="3" s="1"/>
  <c r="JX50" i="3"/>
  <c r="NT50" i="3" s="1"/>
  <c r="KC50" i="3"/>
  <c r="NY50" i="3" s="1"/>
  <c r="KH50" i="3"/>
  <c r="OD50" i="3" s="1"/>
  <c r="KN50" i="3"/>
  <c r="OJ50" i="3" s="1"/>
  <c r="KS50" i="3"/>
  <c r="OO50" i="3" s="1"/>
  <c r="KX50" i="3"/>
  <c r="OT50" i="3" s="1"/>
  <c r="LD50" i="3"/>
  <c r="OZ50" i="3" s="1"/>
  <c r="LI50" i="3"/>
  <c r="PE50" i="3" s="1"/>
  <c r="JU50" i="3"/>
  <c r="NQ50" i="3" s="1"/>
  <c r="JZ50" i="3"/>
  <c r="NV50" i="3" s="1"/>
  <c r="KF50" i="3"/>
  <c r="OB50" i="3" s="1"/>
  <c r="KK50" i="3"/>
  <c r="OG50" i="3" s="1"/>
  <c r="KP50" i="3"/>
  <c r="OL50" i="3" s="1"/>
  <c r="KV50" i="3"/>
  <c r="OR50" i="3" s="1"/>
  <c r="LA50" i="3"/>
  <c r="OW50" i="3" s="1"/>
  <c r="LF50" i="3"/>
  <c r="PB50" i="3" s="1"/>
  <c r="JY50" i="3"/>
  <c r="NU50" i="3" s="1"/>
  <c r="KT50" i="3"/>
  <c r="OP50" i="3" s="1"/>
  <c r="HV50" i="3"/>
  <c r="LR50" i="3" s="1"/>
  <c r="HZ50" i="3"/>
  <c r="LV50" i="3" s="1"/>
  <c r="ID50" i="3"/>
  <c r="LZ50" i="3" s="1"/>
  <c r="IH50" i="3"/>
  <c r="MD50" i="3" s="1"/>
  <c r="IL50" i="3"/>
  <c r="MH50" i="3" s="1"/>
  <c r="IP50" i="3"/>
  <c r="ML50" i="3" s="1"/>
  <c r="IT50" i="3"/>
  <c r="MP50" i="3" s="1"/>
  <c r="IX50" i="3"/>
  <c r="MT50" i="3" s="1"/>
  <c r="JB50" i="3"/>
  <c r="MX50" i="3" s="1"/>
  <c r="JF50" i="3"/>
  <c r="NB50" i="3" s="1"/>
  <c r="JJ50" i="3"/>
  <c r="NF50" i="3" s="1"/>
  <c r="I50" i="27"/>
  <c r="JT50" i="3"/>
  <c r="NP50" i="3" s="1"/>
  <c r="KO50" i="3"/>
  <c r="OK50" i="3" s="1"/>
  <c r="HU50" i="3"/>
  <c r="LQ50" i="3" s="1"/>
  <c r="IC50" i="3"/>
  <c r="LY50" i="3" s="1"/>
  <c r="IK50" i="3"/>
  <c r="MG50" i="3" s="1"/>
  <c r="IS50" i="3"/>
  <c r="MO50" i="3" s="1"/>
  <c r="JA50" i="3"/>
  <c r="MW50" i="3" s="1"/>
  <c r="KD50" i="3"/>
  <c r="NZ50" i="3" s="1"/>
  <c r="KZ50" i="3"/>
  <c r="OV50" i="3" s="1"/>
  <c r="HS50" i="3"/>
  <c r="LO50" i="3" s="1"/>
  <c r="HW50" i="3"/>
  <c r="LS50" i="3" s="1"/>
  <c r="IA50" i="3"/>
  <c r="LW50" i="3" s="1"/>
  <c r="IE50" i="3"/>
  <c r="MA50" i="3" s="1"/>
  <c r="II50" i="3"/>
  <c r="ME50" i="3" s="1"/>
  <c r="IM50" i="3"/>
  <c r="MI50" i="3" s="1"/>
  <c r="IQ50" i="3"/>
  <c r="MM50" i="3" s="1"/>
  <c r="IU50" i="3"/>
  <c r="MQ50" i="3" s="1"/>
  <c r="IY50" i="3"/>
  <c r="MU50" i="3" s="1"/>
  <c r="JC50" i="3"/>
  <c r="MY50" i="3" s="1"/>
  <c r="JG50" i="3"/>
  <c r="NC50" i="3" s="1"/>
  <c r="JK50" i="3"/>
  <c r="NG50" i="3" s="1"/>
  <c r="HY50" i="3"/>
  <c r="LU50" i="3" s="1"/>
  <c r="IO50" i="3"/>
  <c r="MK50" i="3" s="1"/>
  <c r="JE50" i="3"/>
  <c r="NA50" i="3" s="1"/>
  <c r="KJ50" i="3"/>
  <c r="OF50" i="3" s="1"/>
  <c r="LE50" i="3"/>
  <c r="PA50" i="3" s="1"/>
  <c r="HT50" i="3"/>
  <c r="LP50" i="3" s="1"/>
  <c r="HX50" i="3"/>
  <c r="LT50" i="3" s="1"/>
  <c r="IB50" i="3"/>
  <c r="LX50" i="3" s="1"/>
  <c r="IF50" i="3"/>
  <c r="MB50" i="3" s="1"/>
  <c r="IJ50" i="3"/>
  <c r="MF50" i="3" s="1"/>
  <c r="IN50" i="3"/>
  <c r="MJ50" i="3" s="1"/>
  <c r="IR50" i="3"/>
  <c r="MN50" i="3" s="1"/>
  <c r="IV50" i="3"/>
  <c r="MR50" i="3" s="1"/>
  <c r="IZ50" i="3"/>
  <c r="MV50" i="3" s="1"/>
  <c r="JD50" i="3"/>
  <c r="MZ50" i="3" s="1"/>
  <c r="JH50" i="3"/>
  <c r="ND50" i="3" s="1"/>
  <c r="IG50" i="3"/>
  <c r="MC50" i="3" s="1"/>
  <c r="IW50" i="3"/>
  <c r="MS50" i="3" s="1"/>
  <c r="JI50" i="3"/>
  <c r="NE50" i="3" s="1"/>
  <c r="IQ49" i="3"/>
  <c r="MM49" i="3" s="1"/>
  <c r="AH49" i="28" s="1"/>
  <c r="IA48" i="3"/>
  <c r="LW48" i="3" s="1"/>
  <c r="R48" i="28" s="1"/>
  <c r="Z52" i="3"/>
  <c r="EJ6" i="3" s="1"/>
  <c r="AU52" i="3"/>
  <c r="AM52" i="3"/>
  <c r="EW49" i="3" s="1"/>
  <c r="O52" i="3"/>
  <c r="DY18" i="3" s="1"/>
  <c r="AT52" i="3"/>
  <c r="FD41" i="3" s="1"/>
  <c r="AD52" i="3"/>
  <c r="EN23" i="3" s="1"/>
  <c r="R52" i="3"/>
  <c r="EB36" i="3" s="1"/>
  <c r="AL52" i="3"/>
  <c r="EV23" i="3" s="1"/>
  <c r="AX52" i="3"/>
  <c r="FH46" i="3" s="1"/>
  <c r="AH52" i="3"/>
  <c r="ER41" i="3" s="1"/>
  <c r="DX23" i="3"/>
  <c r="FE18" i="3"/>
  <c r="EJ7" i="3"/>
  <c r="W52" i="3"/>
  <c r="EG27" i="3" s="1"/>
  <c r="FD46" i="3"/>
  <c r="FD38" i="3"/>
  <c r="FD30" i="3"/>
  <c r="DX30" i="3"/>
  <c r="FD26" i="3"/>
  <c r="FD22" i="3"/>
  <c r="DX22" i="3"/>
  <c r="FD18" i="3"/>
  <c r="AL11" i="6"/>
  <c r="AL12" i="6" s="1"/>
  <c r="AD11" i="6"/>
  <c r="AD12" i="6" s="1"/>
  <c r="EN50" i="3"/>
  <c r="AQ4" i="6"/>
  <c r="AA4" i="6"/>
  <c r="AA7" i="6" s="1"/>
  <c r="AN52" i="3"/>
  <c r="EX32" i="3" s="1"/>
  <c r="AN3" i="6"/>
  <c r="AN6" i="6" s="1"/>
  <c r="AF52" i="3"/>
  <c r="EP49" i="3" s="1"/>
  <c r="AF3" i="6"/>
  <c r="AF6" i="6" s="1"/>
  <c r="DY45" i="3"/>
  <c r="FE41" i="3"/>
  <c r="EJ30" i="3"/>
  <c r="DY29" i="3"/>
  <c r="FH26" i="3"/>
  <c r="EN26" i="3"/>
  <c r="EN22" i="3"/>
  <c r="FE17" i="3"/>
  <c r="DY17" i="3"/>
  <c r="FD14" i="3"/>
  <c r="EN14" i="3"/>
  <c r="EJ14" i="3"/>
  <c r="FE13" i="3"/>
  <c r="EX12" i="3"/>
  <c r="FD10" i="3"/>
  <c r="EN10" i="3"/>
  <c r="EJ10" i="3"/>
  <c r="DX10" i="3"/>
  <c r="FE9" i="3"/>
  <c r="FH6" i="3"/>
  <c r="EN6" i="3"/>
  <c r="FE5" i="3"/>
  <c r="EX4" i="3"/>
  <c r="AX24" i="6"/>
  <c r="AX25" i="6" s="1"/>
  <c r="AT24" i="6"/>
  <c r="AT25" i="6" s="1"/>
  <c r="AP24" i="6"/>
  <c r="AP25" i="6" s="1"/>
  <c r="AL24" i="6"/>
  <c r="AL25" i="6" s="1"/>
  <c r="AH24" i="6"/>
  <c r="AH25" i="6" s="1"/>
  <c r="AD24" i="6"/>
  <c r="AD25" i="6" s="1"/>
  <c r="Z24" i="6"/>
  <c r="Z25" i="6" s="1"/>
  <c r="V24" i="6"/>
  <c r="V25" i="6" s="1"/>
  <c r="R24" i="6"/>
  <c r="R25" i="6" s="1"/>
  <c r="N24" i="6"/>
  <c r="N25" i="6" s="1"/>
  <c r="CU52" i="3"/>
  <c r="HD34" i="3" s="1"/>
  <c r="AU17" i="6"/>
  <c r="CQ52" i="3"/>
  <c r="GZ45" i="3" s="1"/>
  <c r="AQ17" i="6"/>
  <c r="AQ20" i="6" s="1"/>
  <c r="CM52" i="3"/>
  <c r="GV29" i="3" s="1"/>
  <c r="AM17" i="6"/>
  <c r="AM20" i="6" s="1"/>
  <c r="CI52" i="3"/>
  <c r="GR37" i="3" s="1"/>
  <c r="AI17" i="6"/>
  <c r="AI20" i="6" s="1"/>
  <c r="CE52" i="3"/>
  <c r="GN9" i="3" s="1"/>
  <c r="AE17" i="6"/>
  <c r="AE20" i="6" s="1"/>
  <c r="CA52" i="3"/>
  <c r="GJ12" i="3" s="1"/>
  <c r="AA17" i="6"/>
  <c r="AA20" i="6" s="1"/>
  <c r="BW52" i="3"/>
  <c r="GF25" i="3" s="1"/>
  <c r="W17" i="6"/>
  <c r="BS52" i="3"/>
  <c r="GB37" i="3" s="1"/>
  <c r="S17" i="6"/>
  <c r="S20" i="6" s="1"/>
  <c r="BO52" i="3"/>
  <c r="FX46" i="3" s="1"/>
  <c r="O17" i="6"/>
  <c r="AV16" i="6"/>
  <c r="AV19" i="6" s="1"/>
  <c r="CV52" i="3"/>
  <c r="HE21" i="3" s="1"/>
  <c r="AR16" i="6"/>
  <c r="AR19" i="6" s="1"/>
  <c r="HA48" i="3"/>
  <c r="AN16" i="6"/>
  <c r="AN19" i="6" s="1"/>
  <c r="GW48" i="3"/>
  <c r="AJ16" i="6"/>
  <c r="GS48" i="3"/>
  <c r="AF16" i="6"/>
  <c r="AF19" i="6" s="1"/>
  <c r="CF52" i="3"/>
  <c r="GO20" i="3" s="1"/>
  <c r="AB16" i="6"/>
  <c r="AB19" i="6" s="1"/>
  <c r="GK48" i="3"/>
  <c r="X16" i="6"/>
  <c r="X19" i="6" s="1"/>
  <c r="GG48" i="3"/>
  <c r="T16" i="6"/>
  <c r="GC48" i="3"/>
  <c r="P16" i="6"/>
  <c r="P19" i="6" s="1"/>
  <c r="BP52" i="3"/>
  <c r="FY20" i="3" s="1"/>
  <c r="HA44" i="3"/>
  <c r="GW44" i="3"/>
  <c r="GS44" i="3"/>
  <c r="GK44" i="3"/>
  <c r="GG44" i="3"/>
  <c r="GC44" i="3"/>
  <c r="HA40" i="3"/>
  <c r="GW40" i="3"/>
  <c r="GS40" i="3"/>
  <c r="GK40" i="3"/>
  <c r="GG40" i="3"/>
  <c r="GC40" i="3"/>
  <c r="FX37" i="3"/>
  <c r="HA36" i="3"/>
  <c r="GW36" i="3"/>
  <c r="GS36" i="3"/>
  <c r="GK36" i="3"/>
  <c r="GG36" i="3"/>
  <c r="GC36" i="3"/>
  <c r="HA32" i="3"/>
  <c r="GW32" i="3"/>
  <c r="GS32" i="3"/>
  <c r="GK32" i="3"/>
  <c r="GG32" i="3"/>
  <c r="GC32" i="3"/>
  <c r="HA28" i="3"/>
  <c r="GW28" i="3"/>
  <c r="GS28" i="3"/>
  <c r="GK28" i="3"/>
  <c r="GG28" i="3"/>
  <c r="GC28" i="3"/>
  <c r="HA24" i="3"/>
  <c r="GW24" i="3"/>
  <c r="GS24" i="3"/>
  <c r="GK24" i="3"/>
  <c r="GG24" i="3"/>
  <c r="GC24" i="3"/>
  <c r="AP11" i="6"/>
  <c r="AP12" i="6" s="1"/>
  <c r="Z11" i="6"/>
  <c r="Z12" i="6" s="1"/>
  <c r="N11" i="6"/>
  <c r="N12" i="6" s="1"/>
  <c r="AU4" i="6"/>
  <c r="AU7" i="6" s="1"/>
  <c r="FE49" i="3"/>
  <c r="AE4" i="6"/>
  <c r="AE7" i="6" s="1"/>
  <c r="O4" i="6"/>
  <c r="DY49" i="3"/>
  <c r="AV52" i="3"/>
  <c r="FF49" i="3" s="1"/>
  <c r="AV3" i="6"/>
  <c r="AB52" i="3"/>
  <c r="AB3" i="6"/>
  <c r="AB6" i="6" s="1"/>
  <c r="P52" i="3"/>
  <c r="DZ46" i="3" s="1"/>
  <c r="P3" i="6"/>
  <c r="P6" i="6" s="1"/>
  <c r="FH42" i="3"/>
  <c r="FE37" i="3"/>
  <c r="FE29" i="3"/>
  <c r="EX20" i="3"/>
  <c r="EJ18" i="3"/>
  <c r="AO11" i="6"/>
  <c r="AO12" i="6" s="1"/>
  <c r="AG11" i="6"/>
  <c r="AG12" i="6" s="1"/>
  <c r="U11" i="6"/>
  <c r="U12" i="6" s="1"/>
  <c r="M11" i="6"/>
  <c r="M12" i="6" s="1"/>
  <c r="AT4" i="6"/>
  <c r="AT7" i="6" s="1"/>
  <c r="FD49" i="3"/>
  <c r="R4" i="6"/>
  <c r="R7" i="6" s="1"/>
  <c r="AM3" i="6"/>
  <c r="AM6" i="6" s="1"/>
  <c r="AE3" i="6"/>
  <c r="AE6" i="6" s="1"/>
  <c r="S3" i="6"/>
  <c r="S52" i="3"/>
  <c r="EC37" i="3" s="1"/>
  <c r="FD45" i="3"/>
  <c r="EJ41" i="3"/>
  <c r="DX41" i="3"/>
  <c r="FH33" i="3"/>
  <c r="FE28" i="3"/>
  <c r="FH25" i="3"/>
  <c r="EN25" i="3"/>
  <c r="FE24" i="3"/>
  <c r="DY24" i="3"/>
  <c r="FD21" i="3"/>
  <c r="EN21" i="3"/>
  <c r="EJ21" i="3"/>
  <c r="FE20" i="3"/>
  <c r="FH17" i="3"/>
  <c r="EN17" i="3"/>
  <c r="FE16" i="3"/>
  <c r="DY16" i="3"/>
  <c r="FD13" i="3"/>
  <c r="EN13" i="3"/>
  <c r="EJ13" i="3"/>
  <c r="DX13" i="3"/>
  <c r="FE12" i="3"/>
  <c r="FD9" i="3"/>
  <c r="EN9" i="3"/>
  <c r="EJ9" i="3"/>
  <c r="FE8" i="3"/>
  <c r="DY8" i="3"/>
  <c r="FH5" i="3"/>
  <c r="EJ5" i="3"/>
  <c r="DX5" i="3"/>
  <c r="FE4" i="3"/>
  <c r="AW24" i="6"/>
  <c r="AS24" i="6"/>
  <c r="AS25" i="6" s="1"/>
  <c r="AO24" i="6"/>
  <c r="AK24" i="6"/>
  <c r="AK25" i="6" s="1"/>
  <c r="AG24" i="6"/>
  <c r="AG25" i="6" s="1"/>
  <c r="AC24" i="6"/>
  <c r="AC25" i="6" s="1"/>
  <c r="Y24" i="6"/>
  <c r="U24" i="6"/>
  <c r="U25" i="6" s="1"/>
  <c r="Q24" i="6"/>
  <c r="M24" i="6"/>
  <c r="M25" i="6" s="1"/>
  <c r="CX52" i="3"/>
  <c r="HG33" i="3" s="1"/>
  <c r="AX17" i="6"/>
  <c r="AX20" i="6" s="1"/>
  <c r="CT52" i="3"/>
  <c r="HC40" i="3" s="1"/>
  <c r="AT17" i="6"/>
  <c r="AT20" i="6" s="1"/>
  <c r="CP52" i="3"/>
  <c r="GY44" i="3" s="1"/>
  <c r="AP17" i="6"/>
  <c r="CL52" i="3"/>
  <c r="GU42" i="3" s="1"/>
  <c r="AL17" i="6"/>
  <c r="AL20" i="6" s="1"/>
  <c r="CH52" i="3"/>
  <c r="GQ31" i="3" s="1"/>
  <c r="AH17" i="6"/>
  <c r="AH20" i="6" s="1"/>
  <c r="CD52" i="3"/>
  <c r="GM45" i="3" s="1"/>
  <c r="AD17" i="6"/>
  <c r="AD20" i="6" s="1"/>
  <c r="BZ52" i="3"/>
  <c r="GI13" i="3" s="1"/>
  <c r="Z17" i="6"/>
  <c r="Z20" i="6" s="1"/>
  <c r="BV52" i="3"/>
  <c r="GE29" i="3" s="1"/>
  <c r="V17" i="6"/>
  <c r="V20" i="6" s="1"/>
  <c r="BR52" i="3"/>
  <c r="GA43" i="3" s="1"/>
  <c r="R17" i="6"/>
  <c r="R20" i="6" s="1"/>
  <c r="BN52" i="3"/>
  <c r="FW47" i="3" s="1"/>
  <c r="N17" i="6"/>
  <c r="N20" i="6" s="1"/>
  <c r="AU16" i="6"/>
  <c r="AU19" i="6" s="1"/>
  <c r="AQ16" i="6"/>
  <c r="AQ19" i="6" s="1"/>
  <c r="AM16" i="6"/>
  <c r="AM19" i="6" s="1"/>
  <c r="AI16" i="6"/>
  <c r="AI19" i="6" s="1"/>
  <c r="AE16" i="6"/>
  <c r="AA16" i="6"/>
  <c r="AA19" i="6" s="1"/>
  <c r="W16" i="6"/>
  <c r="S16" i="6"/>
  <c r="S19" i="6" s="1"/>
  <c r="O16" i="6"/>
  <c r="O19" i="6" s="1"/>
  <c r="HA47" i="3"/>
  <c r="GW47" i="3"/>
  <c r="GS47" i="3"/>
  <c r="GK47" i="3"/>
  <c r="GG47" i="3"/>
  <c r="GC47" i="3"/>
  <c r="HA43" i="3"/>
  <c r="GW43" i="3"/>
  <c r="GS43" i="3"/>
  <c r="GK43" i="3"/>
  <c r="GG43" i="3"/>
  <c r="GC43" i="3"/>
  <c r="GG39" i="3"/>
  <c r="FH19" i="3"/>
  <c r="AX11" i="6"/>
  <c r="AX12" i="6" s="1"/>
  <c r="FH50" i="3"/>
  <c r="AT11" i="6"/>
  <c r="AT12" i="6" s="1"/>
  <c r="FD50" i="3"/>
  <c r="AH11" i="6"/>
  <c r="AH12" i="6" s="1"/>
  <c r="V11" i="6"/>
  <c r="V12" i="6" s="1"/>
  <c r="R11" i="6"/>
  <c r="R12" i="6" s="1"/>
  <c r="AM4" i="6"/>
  <c r="AM7" i="6" s="1"/>
  <c r="AI4" i="6"/>
  <c r="AI7" i="6" s="1"/>
  <c r="W4" i="6"/>
  <c r="W7" i="6" s="1"/>
  <c r="S4" i="6"/>
  <c r="AR52" i="3"/>
  <c r="FB42" i="3" s="1"/>
  <c r="AR3" i="6"/>
  <c r="AR6" i="6" s="1"/>
  <c r="AJ52" i="3"/>
  <c r="ET27" i="3" s="1"/>
  <c r="AJ3" i="6"/>
  <c r="AJ6" i="6" s="1"/>
  <c r="X52" i="3"/>
  <c r="EH40" i="3" s="1"/>
  <c r="X3" i="6"/>
  <c r="X6" i="6" s="1"/>
  <c r="T52" i="3"/>
  <c r="ED45" i="3" s="1"/>
  <c r="T3" i="6"/>
  <c r="T6" i="6" s="1"/>
  <c r="FE45" i="3"/>
  <c r="EJ38" i="3"/>
  <c r="FH34" i="3"/>
  <c r="EN34" i="3"/>
  <c r="EJ34" i="3"/>
  <c r="FE33" i="3"/>
  <c r="EX28" i="3"/>
  <c r="EJ26" i="3"/>
  <c r="FE25" i="3"/>
  <c r="FH22" i="3"/>
  <c r="EJ22" i="3"/>
  <c r="FE21" i="3"/>
  <c r="FH18" i="3"/>
  <c r="EN18" i="3"/>
  <c r="AS11" i="6"/>
  <c r="AS12" i="6" s="1"/>
  <c r="AK11" i="6"/>
  <c r="AK12" i="6" s="1"/>
  <c r="AC11" i="6"/>
  <c r="AC12" i="6" s="1"/>
  <c r="Y11" i="6"/>
  <c r="Y12" i="6" s="1"/>
  <c r="Q11" i="6"/>
  <c r="Q12" i="6" s="1"/>
  <c r="AX4" i="6"/>
  <c r="FH49" i="3"/>
  <c r="AP4" i="6"/>
  <c r="AP7" i="6" s="1"/>
  <c r="AL4" i="6"/>
  <c r="AH4" i="6"/>
  <c r="AH7" i="6" s="1"/>
  <c r="Z4" i="6"/>
  <c r="Z7" i="6" s="1"/>
  <c r="EJ49" i="3"/>
  <c r="V4" i="6"/>
  <c r="V7" i="6" s="1"/>
  <c r="N4" i="6"/>
  <c r="N7" i="6" s="1"/>
  <c r="DX49" i="3"/>
  <c r="AU3" i="6"/>
  <c r="AU6" i="6" s="1"/>
  <c r="FE48" i="3"/>
  <c r="AQ3" i="6"/>
  <c r="AQ6" i="6" s="1"/>
  <c r="AQ52" i="3"/>
  <c r="AI3" i="6"/>
  <c r="AI6" i="6" s="1"/>
  <c r="AI52" i="3"/>
  <c r="ES31" i="3" s="1"/>
  <c r="AA3" i="6"/>
  <c r="AA6" i="6" s="1"/>
  <c r="AA52" i="3"/>
  <c r="EK50" i="3" s="1"/>
  <c r="W3" i="6"/>
  <c r="W6" i="6" s="1"/>
  <c r="O3" i="6"/>
  <c r="O6" i="6" s="1"/>
  <c r="EX47" i="3"/>
  <c r="DZ47" i="3"/>
  <c r="FH45" i="3"/>
  <c r="FE44" i="3"/>
  <c r="DY44" i="3"/>
  <c r="FH41" i="3"/>
  <c r="EN41" i="3"/>
  <c r="FE40" i="3"/>
  <c r="DY40" i="3"/>
  <c r="DZ39" i="3"/>
  <c r="FH37" i="3"/>
  <c r="FD37" i="3"/>
  <c r="EJ37" i="3"/>
  <c r="FE36" i="3"/>
  <c r="FD33" i="3"/>
  <c r="EJ33" i="3"/>
  <c r="FE32" i="3"/>
  <c r="FH29" i="3"/>
  <c r="FD29" i="3"/>
  <c r="EN29" i="3"/>
  <c r="EJ29" i="3"/>
  <c r="DX29" i="3"/>
  <c r="DY28" i="3"/>
  <c r="AP52" i="3"/>
  <c r="EZ48" i="3" s="1"/>
  <c r="AE52" i="3"/>
  <c r="EO38" i="3" s="1"/>
  <c r="V52" i="3"/>
  <c r="AV11" i="6"/>
  <c r="AV12" i="6" s="1"/>
  <c r="AR11" i="6"/>
  <c r="AR12" i="6" s="1"/>
  <c r="AN11" i="6"/>
  <c r="AN12" i="6" s="1"/>
  <c r="AJ11" i="6"/>
  <c r="AJ12" i="6" s="1"/>
  <c r="AF11" i="6"/>
  <c r="AF12" i="6" s="1"/>
  <c r="X11" i="6"/>
  <c r="X12" i="6" s="1"/>
  <c r="T11" i="6"/>
  <c r="T12" i="6" s="1"/>
  <c r="P11" i="6"/>
  <c r="P12" i="6" s="1"/>
  <c r="AW4" i="6"/>
  <c r="AS4" i="6"/>
  <c r="AS7" i="6" s="1"/>
  <c r="AO4" i="6"/>
  <c r="AO7" i="6" s="1"/>
  <c r="AK4" i="6"/>
  <c r="AK7" i="6" s="1"/>
  <c r="AG4" i="6"/>
  <c r="AG7" i="6" s="1"/>
  <c r="AC4" i="6"/>
  <c r="AC7" i="6" s="1"/>
  <c r="Y4" i="6"/>
  <c r="Y7" i="6" s="1"/>
  <c r="U4" i="6"/>
  <c r="U7" i="6" s="1"/>
  <c r="Q4" i="6"/>
  <c r="M4" i="6"/>
  <c r="M7" i="6" s="1"/>
  <c r="AX3" i="6"/>
  <c r="AX6" i="6" s="1"/>
  <c r="FH48" i="3"/>
  <c r="AT3" i="6"/>
  <c r="FD48" i="3"/>
  <c r="AP3" i="6"/>
  <c r="AP6" i="6" s="1"/>
  <c r="AL3" i="6"/>
  <c r="AL6" i="6" s="1"/>
  <c r="AH3" i="6"/>
  <c r="AH6" i="6" s="1"/>
  <c r="AD3" i="6"/>
  <c r="AD6" i="6" s="1"/>
  <c r="Z3" i="6"/>
  <c r="Z6" i="6" s="1"/>
  <c r="EJ48" i="3"/>
  <c r="V3" i="6"/>
  <c r="V6" i="6" s="1"/>
  <c r="R3" i="6"/>
  <c r="R6" i="6" s="1"/>
  <c r="N3" i="6"/>
  <c r="N6" i="6" s="1"/>
  <c r="FE47" i="3"/>
  <c r="EX46" i="3"/>
  <c r="FH44" i="3"/>
  <c r="FD44" i="3"/>
  <c r="EJ44" i="3"/>
  <c r="DX44" i="3"/>
  <c r="FE43" i="3"/>
  <c r="FH40" i="3"/>
  <c r="FD40" i="3"/>
  <c r="EJ40" i="3"/>
  <c r="FE39" i="3"/>
  <c r="DY39" i="3"/>
  <c r="FD36" i="3"/>
  <c r="EJ36" i="3"/>
  <c r="FE35" i="3"/>
  <c r="FH32" i="3"/>
  <c r="FD32" i="3"/>
  <c r="EJ32" i="3"/>
  <c r="FE31" i="3"/>
  <c r="DY31" i="3"/>
  <c r="FH28" i="3"/>
  <c r="FD28" i="3"/>
  <c r="EJ28" i="3"/>
  <c r="FE27" i="3"/>
  <c r="DY27" i="3"/>
  <c r="FH24" i="3"/>
  <c r="FD24" i="3"/>
  <c r="EJ24" i="3"/>
  <c r="FE23" i="3"/>
  <c r="FH20" i="3"/>
  <c r="FD20" i="3"/>
  <c r="EJ20" i="3"/>
  <c r="FE19" i="3"/>
  <c r="DY19" i="3"/>
  <c r="FH16" i="3"/>
  <c r="FD16" i="3"/>
  <c r="EJ16" i="3"/>
  <c r="FE15" i="3"/>
  <c r="DY15" i="3"/>
  <c r="FH12" i="3"/>
  <c r="FD12" i="3"/>
  <c r="EJ12" i="3"/>
  <c r="FE11" i="3"/>
  <c r="DY11" i="3"/>
  <c r="FH8" i="3"/>
  <c r="FD8" i="3"/>
  <c r="EN8" i="3"/>
  <c r="EJ8" i="3"/>
  <c r="FE7" i="3"/>
  <c r="DY7" i="3"/>
  <c r="EP6" i="3"/>
  <c r="FH4" i="3"/>
  <c r="FD4" i="3"/>
  <c r="EN4" i="3"/>
  <c r="EJ4" i="3"/>
  <c r="FE3" i="3"/>
  <c r="DY3" i="3"/>
  <c r="AV24" i="6"/>
  <c r="AV25" i="6" s="1"/>
  <c r="AR24" i="6"/>
  <c r="AR25" i="6" s="1"/>
  <c r="HA50" i="3"/>
  <c r="AN24" i="6"/>
  <c r="AN25" i="6" s="1"/>
  <c r="GW50" i="3"/>
  <c r="AJ24" i="6"/>
  <c r="AJ25" i="6" s="1"/>
  <c r="GS50" i="3"/>
  <c r="AF24" i="6"/>
  <c r="AF25" i="6" s="1"/>
  <c r="AB24" i="6"/>
  <c r="AB25" i="6" s="1"/>
  <c r="GK50" i="3"/>
  <c r="X24" i="6"/>
  <c r="X25" i="6" s="1"/>
  <c r="GG50" i="3"/>
  <c r="T24" i="6"/>
  <c r="T25" i="6" s="1"/>
  <c r="GC50" i="3"/>
  <c r="P24" i="6"/>
  <c r="P25" i="6" s="1"/>
  <c r="CW52" i="3"/>
  <c r="HF36" i="3" s="1"/>
  <c r="AW17" i="6"/>
  <c r="AW20" i="6" s="1"/>
  <c r="CS52" i="3"/>
  <c r="HB34" i="3" s="1"/>
  <c r="AS17" i="6"/>
  <c r="AS20" i="6" s="1"/>
  <c r="CO52" i="3"/>
  <c r="GX8" i="3" s="1"/>
  <c r="AO17" i="6"/>
  <c r="AO20" i="6" s="1"/>
  <c r="CK52" i="3"/>
  <c r="GT45" i="3" s="1"/>
  <c r="AK17" i="6"/>
  <c r="AK20" i="6" s="1"/>
  <c r="CG52" i="3"/>
  <c r="GP19" i="3" s="1"/>
  <c r="AG17" i="6"/>
  <c r="AG20" i="6" s="1"/>
  <c r="CC52" i="3"/>
  <c r="GL40" i="3" s="1"/>
  <c r="AC17" i="6"/>
  <c r="AC20" i="6" s="1"/>
  <c r="BY52" i="3"/>
  <c r="GH13" i="3" s="1"/>
  <c r="Y17" i="6"/>
  <c r="Y20" i="6" s="1"/>
  <c r="BU52" i="3"/>
  <c r="GD18" i="3" s="1"/>
  <c r="U17" i="6"/>
  <c r="U20" i="6" s="1"/>
  <c r="BQ52" i="3"/>
  <c r="FZ5" i="3" s="1"/>
  <c r="Q17" i="6"/>
  <c r="Q20" i="6" s="1"/>
  <c r="BM52" i="3"/>
  <c r="FV18" i="3" s="1"/>
  <c r="M17" i="6"/>
  <c r="M20" i="6" s="1"/>
  <c r="AX16" i="6"/>
  <c r="AX19" i="6" s="1"/>
  <c r="AT16" i="6"/>
  <c r="AT19" i="6" s="1"/>
  <c r="AP16" i="6"/>
  <c r="AP19" i="6" s="1"/>
  <c r="GY48" i="3"/>
  <c r="AL16" i="6"/>
  <c r="AL19" i="6" s="1"/>
  <c r="AH16" i="6"/>
  <c r="AH19" i="6" s="1"/>
  <c r="AD16" i="6"/>
  <c r="AD19" i="6" s="1"/>
  <c r="Z16" i="6"/>
  <c r="Z19" i="6" s="1"/>
  <c r="V16" i="6"/>
  <c r="V19" i="6" s="1"/>
  <c r="R16" i="6"/>
  <c r="R19" i="6" s="1"/>
  <c r="N16" i="6"/>
  <c r="N19" i="6" s="1"/>
  <c r="GB47" i="3"/>
  <c r="HA46" i="3"/>
  <c r="GW46" i="3"/>
  <c r="GS46" i="3"/>
  <c r="GK46" i="3"/>
  <c r="GG46" i="3"/>
  <c r="GC46" i="3"/>
  <c r="GC30" i="3"/>
  <c r="GB40" i="3"/>
  <c r="HA39" i="3"/>
  <c r="GW39" i="3"/>
  <c r="GS39" i="3"/>
  <c r="GK39" i="3"/>
  <c r="GC39" i="3"/>
  <c r="HA35" i="3"/>
  <c r="GW35" i="3"/>
  <c r="GS35" i="3"/>
  <c r="GK35" i="3"/>
  <c r="GG35" i="3"/>
  <c r="GC35" i="3"/>
  <c r="HA31" i="3"/>
  <c r="GW31" i="3"/>
  <c r="GS31" i="3"/>
  <c r="GK31" i="3"/>
  <c r="GG31" i="3"/>
  <c r="GC31" i="3"/>
  <c r="GM29" i="3"/>
  <c r="GZ28" i="3"/>
  <c r="FX28" i="3"/>
  <c r="HA27" i="3"/>
  <c r="GW27" i="3"/>
  <c r="GS27" i="3"/>
  <c r="GK27" i="3"/>
  <c r="GG27" i="3"/>
  <c r="GC27" i="3"/>
  <c r="HA23" i="3"/>
  <c r="GW23" i="3"/>
  <c r="GS23" i="3"/>
  <c r="GK23" i="3"/>
  <c r="GG23" i="3"/>
  <c r="GC23" i="3"/>
  <c r="HA19" i="3"/>
  <c r="GW19" i="3"/>
  <c r="GS19" i="3"/>
  <c r="GK19" i="3"/>
  <c r="GG19" i="3"/>
  <c r="GC19" i="3"/>
  <c r="HA15" i="3"/>
  <c r="GW15" i="3"/>
  <c r="GS15" i="3"/>
  <c r="GK15" i="3"/>
  <c r="GG15" i="3"/>
  <c r="GC15" i="3"/>
  <c r="GM13" i="3"/>
  <c r="HA11" i="3"/>
  <c r="GW11" i="3"/>
  <c r="GS11" i="3"/>
  <c r="GK11" i="3"/>
  <c r="GG11" i="3"/>
  <c r="GC11" i="3"/>
  <c r="HA7" i="3"/>
  <c r="GW7" i="3"/>
  <c r="GS7" i="3"/>
  <c r="GK7" i="3"/>
  <c r="GG7" i="3"/>
  <c r="GC7" i="3"/>
  <c r="GY5" i="3"/>
  <c r="HA3" i="3"/>
  <c r="GW3" i="3"/>
  <c r="GS3" i="3"/>
  <c r="GK3" i="3"/>
  <c r="GG3" i="3"/>
  <c r="GC3" i="3"/>
  <c r="GS42" i="3"/>
  <c r="GK42" i="3"/>
  <c r="GW38" i="3"/>
  <c r="GC38" i="3"/>
  <c r="HA34" i="3"/>
  <c r="GW34" i="3"/>
  <c r="GS34" i="3"/>
  <c r="GK34" i="3"/>
  <c r="GG34" i="3"/>
  <c r="GC34" i="3"/>
  <c r="HA30" i="3"/>
  <c r="GW30" i="3"/>
  <c r="GS30" i="3"/>
  <c r="GK30" i="3"/>
  <c r="GG30" i="3"/>
  <c r="HA26" i="3"/>
  <c r="GW26" i="3"/>
  <c r="GS26" i="3"/>
  <c r="GK26" i="3"/>
  <c r="GG26" i="3"/>
  <c r="GC26" i="3"/>
  <c r="GM24" i="3"/>
  <c r="HA22" i="3"/>
  <c r="GW22" i="3"/>
  <c r="GS22" i="3"/>
  <c r="GK22" i="3"/>
  <c r="GG22" i="3"/>
  <c r="GC22" i="3"/>
  <c r="HF21" i="3"/>
  <c r="HA18" i="3"/>
  <c r="GW18" i="3"/>
  <c r="GS18" i="3"/>
  <c r="GK18" i="3"/>
  <c r="GG18" i="3"/>
  <c r="GC18" i="3"/>
  <c r="HA14" i="3"/>
  <c r="GW14" i="3"/>
  <c r="GS14" i="3"/>
  <c r="GK14" i="3"/>
  <c r="GG14" i="3"/>
  <c r="GC14" i="3"/>
  <c r="HA10" i="3"/>
  <c r="GW10" i="3"/>
  <c r="GS10" i="3"/>
  <c r="GK10" i="3"/>
  <c r="GG10" i="3"/>
  <c r="GC10" i="3"/>
  <c r="GU8" i="3"/>
  <c r="GI8" i="3"/>
  <c r="HA6" i="3"/>
  <c r="GW6" i="3"/>
  <c r="GS6" i="3"/>
  <c r="GK6" i="3"/>
  <c r="GG6" i="3"/>
  <c r="GC6" i="3"/>
  <c r="GV3" i="3"/>
  <c r="GV43" i="3"/>
  <c r="HA42" i="3"/>
  <c r="GW42" i="3"/>
  <c r="GG42" i="3"/>
  <c r="GC42" i="3"/>
  <c r="HA38" i="3"/>
  <c r="GS38" i="3"/>
  <c r="GK38" i="3"/>
  <c r="GG38" i="3"/>
  <c r="AU11" i="6"/>
  <c r="AU12" i="6" s="1"/>
  <c r="FE50" i="3"/>
  <c r="AQ11" i="6"/>
  <c r="AQ12" i="6" s="1"/>
  <c r="AM11" i="6"/>
  <c r="AM12" i="6" s="1"/>
  <c r="AI11" i="6"/>
  <c r="AI12" i="6" s="1"/>
  <c r="AE11" i="6"/>
  <c r="AE12" i="6" s="1"/>
  <c r="AA11" i="6"/>
  <c r="AA12" i="6" s="1"/>
  <c r="W11" i="6"/>
  <c r="W12" i="6" s="1"/>
  <c r="S11" i="6"/>
  <c r="S12" i="6" s="1"/>
  <c r="O11" i="6"/>
  <c r="O12" i="6" s="1"/>
  <c r="AV4" i="6"/>
  <c r="AV7" i="6" s="1"/>
  <c r="AR4" i="6"/>
  <c r="AR7" i="6" s="1"/>
  <c r="AN4" i="6"/>
  <c r="AN7" i="6" s="1"/>
  <c r="AJ4" i="6"/>
  <c r="AJ7" i="6" s="1"/>
  <c r="AF4" i="6"/>
  <c r="AF7" i="6" s="1"/>
  <c r="AB4" i="6"/>
  <c r="AB7" i="6" s="1"/>
  <c r="X4" i="6"/>
  <c r="X7" i="6" s="1"/>
  <c r="T4" i="6"/>
  <c r="T7" i="6" s="1"/>
  <c r="P4" i="6"/>
  <c r="P7" i="6" s="1"/>
  <c r="AW52" i="3"/>
  <c r="FG32" i="3" s="1"/>
  <c r="AW3" i="6"/>
  <c r="AW6" i="6" s="1"/>
  <c r="AS52" i="3"/>
  <c r="FC36" i="3" s="1"/>
  <c r="AS3" i="6"/>
  <c r="AS6" i="6" s="1"/>
  <c r="AO52" i="3"/>
  <c r="EY36" i="3" s="1"/>
  <c r="AO3" i="6"/>
  <c r="AO6" i="6" s="1"/>
  <c r="AK52" i="3"/>
  <c r="EU16" i="3" s="1"/>
  <c r="AK3" i="6"/>
  <c r="AK6" i="6" s="1"/>
  <c r="AG52" i="3"/>
  <c r="AG3" i="6"/>
  <c r="AG6" i="6" s="1"/>
  <c r="AC52" i="3"/>
  <c r="EM48" i="3" s="1"/>
  <c r="AC3" i="6"/>
  <c r="Y52" i="3"/>
  <c r="Y3" i="6"/>
  <c r="Y6" i="6" s="1"/>
  <c r="U52" i="3"/>
  <c r="EE8" i="3" s="1"/>
  <c r="U3" i="6"/>
  <c r="U6" i="6" s="1"/>
  <c r="Q52" i="3"/>
  <c r="Q3" i="6"/>
  <c r="Q6" i="6" s="1"/>
  <c r="M52" i="3"/>
  <c r="DW48" i="3" s="1"/>
  <c r="M3" i="6"/>
  <c r="M6" i="6" s="1"/>
  <c r="FH47" i="3"/>
  <c r="FD47" i="3"/>
  <c r="EJ47" i="3"/>
  <c r="FE46" i="3"/>
  <c r="DY46" i="3"/>
  <c r="FH43" i="3"/>
  <c r="FD43" i="3"/>
  <c r="EN43" i="3"/>
  <c r="EJ43" i="3"/>
  <c r="FE42" i="3"/>
  <c r="FH39" i="3"/>
  <c r="FD39" i="3"/>
  <c r="EJ39" i="3"/>
  <c r="FE38" i="3"/>
  <c r="DY38" i="3"/>
  <c r="ET37" i="3"/>
  <c r="EL37" i="3"/>
  <c r="FH35" i="3"/>
  <c r="FD35" i="3"/>
  <c r="EJ35" i="3"/>
  <c r="DX35" i="3"/>
  <c r="FE34" i="3"/>
  <c r="FH31" i="3"/>
  <c r="FD31" i="3"/>
  <c r="EJ31" i="3"/>
  <c r="FE30" i="3"/>
  <c r="DY30" i="3"/>
  <c r="EL29" i="3"/>
  <c r="FH27" i="3"/>
  <c r="FD27" i="3"/>
  <c r="EZ27" i="3"/>
  <c r="EJ27" i="3"/>
  <c r="FE26" i="3"/>
  <c r="DY26" i="3"/>
  <c r="FH23" i="3"/>
  <c r="EJ23" i="3"/>
  <c r="FE22" i="3"/>
  <c r="DY22" i="3"/>
  <c r="FD19" i="3"/>
  <c r="EJ19" i="3"/>
  <c r="DX19" i="3"/>
  <c r="FH15" i="3"/>
  <c r="FD15" i="3"/>
  <c r="EJ15" i="3"/>
  <c r="FE14" i="3"/>
  <c r="DY14" i="3"/>
  <c r="FH11" i="3"/>
  <c r="FD11" i="3"/>
  <c r="EJ11" i="3"/>
  <c r="FE10" i="3"/>
  <c r="DY10" i="3"/>
  <c r="EL9" i="3"/>
  <c r="FH7" i="3"/>
  <c r="FD7" i="3"/>
  <c r="FE6" i="3"/>
  <c r="ES6" i="3"/>
  <c r="DY6" i="3"/>
  <c r="FH3" i="3"/>
  <c r="EJ3" i="3"/>
  <c r="AU24" i="6"/>
  <c r="AU25" i="6" s="1"/>
  <c r="AQ24" i="6"/>
  <c r="AQ25" i="6" s="1"/>
  <c r="AM24" i="6"/>
  <c r="AM25" i="6" s="1"/>
  <c r="AI24" i="6"/>
  <c r="AI25" i="6" s="1"/>
  <c r="AE24" i="6"/>
  <c r="AE25" i="6" s="1"/>
  <c r="AA24" i="6"/>
  <c r="AA25" i="6" s="1"/>
  <c r="S24" i="6"/>
  <c r="S25" i="6" s="1"/>
  <c r="GB50" i="3"/>
  <c r="O24" i="6"/>
  <c r="O25" i="6" s="1"/>
  <c r="AV17" i="6"/>
  <c r="AV20" i="6" s="1"/>
  <c r="AR17" i="6"/>
  <c r="AR20" i="6" s="1"/>
  <c r="HA49" i="3"/>
  <c r="AN17" i="6"/>
  <c r="AN20" i="6" s="1"/>
  <c r="GW49" i="3"/>
  <c r="AJ17" i="6"/>
  <c r="AJ20" i="6" s="1"/>
  <c r="GS49" i="3"/>
  <c r="AF17" i="6"/>
  <c r="AF20" i="6" s="1"/>
  <c r="AB17" i="6"/>
  <c r="AB20" i="6" s="1"/>
  <c r="GK49" i="3"/>
  <c r="X17" i="6"/>
  <c r="X20" i="6" s="1"/>
  <c r="GG49" i="3"/>
  <c r="T17" i="6"/>
  <c r="T20" i="6" s="1"/>
  <c r="GC49" i="3"/>
  <c r="P17" i="6"/>
  <c r="P20" i="6" s="1"/>
  <c r="AW16" i="6"/>
  <c r="AW19" i="6" s="1"/>
  <c r="AS16" i="6"/>
  <c r="AS19" i="6" s="1"/>
  <c r="AO16" i="6"/>
  <c r="AO19" i="6" s="1"/>
  <c r="AK16" i="6"/>
  <c r="AK19" i="6" s="1"/>
  <c r="AG16" i="6"/>
  <c r="AG19" i="6" s="1"/>
  <c r="AC16" i="6"/>
  <c r="AC19" i="6" s="1"/>
  <c r="Y16" i="6"/>
  <c r="Y19" i="6" s="1"/>
  <c r="U16" i="6"/>
  <c r="U19" i="6" s="1"/>
  <c r="Q16" i="6"/>
  <c r="Q19" i="6" s="1"/>
  <c r="M16" i="6"/>
  <c r="M19" i="6" s="1"/>
  <c r="HC47" i="3"/>
  <c r="GQ47" i="3"/>
  <c r="GN46" i="3"/>
  <c r="HA45" i="3"/>
  <c r="GW45" i="3"/>
  <c r="GS45" i="3"/>
  <c r="GK45" i="3"/>
  <c r="GG45" i="3"/>
  <c r="GC45" i="3"/>
  <c r="GT44" i="3"/>
  <c r="HG43" i="3"/>
  <c r="GV42" i="3"/>
  <c r="HA41" i="3"/>
  <c r="GW41" i="3"/>
  <c r="GS41" i="3"/>
  <c r="GK41" i="3"/>
  <c r="GG41" i="3"/>
  <c r="GC41" i="3"/>
  <c r="FV40" i="3"/>
  <c r="HG39" i="3"/>
  <c r="GM39" i="3"/>
  <c r="GI39" i="3"/>
  <c r="HA37" i="3"/>
  <c r="GW37" i="3"/>
  <c r="GS37" i="3"/>
  <c r="GK37" i="3"/>
  <c r="GG37" i="3"/>
  <c r="GC37" i="3"/>
  <c r="HG35" i="3"/>
  <c r="GQ35" i="3"/>
  <c r="GM35" i="3"/>
  <c r="HA33" i="3"/>
  <c r="GW33" i="3"/>
  <c r="GS33" i="3"/>
  <c r="GK33" i="3"/>
  <c r="GG33" i="3"/>
  <c r="GC33" i="3"/>
  <c r="GH32" i="3"/>
  <c r="GZ30" i="3"/>
  <c r="HA29" i="3"/>
  <c r="GW29" i="3"/>
  <c r="GS29" i="3"/>
  <c r="GK29" i="3"/>
  <c r="GG29" i="3"/>
  <c r="GC29" i="3"/>
  <c r="GL23" i="3"/>
  <c r="GY22" i="3"/>
  <c r="GQ22" i="3"/>
  <c r="HD21" i="3"/>
  <c r="HA20" i="3"/>
  <c r="GW20" i="3"/>
  <c r="GS20" i="3"/>
  <c r="GK20" i="3"/>
  <c r="GG20" i="3"/>
  <c r="GC20" i="3"/>
  <c r="GD19" i="3"/>
  <c r="GY18" i="3"/>
  <c r="GQ18" i="3"/>
  <c r="GM18" i="3"/>
  <c r="GA18" i="3"/>
  <c r="HD17" i="3"/>
  <c r="GF17" i="3"/>
  <c r="HA16" i="3"/>
  <c r="GW16" i="3"/>
  <c r="GS16" i="3"/>
  <c r="GK16" i="3"/>
  <c r="GG16" i="3"/>
  <c r="GC16" i="3"/>
  <c r="GD15" i="3"/>
  <c r="GU14" i="3"/>
  <c r="GQ14" i="3"/>
  <c r="HA12" i="3"/>
  <c r="GW12" i="3"/>
  <c r="GS12" i="3"/>
  <c r="GK12" i="3"/>
  <c r="GG12" i="3"/>
  <c r="GC12" i="3"/>
  <c r="HB11" i="3"/>
  <c r="HC10" i="3"/>
  <c r="GY10" i="3"/>
  <c r="GM10" i="3"/>
  <c r="GI10" i="3"/>
  <c r="GA10" i="3"/>
  <c r="HA8" i="3"/>
  <c r="GW8" i="3"/>
  <c r="GS8" i="3"/>
  <c r="GK8" i="3"/>
  <c r="GG8" i="3"/>
  <c r="GC8" i="3"/>
  <c r="GP7" i="3"/>
  <c r="HC6" i="3"/>
  <c r="GM6" i="3"/>
  <c r="GI6" i="3"/>
  <c r="HA4" i="3"/>
  <c r="GW4" i="3"/>
  <c r="GS4" i="3"/>
  <c r="GK4" i="3"/>
  <c r="GG4" i="3"/>
  <c r="GC4" i="3"/>
  <c r="FV3" i="3"/>
  <c r="GQ27" i="3"/>
  <c r="GI27" i="3"/>
  <c r="GE27" i="3"/>
  <c r="GR26" i="3"/>
  <c r="FX26" i="3"/>
  <c r="HA25" i="3"/>
  <c r="GW25" i="3"/>
  <c r="GS25" i="3"/>
  <c r="GK25" i="3"/>
  <c r="GG25" i="3"/>
  <c r="GC25" i="3"/>
  <c r="GP24" i="3"/>
  <c r="FV24" i="3"/>
  <c r="HC23" i="3"/>
  <c r="GY23" i="3"/>
  <c r="GM23" i="3"/>
  <c r="GE23" i="3"/>
  <c r="GB22" i="3"/>
  <c r="HA21" i="3"/>
  <c r="GW21" i="3"/>
  <c r="GS21" i="3"/>
  <c r="GK21" i="3"/>
  <c r="GG21" i="3"/>
  <c r="GC21" i="3"/>
  <c r="FV20" i="3"/>
  <c r="HG19" i="3"/>
  <c r="HC19" i="3"/>
  <c r="GM19" i="3"/>
  <c r="GI19" i="3"/>
  <c r="HD18" i="3"/>
  <c r="HA17" i="3"/>
  <c r="GW17" i="3"/>
  <c r="GS17" i="3"/>
  <c r="GK17" i="3"/>
  <c r="GG17" i="3"/>
  <c r="GC17" i="3"/>
  <c r="GH16" i="3"/>
  <c r="HG15" i="3"/>
  <c r="HC15" i="3"/>
  <c r="GU15" i="3"/>
  <c r="GQ15" i="3"/>
  <c r="GM15" i="3"/>
  <c r="GA15" i="3"/>
  <c r="HA13" i="3"/>
  <c r="GW13" i="3"/>
  <c r="GS13" i="3"/>
  <c r="GK13" i="3"/>
  <c r="GG13" i="3"/>
  <c r="GC13" i="3"/>
  <c r="HB12" i="3"/>
  <c r="GP12" i="3"/>
  <c r="HG11" i="3"/>
  <c r="GI11" i="3"/>
  <c r="GA11" i="3"/>
  <c r="GV10" i="3"/>
  <c r="HA9" i="3"/>
  <c r="GW9" i="3"/>
  <c r="GS9" i="3"/>
  <c r="GK9" i="3"/>
  <c r="GG9" i="3"/>
  <c r="GC9" i="3"/>
  <c r="GH8" i="3"/>
  <c r="FV8" i="3"/>
  <c r="GY7" i="3"/>
  <c r="GQ7" i="3"/>
  <c r="GM7" i="3"/>
  <c r="GA7" i="3"/>
  <c r="HA5" i="3"/>
  <c r="GW5" i="3"/>
  <c r="GS5" i="3"/>
  <c r="GK5" i="3"/>
  <c r="GG5" i="3"/>
  <c r="GC5" i="3"/>
  <c r="HB4" i="3"/>
  <c r="GL4" i="3"/>
  <c r="HG3" i="3"/>
  <c r="HC3" i="3"/>
  <c r="GU3" i="3"/>
  <c r="GQ3" i="3"/>
  <c r="GM3" i="3"/>
  <c r="GE3" i="3"/>
  <c r="GA3" i="3"/>
  <c r="Q25" i="6"/>
  <c r="W25" i="6"/>
  <c r="Y25" i="6"/>
  <c r="AO25" i="6"/>
  <c r="AW25" i="6"/>
  <c r="T19" i="6"/>
  <c r="W19" i="6"/>
  <c r="AE19" i="6"/>
  <c r="AJ19" i="6"/>
  <c r="O20" i="6"/>
  <c r="W20" i="6"/>
  <c r="AP20" i="6"/>
  <c r="AU20" i="6"/>
  <c r="S6" i="6"/>
  <c r="AC6" i="6"/>
  <c r="AT6" i="6"/>
  <c r="AV6" i="6"/>
  <c r="O7" i="6"/>
  <c r="Q7" i="6"/>
  <c r="S7" i="6"/>
  <c r="AD7" i="6"/>
  <c r="AL7" i="6"/>
  <c r="AQ7" i="6"/>
  <c r="AW7" i="6"/>
  <c r="AX7" i="6"/>
  <c r="EK42" i="3" l="1"/>
  <c r="EX6" i="3"/>
  <c r="EX10" i="3"/>
  <c r="EX14" i="3"/>
  <c r="DX24" i="3"/>
  <c r="EX26" i="3"/>
  <c r="DX28" i="3"/>
  <c r="DX36" i="3"/>
  <c r="DX48" i="3"/>
  <c r="DX33" i="3"/>
  <c r="DX37" i="3"/>
  <c r="EX40" i="3"/>
  <c r="DX21" i="3"/>
  <c r="EX39" i="3"/>
  <c r="EX36" i="3"/>
  <c r="DX6" i="3"/>
  <c r="DX14" i="3"/>
  <c r="DX38" i="3"/>
  <c r="GI3" i="3"/>
  <c r="GY3" i="3"/>
  <c r="GI7" i="3"/>
  <c r="HG7" i="3"/>
  <c r="GQ11" i="3"/>
  <c r="GI15" i="3"/>
  <c r="GY15" i="3"/>
  <c r="GA27" i="3"/>
  <c r="GY27" i="3"/>
  <c r="GQ6" i="3"/>
  <c r="GH11" i="3"/>
  <c r="GA14" i="3"/>
  <c r="GY14" i="3"/>
  <c r="GI18" i="3"/>
  <c r="HG18" i="3"/>
  <c r="GI31" i="3"/>
  <c r="GH36" i="3"/>
  <c r="GP40" i="3"/>
  <c r="GQ43" i="3"/>
  <c r="DX11" i="3"/>
  <c r="DZ13" i="3"/>
  <c r="DX15" i="3"/>
  <c r="EX17" i="3"/>
  <c r="DX27" i="3"/>
  <c r="DX31" i="3"/>
  <c r="EX33" i="3"/>
  <c r="DX39" i="3"/>
  <c r="DZ41" i="3"/>
  <c r="DX43" i="3"/>
  <c r="DX47" i="3"/>
  <c r="GQ36" i="3"/>
  <c r="GQ4" i="3"/>
  <c r="GI12" i="3"/>
  <c r="GA36" i="3"/>
  <c r="GA29" i="3"/>
  <c r="DX4" i="3"/>
  <c r="DX20" i="3"/>
  <c r="DY23" i="3"/>
  <c r="DX32" i="3"/>
  <c r="DY35" i="3"/>
  <c r="DX40" i="3"/>
  <c r="EX42" i="3"/>
  <c r="DY47" i="3"/>
  <c r="DY32" i="3"/>
  <c r="DY48" i="3"/>
  <c r="DY21" i="3"/>
  <c r="DY25" i="3"/>
  <c r="DY37" i="3"/>
  <c r="EX21" i="3"/>
  <c r="DX9" i="3"/>
  <c r="EX11" i="3"/>
  <c r="DY20" i="3"/>
  <c r="DX25" i="3"/>
  <c r="DX50" i="3"/>
  <c r="DY5" i="3"/>
  <c r="DY13" i="3"/>
  <c r="DX42" i="3"/>
  <c r="GY11" i="3"/>
  <c r="GQ19" i="3"/>
  <c r="GI23" i="3"/>
  <c r="HG23" i="3"/>
  <c r="GH28" i="3"/>
  <c r="GA6" i="3"/>
  <c r="GY6" i="3"/>
  <c r="GQ10" i="3"/>
  <c r="GI14" i="3"/>
  <c r="HG14" i="3"/>
  <c r="GA22" i="3"/>
  <c r="HG31" i="3"/>
  <c r="GQ39" i="3"/>
  <c r="GY43" i="3"/>
  <c r="EX5" i="3"/>
  <c r="DX7" i="3"/>
  <c r="FB9" i="3"/>
  <c r="EX13" i="3"/>
  <c r="EW18" i="3"/>
  <c r="FB21" i="3"/>
  <c r="DY34" i="3"/>
  <c r="EX37" i="3"/>
  <c r="DY42" i="3"/>
  <c r="FB45" i="3"/>
  <c r="DY50" i="3"/>
  <c r="GA40" i="3"/>
  <c r="HG8" i="3"/>
  <c r="GI20" i="3"/>
  <c r="GY32" i="3"/>
  <c r="GA21" i="3"/>
  <c r="DX8" i="3"/>
  <c r="DX12" i="3"/>
  <c r="EH14" i="3"/>
  <c r="DX16" i="3"/>
  <c r="EX18" i="3"/>
  <c r="EX38" i="3"/>
  <c r="DY43" i="3"/>
  <c r="EX27" i="3"/>
  <c r="DY4" i="3"/>
  <c r="DY12" i="3"/>
  <c r="DX17" i="3"/>
  <c r="DY36" i="3"/>
  <c r="DX45" i="3"/>
  <c r="DY33" i="3"/>
  <c r="DY9" i="3"/>
  <c r="DY41" i="3"/>
  <c r="DX18" i="3"/>
  <c r="DX26" i="3"/>
  <c r="DX34" i="3"/>
  <c r="DX46" i="3"/>
  <c r="FD34" i="3"/>
  <c r="FD42" i="3"/>
  <c r="FH36" i="3"/>
  <c r="FD23" i="3"/>
  <c r="ED41" i="3"/>
  <c r="EB11" i="3"/>
  <c r="GZ14" i="3"/>
  <c r="ET33" i="3"/>
  <c r="EW37" i="3"/>
  <c r="FD17" i="3"/>
  <c r="FH21" i="3"/>
  <c r="EJ25" i="3"/>
  <c r="EJ45" i="3"/>
  <c r="FH30" i="3"/>
  <c r="EJ42" i="3"/>
  <c r="EJ50" i="3"/>
  <c r="FD6" i="3"/>
  <c r="FH10" i="3"/>
  <c r="FH14" i="3"/>
  <c r="FH38" i="3"/>
  <c r="EJ46" i="3"/>
  <c r="FD3" i="3"/>
  <c r="EW4" i="3"/>
  <c r="FD5" i="3"/>
  <c r="FH9" i="3"/>
  <c r="FH13" i="3"/>
  <c r="EJ17" i="3"/>
  <c r="FD25" i="3"/>
  <c r="ED17" i="3"/>
  <c r="EB32" i="3"/>
  <c r="FY9" i="3"/>
  <c r="GO9" i="3"/>
  <c r="HE9" i="3"/>
  <c r="DZ5" i="3"/>
  <c r="EH9" i="3"/>
  <c r="FF13" i="3"/>
  <c r="FY17" i="3"/>
  <c r="GO17" i="3"/>
  <c r="HE20" i="3"/>
  <c r="EB3" i="3"/>
  <c r="FF17" i="3"/>
  <c r="FF25" i="3"/>
  <c r="DZ29" i="3"/>
  <c r="EW34" i="3"/>
  <c r="DZ45" i="3"/>
  <c r="DZ10" i="3"/>
  <c r="DZ14" i="3"/>
  <c r="EB24" i="3"/>
  <c r="DZ26" i="3"/>
  <c r="EW41" i="3"/>
  <c r="EW12" i="3"/>
  <c r="EW16" i="3"/>
  <c r="EW48" i="3"/>
  <c r="EW13" i="3"/>
  <c r="EW17" i="3"/>
  <c r="FF21" i="3"/>
  <c r="FB29" i="3"/>
  <c r="EB31" i="3"/>
  <c r="DW32" i="3"/>
  <c r="FB33" i="3"/>
  <c r="EC38" i="3"/>
  <c r="DZ6" i="3"/>
  <c r="FB18" i="3"/>
  <c r="EB28" i="3"/>
  <c r="EC35" i="3"/>
  <c r="DZ27" i="3"/>
  <c r="EB34" i="3"/>
  <c r="EE24" i="3"/>
  <c r="DZ33" i="3"/>
  <c r="EW38" i="3"/>
  <c r="FF41" i="3"/>
  <c r="EW3" i="3"/>
  <c r="EW47" i="3"/>
  <c r="DZ24" i="3"/>
  <c r="DZ3" i="3"/>
  <c r="DZ19" i="3"/>
  <c r="EW45" i="3"/>
  <c r="GZ13" i="3"/>
  <c r="GJ3" i="3"/>
  <c r="ET9" i="3"/>
  <c r="EW14" i="3"/>
  <c r="ET29" i="3"/>
  <c r="EZ31" i="3"/>
  <c r="GZ6" i="3"/>
  <c r="GB14" i="3"/>
  <c r="GZ5" i="3"/>
  <c r="GZ34" i="3"/>
  <c r="GZ46" i="3"/>
  <c r="EK18" i="3"/>
  <c r="EW22" i="3"/>
  <c r="EW26" i="3"/>
  <c r="EM28" i="3"/>
  <c r="ED33" i="3"/>
  <c r="EB39" i="3"/>
  <c r="ET45" i="3"/>
  <c r="EW50" i="3"/>
  <c r="GB43" i="3"/>
  <c r="FV37" i="3"/>
  <c r="GB12" i="3"/>
  <c r="EW7" i="3"/>
  <c r="ED10" i="3"/>
  <c r="ET38" i="3"/>
  <c r="EW43" i="3"/>
  <c r="EW28" i="3"/>
  <c r="EW36" i="3"/>
  <c r="EW8" i="3"/>
  <c r="EW21" i="3"/>
  <c r="EW33" i="3"/>
  <c r="EW5" i="3"/>
  <c r="EW9" i="3"/>
  <c r="EW25" i="3"/>
  <c r="EW6" i="3"/>
  <c r="GJ9" i="3"/>
  <c r="EZ7" i="3"/>
  <c r="EW10" i="3"/>
  <c r="ED13" i="3"/>
  <c r="EB23" i="3"/>
  <c r="EW30" i="3"/>
  <c r="ET41" i="3"/>
  <c r="EW42" i="3"/>
  <c r="EB47" i="3"/>
  <c r="GB39" i="3"/>
  <c r="GB7" i="3"/>
  <c r="GJ23" i="3"/>
  <c r="GB27" i="3"/>
  <c r="GB20" i="3"/>
  <c r="EB12" i="3"/>
  <c r="EW15" i="3"/>
  <c r="EW23" i="3"/>
  <c r="ET26" i="3"/>
  <c r="EW27" i="3"/>
  <c r="EW31" i="3"/>
  <c r="EB41" i="3"/>
  <c r="EB38" i="3"/>
  <c r="EB19" i="3"/>
  <c r="EW20" i="3"/>
  <c r="EW24" i="3"/>
  <c r="EW40" i="3"/>
  <c r="EW44" i="3"/>
  <c r="EB15" i="3"/>
  <c r="GB18" i="3"/>
  <c r="GB5" i="3"/>
  <c r="GZ9" i="3"/>
  <c r="GJ34" i="3"/>
  <c r="ET13" i="3"/>
  <c r="EB27" i="3"/>
  <c r="ED37" i="3"/>
  <c r="EZ43" i="3"/>
  <c r="EW46" i="3"/>
  <c r="ET49" i="3"/>
  <c r="GZ7" i="3"/>
  <c r="EW11" i="3"/>
  <c r="EW19" i="3"/>
  <c r="EW35" i="3"/>
  <c r="EW39" i="3"/>
  <c r="EZ40" i="3"/>
  <c r="EB44" i="3"/>
  <c r="EW32" i="3"/>
  <c r="EB37" i="3"/>
  <c r="EW29" i="3"/>
  <c r="EB46" i="3"/>
  <c r="EB9" i="3"/>
  <c r="EB17" i="3"/>
  <c r="EB25" i="3"/>
  <c r="EB33" i="3"/>
  <c r="EB26" i="3"/>
  <c r="DZ40" i="3"/>
  <c r="EB10" i="3"/>
  <c r="HC7" i="3"/>
  <c r="GT8" i="3"/>
  <c r="FV12" i="3"/>
  <c r="GD20" i="3"/>
  <c r="GL3" i="3"/>
  <c r="GT15" i="3"/>
  <c r="GU22" i="3"/>
  <c r="GM31" i="3"/>
  <c r="HB32" i="3"/>
  <c r="GB38" i="3"/>
  <c r="GZ50" i="3"/>
  <c r="DZ17" i="3"/>
  <c r="DZ25" i="3"/>
  <c r="EH33" i="3"/>
  <c r="EB35" i="3"/>
  <c r="DZ37" i="3"/>
  <c r="EB43" i="3"/>
  <c r="DZ49" i="3"/>
  <c r="HC36" i="3"/>
  <c r="GM40" i="3"/>
  <c r="GM44" i="3"/>
  <c r="FX19" i="3"/>
  <c r="GZ12" i="3"/>
  <c r="GB36" i="3"/>
  <c r="EB20" i="3"/>
  <c r="DZ22" i="3"/>
  <c r="DZ30" i="3"/>
  <c r="DZ34" i="3"/>
  <c r="EB40" i="3"/>
  <c r="DZ50" i="3"/>
  <c r="EB29" i="3"/>
  <c r="EB45" i="3"/>
  <c r="DZ36" i="3"/>
  <c r="EB42" i="3"/>
  <c r="GZ44" i="3"/>
  <c r="GB48" i="3"/>
  <c r="EB5" i="3"/>
  <c r="DZ7" i="3"/>
  <c r="EB13" i="3"/>
  <c r="EB21" i="3"/>
  <c r="DZ35" i="3"/>
  <c r="EB49" i="3"/>
  <c r="EB18" i="3"/>
  <c r="EB22" i="3"/>
  <c r="GB25" i="3"/>
  <c r="GB49" i="3"/>
  <c r="EB6" i="3"/>
  <c r="EB14" i="3"/>
  <c r="FV4" i="3"/>
  <c r="HB20" i="3"/>
  <c r="GM14" i="3"/>
  <c r="HC14" i="3"/>
  <c r="GB30" i="3"/>
  <c r="GI35" i="3"/>
  <c r="GA39" i="3"/>
  <c r="GY39" i="3"/>
  <c r="GD44" i="3"/>
  <c r="GM47" i="3"/>
  <c r="EZ3" i="3"/>
  <c r="EB7" i="3"/>
  <c r="DZ9" i="3"/>
  <c r="EX9" i="3"/>
  <c r="EN15" i="3"/>
  <c r="DZ21" i="3"/>
  <c r="EZ23" i="3"/>
  <c r="EX25" i="3"/>
  <c r="ER27" i="3"/>
  <c r="EX29" i="3"/>
  <c r="EN31" i="3"/>
  <c r="EX41" i="3"/>
  <c r="EX45" i="3"/>
  <c r="EZ47" i="3"/>
  <c r="EX49" i="3"/>
  <c r="GL37" i="3"/>
  <c r="HG40" i="3"/>
  <c r="GM8" i="3"/>
  <c r="GZ15" i="3"/>
  <c r="GZ19" i="3"/>
  <c r="GD33" i="3"/>
  <c r="GU36" i="3"/>
  <c r="GT22" i="3"/>
  <c r="EB4" i="3"/>
  <c r="EB8" i="3"/>
  <c r="FB10" i="3"/>
  <c r="EB16" i="3"/>
  <c r="DZ18" i="3"/>
  <c r="EX22" i="3"/>
  <c r="FB26" i="3"/>
  <c r="ER28" i="3"/>
  <c r="EX30" i="3"/>
  <c r="EN32" i="3"/>
  <c r="EX34" i="3"/>
  <c r="DZ38" i="3"/>
  <c r="DZ42" i="3"/>
  <c r="EB48" i="3"/>
  <c r="EX31" i="3"/>
  <c r="DZ43" i="3"/>
  <c r="EN45" i="3"/>
  <c r="DZ20" i="3"/>
  <c r="EC45" i="3"/>
  <c r="EB50" i="3"/>
  <c r="GM41" i="3"/>
  <c r="EX7" i="3"/>
  <c r="EX15" i="3"/>
  <c r="EX23" i="3"/>
  <c r="DZ31" i="3"/>
  <c r="EX24" i="3"/>
  <c r="EX8" i="3"/>
  <c r="EB30" i="3"/>
  <c r="GH4" i="3"/>
  <c r="GD8" i="3"/>
  <c r="HB8" i="3"/>
  <c r="GT12" i="3"/>
  <c r="HD14" i="3"/>
  <c r="GZ18" i="3"/>
  <c r="FZ20" i="3"/>
  <c r="GZ22" i="3"/>
  <c r="GL24" i="3"/>
  <c r="GV26" i="3"/>
  <c r="GT28" i="3"/>
  <c r="HB3" i="3"/>
  <c r="GV5" i="3"/>
  <c r="GD7" i="3"/>
  <c r="GB9" i="3"/>
  <c r="GL11" i="3"/>
  <c r="GB13" i="3"/>
  <c r="GP15" i="3"/>
  <c r="GB17" i="3"/>
  <c r="GT19" i="3"/>
  <c r="FV23" i="3"/>
  <c r="FV32" i="3"/>
  <c r="GV34" i="3"/>
  <c r="GT36" i="3"/>
  <c r="GZ38" i="3"/>
  <c r="GB3" i="3"/>
  <c r="FV44" i="3"/>
  <c r="HB44" i="3"/>
  <c r="GB46" i="3"/>
  <c r="EN7" i="3"/>
  <c r="EN11" i="3"/>
  <c r="EN19" i="3"/>
  <c r="EN27" i="3"/>
  <c r="EN47" i="3"/>
  <c r="GZ39" i="3"/>
  <c r="FV41" i="3"/>
  <c r="GZ3" i="3"/>
  <c r="GH17" i="3"/>
  <c r="GB19" i="3"/>
  <c r="GZ23" i="3"/>
  <c r="GB31" i="3"/>
  <c r="GB16" i="3"/>
  <c r="GB24" i="3"/>
  <c r="GB28" i="3"/>
  <c r="GB32" i="3"/>
  <c r="GV47" i="3"/>
  <c r="EC23" i="3"/>
  <c r="EN28" i="3"/>
  <c r="EN36" i="3"/>
  <c r="EN48" i="3"/>
  <c r="EN37" i="3"/>
  <c r="EN30" i="3"/>
  <c r="EN49" i="3"/>
  <c r="GB44" i="3"/>
  <c r="GZ48" i="3"/>
  <c r="EN5" i="3"/>
  <c r="GB29" i="3"/>
  <c r="EN40" i="3"/>
  <c r="GH30" i="3"/>
  <c r="GT4" i="3"/>
  <c r="GB6" i="3"/>
  <c r="GP8" i="3"/>
  <c r="GB10" i="3"/>
  <c r="GH12" i="3"/>
  <c r="HF12" i="3"/>
  <c r="GJ14" i="3"/>
  <c r="GT16" i="3"/>
  <c r="GT20" i="3"/>
  <c r="HB24" i="3"/>
  <c r="GB26" i="3"/>
  <c r="FV28" i="3"/>
  <c r="GH3" i="3"/>
  <c r="FV11" i="3"/>
  <c r="FV15" i="3"/>
  <c r="GZ17" i="3"/>
  <c r="FV19" i="3"/>
  <c r="GB21" i="3"/>
  <c r="GT23" i="3"/>
  <c r="GJ30" i="3"/>
  <c r="GT32" i="3"/>
  <c r="GB34" i="3"/>
  <c r="FV36" i="3"/>
  <c r="GB42" i="3"/>
  <c r="GH44" i="3"/>
  <c r="GR46" i="3"/>
  <c r="GT48" i="3"/>
  <c r="EN3" i="3"/>
  <c r="ER23" i="3"/>
  <c r="EM24" i="3"/>
  <c r="EN35" i="3"/>
  <c r="EN39" i="3"/>
  <c r="GX37" i="3"/>
  <c r="GJ43" i="3"/>
  <c r="FV45" i="3"/>
  <c r="GT5" i="3"/>
  <c r="GV7" i="3"/>
  <c r="GB11" i="3"/>
  <c r="GB15" i="3"/>
  <c r="GB23" i="3"/>
  <c r="GX25" i="3"/>
  <c r="GH29" i="3"/>
  <c r="FV33" i="3"/>
  <c r="GB35" i="3"/>
  <c r="GP37" i="3"/>
  <c r="GB4" i="3"/>
  <c r="GB8" i="3"/>
  <c r="EN12" i="3"/>
  <c r="EN16" i="3"/>
  <c r="EN20" i="3"/>
  <c r="EN24" i="3"/>
  <c r="EN44" i="3"/>
  <c r="EN42" i="3"/>
  <c r="EN46" i="3"/>
  <c r="EN33" i="3"/>
  <c r="DZ48" i="3"/>
  <c r="EN38" i="3"/>
  <c r="FY35" i="3"/>
  <c r="FY40" i="3"/>
  <c r="FY10" i="3"/>
  <c r="FY33" i="3"/>
  <c r="FY18" i="3"/>
  <c r="FY3" i="3"/>
  <c r="FY42" i="3"/>
  <c r="FY22" i="3"/>
  <c r="GO40" i="3"/>
  <c r="GO10" i="3"/>
  <c r="GO33" i="3"/>
  <c r="GO38" i="3"/>
  <c r="GO18" i="3"/>
  <c r="GO42" i="3"/>
  <c r="GO3" i="3"/>
  <c r="GO22" i="3"/>
  <c r="HE40" i="3"/>
  <c r="HE14" i="3"/>
  <c r="HE10" i="3"/>
  <c r="HE33" i="3"/>
  <c r="HE3" i="3"/>
  <c r="GN7" i="3"/>
  <c r="GN43" i="3"/>
  <c r="GN42" i="3"/>
  <c r="GN34" i="3"/>
  <c r="GN30" i="3"/>
  <c r="GN21" i="3"/>
  <c r="GN22" i="3"/>
  <c r="GN18" i="3"/>
  <c r="GN48" i="3"/>
  <c r="GN36" i="3"/>
  <c r="GN28" i="3"/>
  <c r="GN8" i="3"/>
  <c r="GN16" i="3"/>
  <c r="GN27" i="3"/>
  <c r="GN11" i="3"/>
  <c r="GF6" i="3"/>
  <c r="HD6" i="3"/>
  <c r="HD10" i="3"/>
  <c r="FY13" i="3"/>
  <c r="GO13" i="3"/>
  <c r="HE13" i="3"/>
  <c r="GN14" i="3"/>
  <c r="GF18" i="3"/>
  <c r="GH20" i="3"/>
  <c r="HF20" i="3"/>
  <c r="HD22" i="3"/>
  <c r="GH24" i="3"/>
  <c r="GF26" i="3"/>
  <c r="HD26" i="3"/>
  <c r="GP28" i="3"/>
  <c r="GV9" i="3"/>
  <c r="GF13" i="3"/>
  <c r="HD13" i="3"/>
  <c r="GN17" i="3"/>
  <c r="GH19" i="3"/>
  <c r="GX28" i="3"/>
  <c r="GF30" i="3"/>
  <c r="HD30" i="3"/>
  <c r="GF38" i="3"/>
  <c r="HD38" i="3"/>
  <c r="GH40" i="3"/>
  <c r="GN3" i="3"/>
  <c r="HD42" i="3"/>
  <c r="GP48" i="3"/>
  <c r="GF19" i="3"/>
  <c r="GF43" i="3"/>
  <c r="GH10" i="3"/>
  <c r="GP14" i="3"/>
  <c r="GN24" i="3"/>
  <c r="GH38" i="3"/>
  <c r="EO42" i="3"/>
  <c r="EO26" i="3"/>
  <c r="FY36" i="3"/>
  <c r="GO36" i="3"/>
  <c r="GN41" i="3"/>
  <c r="GP4" i="3"/>
  <c r="GN6" i="3"/>
  <c r="GF10" i="3"/>
  <c r="GV14" i="3"/>
  <c r="GP16" i="3"/>
  <c r="GV18" i="3"/>
  <c r="GP20" i="3"/>
  <c r="GF22" i="3"/>
  <c r="GN26" i="3"/>
  <c r="GF5" i="3"/>
  <c r="HD5" i="3"/>
  <c r="GH7" i="3"/>
  <c r="GN13" i="3"/>
  <c r="FY16" i="3"/>
  <c r="GO16" i="3"/>
  <c r="HE16" i="3"/>
  <c r="GV17" i="3"/>
  <c r="GF21" i="3"/>
  <c r="GH23" i="3"/>
  <c r="HF32" i="3"/>
  <c r="GF34" i="3"/>
  <c r="GN38" i="3"/>
  <c r="EO6" i="3"/>
  <c r="HE6" i="3"/>
  <c r="FY27" i="3"/>
  <c r="GO27" i="3"/>
  <c r="GA33" i="3"/>
  <c r="GA8" i="3"/>
  <c r="GA35" i="3"/>
  <c r="GA31" i="3"/>
  <c r="GA23" i="3"/>
  <c r="GA19" i="3"/>
  <c r="GI9" i="3"/>
  <c r="GI4" i="3"/>
  <c r="GI47" i="3"/>
  <c r="GI43" i="3"/>
  <c r="GI22" i="3"/>
  <c r="GI17" i="3"/>
  <c r="GI28" i="3"/>
  <c r="GI44" i="3"/>
  <c r="GI25" i="3"/>
  <c r="GI16" i="3"/>
  <c r="GI40" i="3"/>
  <c r="GQ37" i="3"/>
  <c r="GQ23" i="3"/>
  <c r="GY29" i="3"/>
  <c r="GY8" i="3"/>
  <c r="GY40" i="3"/>
  <c r="GY35" i="3"/>
  <c r="GY31" i="3"/>
  <c r="GY19" i="3"/>
  <c r="GY16" i="3"/>
  <c r="GY20" i="3"/>
  <c r="GY12" i="3"/>
  <c r="GY4" i="3"/>
  <c r="GY36" i="3"/>
  <c r="HG16" i="3"/>
  <c r="HG47" i="3"/>
  <c r="HG22" i="3"/>
  <c r="HG10" i="3"/>
  <c r="HG6" i="3"/>
  <c r="HG27" i="3"/>
  <c r="HG13" i="3"/>
  <c r="HG12" i="3"/>
  <c r="HG21" i="3"/>
  <c r="EL22" i="3"/>
  <c r="EL5" i="3"/>
  <c r="EI40" i="3"/>
  <c r="EI44" i="3"/>
  <c r="GF45" i="3"/>
  <c r="GF33" i="3"/>
  <c r="GF20" i="3"/>
  <c r="GF35" i="3"/>
  <c r="GF9" i="3"/>
  <c r="GF32" i="3"/>
  <c r="GF23" i="3"/>
  <c r="GF7" i="3"/>
  <c r="GF39" i="3"/>
  <c r="GF15" i="3"/>
  <c r="GV40" i="3"/>
  <c r="GV50" i="3"/>
  <c r="GV37" i="3"/>
  <c r="GV12" i="3"/>
  <c r="GV15" i="3"/>
  <c r="GV11" i="3"/>
  <c r="GV19" i="3"/>
  <c r="HD4" i="3"/>
  <c r="HD31" i="3"/>
  <c r="HD19" i="3"/>
  <c r="HD11" i="3"/>
  <c r="HD50" i="3"/>
  <c r="HD7" i="3"/>
  <c r="HD3" i="3"/>
  <c r="HD43" i="3"/>
  <c r="HE5" i="3"/>
  <c r="GV6" i="3"/>
  <c r="GN10" i="3"/>
  <c r="GF14" i="3"/>
  <c r="GV22" i="3"/>
  <c r="GN5" i="3"/>
  <c r="HD9" i="3"/>
  <c r="GV13" i="3"/>
  <c r="GV21" i="3"/>
  <c r="GV30" i="3"/>
  <c r="FY37" i="3"/>
  <c r="GO37" i="3"/>
  <c r="HE37" i="3"/>
  <c r="GV38" i="3"/>
  <c r="GF3" i="3"/>
  <c r="GF42" i="3"/>
  <c r="GF46" i="3"/>
  <c r="HD46" i="3"/>
  <c r="GN50" i="3"/>
  <c r="HD15" i="3"/>
  <c r="GH27" i="3"/>
  <c r="GH18" i="3"/>
  <c r="GH14" i="3"/>
  <c r="GH37" i="3"/>
  <c r="GH33" i="3"/>
  <c r="GH48" i="3"/>
  <c r="GH15" i="3"/>
  <c r="GH49" i="3"/>
  <c r="GH26" i="3"/>
  <c r="GH22" i="3"/>
  <c r="GH25" i="3"/>
  <c r="GH21" i="3"/>
  <c r="GH5" i="3"/>
  <c r="GH45" i="3"/>
  <c r="GH41" i="3"/>
  <c r="GH34" i="3"/>
  <c r="GH6" i="3"/>
  <c r="GH9" i="3"/>
  <c r="GP47" i="3"/>
  <c r="GP26" i="3"/>
  <c r="GP22" i="3"/>
  <c r="GP25" i="3"/>
  <c r="GP21" i="3"/>
  <c r="GP5" i="3"/>
  <c r="GP45" i="3"/>
  <c r="GP41" i="3"/>
  <c r="GP36" i="3"/>
  <c r="GP32" i="3"/>
  <c r="GP23" i="3"/>
  <c r="GP11" i="3"/>
  <c r="GP3" i="3"/>
  <c r="GP6" i="3"/>
  <c r="GP9" i="3"/>
  <c r="GP30" i="3"/>
  <c r="GP10" i="3"/>
  <c r="GP17" i="3"/>
  <c r="GX29" i="3"/>
  <c r="GX44" i="3"/>
  <c r="GX24" i="3"/>
  <c r="GX30" i="3"/>
  <c r="GX14" i="3"/>
  <c r="HF45" i="3"/>
  <c r="HF7" i="3"/>
  <c r="HF25" i="3"/>
  <c r="HF5" i="3"/>
  <c r="EZ45" i="3"/>
  <c r="GD13" i="3"/>
  <c r="FV29" i="3"/>
  <c r="EZ36" i="3"/>
  <c r="EZ41" i="3"/>
  <c r="EF30" i="3"/>
  <c r="EF36" i="3"/>
  <c r="EF8" i="3"/>
  <c r="EF25" i="3"/>
  <c r="EF40" i="3"/>
  <c r="EF24" i="3"/>
  <c r="EF47" i="3"/>
  <c r="EF35" i="3"/>
  <c r="EF31" i="3"/>
  <c r="EV11" i="3"/>
  <c r="EV15" i="3"/>
  <c r="EV50" i="3"/>
  <c r="EV34" i="3"/>
  <c r="EV10" i="3"/>
  <c r="EV38" i="3"/>
  <c r="EV17" i="3"/>
  <c r="EV9" i="3"/>
  <c r="EV5" i="3"/>
  <c r="EV46" i="3"/>
  <c r="EV26" i="3"/>
  <c r="EV45" i="3"/>
  <c r="EV41" i="3"/>
  <c r="EV37" i="3"/>
  <c r="EV33" i="3"/>
  <c r="EV40" i="3"/>
  <c r="EV16" i="3"/>
  <c r="EV14" i="3"/>
  <c r="EV21" i="3"/>
  <c r="EV13" i="3"/>
  <c r="EV29" i="3"/>
  <c r="EV36" i="3"/>
  <c r="EV8" i="3"/>
  <c r="EV18" i="3"/>
  <c r="EV25" i="3"/>
  <c r="EV42" i="3"/>
  <c r="EV22" i="3"/>
  <c r="EV49" i="3"/>
  <c r="EV48" i="3"/>
  <c r="EV27" i="3"/>
  <c r="EV19" i="3"/>
  <c r="EV3" i="3"/>
  <c r="EF7" i="3"/>
  <c r="EF15" i="3"/>
  <c r="EF19" i="3"/>
  <c r="EM20" i="3"/>
  <c r="EF23" i="3"/>
  <c r="EV31" i="3"/>
  <c r="EV43" i="3"/>
  <c r="EA28" i="3"/>
  <c r="EA32" i="3"/>
  <c r="EI30" i="3"/>
  <c r="EI28" i="3"/>
  <c r="EV4" i="3"/>
  <c r="EV20" i="3"/>
  <c r="GA42" i="3"/>
  <c r="GA48" i="3"/>
  <c r="GA37" i="3"/>
  <c r="GA25" i="3"/>
  <c r="GA17" i="3"/>
  <c r="GA13" i="3"/>
  <c r="GA9" i="3"/>
  <c r="GA28" i="3"/>
  <c r="GA20" i="3"/>
  <c r="GA24" i="3"/>
  <c r="GA5" i="3"/>
  <c r="GA32" i="3"/>
  <c r="GA16" i="3"/>
  <c r="GA12" i="3"/>
  <c r="GA4" i="3"/>
  <c r="GA44" i="3"/>
  <c r="GA47" i="3"/>
  <c r="GI24" i="3"/>
  <c r="GI48" i="3"/>
  <c r="GI29" i="3"/>
  <c r="GI5" i="3"/>
  <c r="GI32" i="3"/>
  <c r="GI33" i="3"/>
  <c r="GI21" i="3"/>
  <c r="GI36" i="3"/>
  <c r="GQ50" i="3"/>
  <c r="GQ5" i="3"/>
  <c r="GQ40" i="3"/>
  <c r="GQ32" i="3"/>
  <c r="GQ33" i="3"/>
  <c r="GQ21" i="3"/>
  <c r="GQ13" i="3"/>
  <c r="GQ48" i="3"/>
  <c r="GQ17" i="3"/>
  <c r="GQ9" i="3"/>
  <c r="GQ44" i="3"/>
  <c r="GQ28" i="3"/>
  <c r="GQ24" i="3"/>
  <c r="GQ20" i="3"/>
  <c r="GY34" i="3"/>
  <c r="GY33" i="3"/>
  <c r="GY21" i="3"/>
  <c r="GY13" i="3"/>
  <c r="GY45" i="3"/>
  <c r="GY17" i="3"/>
  <c r="GY9" i="3"/>
  <c r="GY28" i="3"/>
  <c r="GY24" i="3"/>
  <c r="GY37" i="3"/>
  <c r="GY25" i="3"/>
  <c r="GY47" i="3"/>
  <c r="HG42" i="3"/>
  <c r="HG48" i="3"/>
  <c r="HG17" i="3"/>
  <c r="HG9" i="3"/>
  <c r="HG28" i="3"/>
  <c r="HG24" i="3"/>
  <c r="HG20" i="3"/>
  <c r="HG37" i="3"/>
  <c r="HG25" i="3"/>
  <c r="HG36" i="3"/>
  <c r="HG29" i="3"/>
  <c r="HG5" i="3"/>
  <c r="HG32" i="3"/>
  <c r="HG4" i="3"/>
  <c r="HG44" i="3"/>
  <c r="EV6" i="3"/>
  <c r="EF16" i="3"/>
  <c r="EV44" i="3"/>
  <c r="EL23" i="3"/>
  <c r="EL15" i="3"/>
  <c r="EL44" i="3"/>
  <c r="EL14" i="3"/>
  <c r="EL49" i="3"/>
  <c r="EL25" i="3"/>
  <c r="EL21" i="3"/>
  <c r="GF41" i="3"/>
  <c r="GF36" i="3"/>
  <c r="GF28" i="3"/>
  <c r="GF24" i="3"/>
  <c r="GF16" i="3"/>
  <c r="GF8" i="3"/>
  <c r="GF27" i="3"/>
  <c r="GF49" i="3"/>
  <c r="GF29" i="3"/>
  <c r="GF44" i="3"/>
  <c r="GF47" i="3"/>
  <c r="GF40" i="3"/>
  <c r="GF50" i="3"/>
  <c r="GF37" i="3"/>
  <c r="GF48" i="3"/>
  <c r="GF12" i="3"/>
  <c r="GF4" i="3"/>
  <c r="GF31" i="3"/>
  <c r="GF11" i="3"/>
  <c r="GN49" i="3"/>
  <c r="GN29" i="3"/>
  <c r="GN44" i="3"/>
  <c r="GN47" i="3"/>
  <c r="GN40" i="3"/>
  <c r="GN12" i="3"/>
  <c r="GN19" i="3"/>
  <c r="GN37" i="3"/>
  <c r="GN4" i="3"/>
  <c r="GN31" i="3"/>
  <c r="GN23" i="3"/>
  <c r="GN45" i="3"/>
  <c r="GN33" i="3"/>
  <c r="GN25" i="3"/>
  <c r="GN32" i="3"/>
  <c r="GN20" i="3"/>
  <c r="GN35" i="3"/>
  <c r="GN15" i="3"/>
  <c r="GN39" i="3"/>
  <c r="GV48" i="3"/>
  <c r="GV4" i="3"/>
  <c r="GV31" i="3"/>
  <c r="GV23" i="3"/>
  <c r="GV45" i="3"/>
  <c r="GV33" i="3"/>
  <c r="GV25" i="3"/>
  <c r="GV32" i="3"/>
  <c r="GV20" i="3"/>
  <c r="GV35" i="3"/>
  <c r="GV36" i="3"/>
  <c r="GV28" i="3"/>
  <c r="GV24" i="3"/>
  <c r="GV16" i="3"/>
  <c r="GV8" i="3"/>
  <c r="GV39" i="3"/>
  <c r="GV27" i="3"/>
  <c r="GV46" i="3"/>
  <c r="HD33" i="3"/>
  <c r="HD48" i="3"/>
  <c r="HD32" i="3"/>
  <c r="HD28" i="3"/>
  <c r="HD20" i="3"/>
  <c r="HD35" i="3"/>
  <c r="HD36" i="3"/>
  <c r="HD24" i="3"/>
  <c r="HD16" i="3"/>
  <c r="HD12" i="3"/>
  <c r="HD8" i="3"/>
  <c r="HD39" i="3"/>
  <c r="HD27" i="3"/>
  <c r="HD41" i="3"/>
  <c r="HD37" i="3"/>
  <c r="HD29" i="3"/>
  <c r="HD44" i="3"/>
  <c r="HD47" i="3"/>
  <c r="HD40" i="3"/>
  <c r="HD23" i="3"/>
  <c r="EP4" i="3"/>
  <c r="EP22" i="3"/>
  <c r="EV32" i="3"/>
  <c r="EF3" i="3"/>
  <c r="EV39" i="3"/>
  <c r="EF43" i="3"/>
  <c r="EV47" i="3"/>
  <c r="EU4" i="3"/>
  <c r="EV7" i="3"/>
  <c r="EI8" i="3"/>
  <c r="EF11" i="3"/>
  <c r="EV35" i="3"/>
  <c r="EF39" i="3"/>
  <c r="EV12" i="3"/>
  <c r="EV24" i="3"/>
  <c r="EV28" i="3"/>
  <c r="EV30" i="3"/>
  <c r="FV13" i="3"/>
  <c r="GD17" i="3"/>
  <c r="GD29" i="3"/>
  <c r="FV34" i="3"/>
  <c r="FB30" i="3"/>
  <c r="DZ15" i="3"/>
  <c r="DZ23" i="3"/>
  <c r="EC24" i="3"/>
  <c r="GP46" i="3"/>
  <c r="EY43" i="3"/>
  <c r="EY48" i="3"/>
  <c r="EY24" i="3"/>
  <c r="FA40" i="3"/>
  <c r="FA35" i="3"/>
  <c r="FA31" i="3"/>
  <c r="FA23" i="3"/>
  <c r="FA15" i="3"/>
  <c r="FA46" i="3"/>
  <c r="FA42" i="3"/>
  <c r="GU19" i="3"/>
  <c r="GU39" i="3"/>
  <c r="ER7" i="3"/>
  <c r="FA10" i="3"/>
  <c r="EY20" i="3"/>
  <c r="FA30" i="3"/>
  <c r="EY40" i="3"/>
  <c r="ER43" i="3"/>
  <c r="GU4" i="3"/>
  <c r="GU12" i="3"/>
  <c r="GU24" i="3"/>
  <c r="GU32" i="3"/>
  <c r="GT18" i="3"/>
  <c r="GT49" i="3"/>
  <c r="GT38" i="3"/>
  <c r="HB13" i="3"/>
  <c r="HB40" i="3"/>
  <c r="HB36" i="3"/>
  <c r="HB19" i="3"/>
  <c r="HB15" i="3"/>
  <c r="EO11" i="3"/>
  <c r="EO27" i="3"/>
  <c r="GU26" i="3"/>
  <c r="EG5" i="3"/>
  <c r="EG33" i="3"/>
  <c r="EG36" i="3"/>
  <c r="EG48" i="3"/>
  <c r="EK37" i="3"/>
  <c r="EK31" i="3"/>
  <c r="EK35" i="3"/>
  <c r="GU38" i="3"/>
  <c r="GU33" i="3"/>
  <c r="GU29" i="3"/>
  <c r="GU25" i="3"/>
  <c r="GU21" i="3"/>
  <c r="GU9" i="3"/>
  <c r="GU5" i="3"/>
  <c r="GU28" i="3"/>
  <c r="GU49" i="3"/>
  <c r="GU45" i="3"/>
  <c r="GU48" i="3"/>
  <c r="GU17" i="3"/>
  <c r="GU13" i="3"/>
  <c r="GU37" i="3"/>
  <c r="GU20" i="3"/>
  <c r="GU16" i="3"/>
  <c r="GU44" i="3"/>
  <c r="GU40" i="3"/>
  <c r="GU31" i="3"/>
  <c r="GU18" i="3"/>
  <c r="ER19" i="3"/>
  <c r="ER42" i="3"/>
  <c r="ER26" i="3"/>
  <c r="ER14" i="3"/>
  <c r="ER37" i="3"/>
  <c r="ER25" i="3"/>
  <c r="ER21" i="3"/>
  <c r="ER13" i="3"/>
  <c r="ER50" i="3"/>
  <c r="ER33" i="3"/>
  <c r="ER8" i="3"/>
  <c r="ER46" i="3"/>
  <c r="ER30" i="3"/>
  <c r="ER10" i="3"/>
  <c r="ER29" i="3"/>
  <c r="ER9" i="3"/>
  <c r="ER20" i="3"/>
  <c r="ER34" i="3"/>
  <c r="ER18" i="3"/>
  <c r="ER6" i="3"/>
  <c r="ER45" i="3"/>
  <c r="ER17" i="3"/>
  <c r="ER49" i="3"/>
  <c r="ER44" i="3"/>
  <c r="ER40" i="3"/>
  <c r="ER36" i="3"/>
  <c r="ER24" i="3"/>
  <c r="ER16" i="3"/>
  <c r="ER12" i="3"/>
  <c r="ER4" i="3"/>
  <c r="ER39" i="3"/>
  <c r="ER31" i="3"/>
  <c r="ER15" i="3"/>
  <c r="ER11" i="3"/>
  <c r="GU43" i="3"/>
  <c r="GU47" i="3"/>
  <c r="EE12" i="3"/>
  <c r="EK14" i="3"/>
  <c r="FA26" i="3"/>
  <c r="EK30" i="3"/>
  <c r="EY32" i="3"/>
  <c r="EK34" i="3"/>
  <c r="ER35" i="3"/>
  <c r="DW36" i="3"/>
  <c r="FA38" i="3"/>
  <c r="EK46" i="3"/>
  <c r="EM21" i="3"/>
  <c r="EM5" i="3"/>
  <c r="EM12" i="3"/>
  <c r="EM4" i="3"/>
  <c r="GT10" i="3"/>
  <c r="HB18" i="3"/>
  <c r="FA7" i="3"/>
  <c r="ED42" i="3"/>
  <c r="ED40" i="3"/>
  <c r="ED4" i="3"/>
  <c r="ED48" i="3"/>
  <c r="ED50" i="3"/>
  <c r="ED38" i="3"/>
  <c r="ED26" i="3"/>
  <c r="ED18" i="3"/>
  <c r="ED14" i="3"/>
  <c r="ED46" i="3"/>
  <c r="ED30" i="3"/>
  <c r="ED29" i="3"/>
  <c r="ED21" i="3"/>
  <c r="ED9" i="3"/>
  <c r="ET36" i="3"/>
  <c r="ET19" i="3"/>
  <c r="ET30" i="3"/>
  <c r="ET47" i="3"/>
  <c r="ET50" i="3"/>
  <c r="ET46" i="3"/>
  <c r="ET10" i="3"/>
  <c r="ET39" i="3"/>
  <c r="ET14" i="3"/>
  <c r="ET5" i="3"/>
  <c r="ET3" i="3"/>
  <c r="ER5" i="3"/>
  <c r="EL3" i="3"/>
  <c r="EL28" i="3"/>
  <c r="EL43" i="3"/>
  <c r="EL38" i="3"/>
  <c r="EL26" i="3"/>
  <c r="EL18" i="3"/>
  <c r="EL6" i="3"/>
  <c r="EL12" i="3"/>
  <c r="EL48" i="3"/>
  <c r="EL40" i="3"/>
  <c r="EL19" i="3"/>
  <c r="EL11" i="3"/>
  <c r="EL24" i="3"/>
  <c r="EL35" i="3"/>
  <c r="EL27" i="3"/>
  <c r="EL30" i="3"/>
  <c r="EL7" i="3"/>
  <c r="EL50" i="3"/>
  <c r="EL36" i="3"/>
  <c r="EL47" i="3"/>
  <c r="EL34" i="3"/>
  <c r="EL10" i="3"/>
  <c r="EL45" i="3"/>
  <c r="EL41" i="3"/>
  <c r="EL33" i="3"/>
  <c r="EL13" i="3"/>
  <c r="ER22" i="3"/>
  <c r="GU41" i="3"/>
  <c r="GU27" i="3"/>
  <c r="GU6" i="3"/>
  <c r="GU35" i="3"/>
  <c r="GU7" i="3"/>
  <c r="GU11" i="3"/>
  <c r="GU23" i="3"/>
  <c r="GU10" i="3"/>
  <c r="ER3" i="3"/>
  <c r="DW4" i="3"/>
  <c r="FA6" i="3"/>
  <c r="EU8" i="3"/>
  <c r="EK10" i="3"/>
  <c r="EU12" i="3"/>
  <c r="EM16" i="3"/>
  <c r="EK26" i="3"/>
  <c r="FG28" i="3"/>
  <c r="EO30" i="3"/>
  <c r="EM36" i="3"/>
  <c r="FG44" i="3"/>
  <c r="EO46" i="3"/>
  <c r="ER47" i="3"/>
  <c r="GT41" i="3"/>
  <c r="HB29" i="3"/>
  <c r="HB33" i="3"/>
  <c r="GT6" i="3"/>
  <c r="EK15" i="3"/>
  <c r="ET18" i="3"/>
  <c r="ER32" i="3"/>
  <c r="ED34" i="3"/>
  <c r="ER48" i="3"/>
  <c r="ET43" i="3"/>
  <c r="EL32" i="3"/>
  <c r="GO35" i="3"/>
  <c r="GO41" i="3"/>
  <c r="HE24" i="3"/>
  <c r="HE35" i="3"/>
  <c r="HE34" i="3"/>
  <c r="HE49" i="3"/>
  <c r="HE41" i="3"/>
  <c r="ER38" i="3"/>
  <c r="HF22" i="3"/>
  <c r="GY41" i="3"/>
  <c r="GY49" i="3"/>
  <c r="GQ30" i="3"/>
  <c r="GB33" i="3"/>
  <c r="GZ33" i="3"/>
  <c r="DZ8" i="3"/>
  <c r="EI23" i="3"/>
  <c r="HG30" i="3"/>
  <c r="GA46" i="3"/>
  <c r="GY50" i="3"/>
  <c r="GP35" i="3"/>
  <c r="GY38" i="3"/>
  <c r="HG46" i="3"/>
  <c r="EQ38" i="3"/>
  <c r="EQ28" i="3"/>
  <c r="EQ32" i="3"/>
  <c r="FZ47" i="3"/>
  <c r="FZ46" i="3"/>
  <c r="FZ30" i="3"/>
  <c r="FZ26" i="3"/>
  <c r="FZ17" i="3"/>
  <c r="FZ9" i="3"/>
  <c r="FZ35" i="3"/>
  <c r="FZ7" i="3"/>
  <c r="FZ28" i="3"/>
  <c r="FZ8" i="3"/>
  <c r="FZ14" i="3"/>
  <c r="FZ40" i="3"/>
  <c r="FZ11" i="3"/>
  <c r="FZ3" i="3"/>
  <c r="FZ24" i="3"/>
  <c r="ES47" i="3"/>
  <c r="ES28" i="3"/>
  <c r="ES24" i="3"/>
  <c r="ES8" i="3"/>
  <c r="ES40" i="3"/>
  <c r="ES33" i="3"/>
  <c r="ES17" i="3"/>
  <c r="ES48" i="3"/>
  <c r="ES32" i="3"/>
  <c r="ES15" i="3"/>
  <c r="ES50" i="3"/>
  <c r="ES42" i="3"/>
  <c r="ES14" i="3"/>
  <c r="ES10" i="3"/>
  <c r="ES44" i="3"/>
  <c r="ES43" i="3"/>
  <c r="ES9" i="3"/>
  <c r="ES23" i="3"/>
  <c r="ES7" i="3"/>
  <c r="ES46" i="3"/>
  <c r="ES30" i="3"/>
  <c r="FW10" i="3"/>
  <c r="FW23" i="3"/>
  <c r="FW15" i="3"/>
  <c r="FW3" i="3"/>
  <c r="GE38" i="3"/>
  <c r="GE26" i="3"/>
  <c r="GE41" i="3"/>
  <c r="GE17" i="3"/>
  <c r="GE13" i="3"/>
  <c r="GE5" i="3"/>
  <c r="GE40" i="3"/>
  <c r="GE32" i="3"/>
  <c r="GE28" i="3"/>
  <c r="GE24" i="3"/>
  <c r="GE49" i="3"/>
  <c r="GE45" i="3"/>
  <c r="GE21" i="3"/>
  <c r="GE9" i="3"/>
  <c r="GE16" i="3"/>
  <c r="GE4" i="3"/>
  <c r="GE47" i="3"/>
  <c r="GE14" i="3"/>
  <c r="GE6" i="3"/>
  <c r="GE19" i="3"/>
  <c r="GE42" i="3"/>
  <c r="GE37" i="3"/>
  <c r="GE33" i="3"/>
  <c r="GE25" i="3"/>
  <c r="GE20" i="3"/>
  <c r="GE12" i="3"/>
  <c r="GE36" i="3"/>
  <c r="GE43" i="3"/>
  <c r="GE39" i="3"/>
  <c r="GE22" i="3"/>
  <c r="GE7" i="3"/>
  <c r="EQ18" i="3"/>
  <c r="EG26" i="3"/>
  <c r="EG43" i="3"/>
  <c r="EG13" i="3"/>
  <c r="EG9" i="3"/>
  <c r="EG12" i="3"/>
  <c r="EG29" i="3"/>
  <c r="EG35" i="3"/>
  <c r="EG24" i="3"/>
  <c r="EG16" i="3"/>
  <c r="EG4" i="3"/>
  <c r="EG49" i="3"/>
  <c r="EG45" i="3"/>
  <c r="EG25" i="3"/>
  <c r="EG44" i="3"/>
  <c r="EG40" i="3"/>
  <c r="EG23" i="3"/>
  <c r="EG7" i="3"/>
  <c r="EG46" i="3"/>
  <c r="EG30" i="3"/>
  <c r="EG18" i="3"/>
  <c r="EG32" i="3"/>
  <c r="EG15" i="3"/>
  <c r="EG50" i="3"/>
  <c r="EG34" i="3"/>
  <c r="EG22" i="3"/>
  <c r="EG10" i="3"/>
  <c r="EG37" i="3"/>
  <c r="EG28" i="3"/>
  <c r="EG8" i="3"/>
  <c r="EG41" i="3"/>
  <c r="EG31" i="3"/>
  <c r="EG38" i="3"/>
  <c r="EG6" i="3"/>
  <c r="FZ4" i="3"/>
  <c r="FZ15" i="3"/>
  <c r="GE18" i="3"/>
  <c r="FZ19" i="3"/>
  <c r="FZ23" i="3"/>
  <c r="EG14" i="3"/>
  <c r="EQ36" i="3"/>
  <c r="FZ25" i="3"/>
  <c r="FZ22" i="3"/>
  <c r="EG3" i="3"/>
  <c r="ES49" i="3"/>
  <c r="EC5" i="3"/>
  <c r="EC32" i="3"/>
  <c r="EC39" i="3"/>
  <c r="EC9" i="3"/>
  <c r="EC10" i="3"/>
  <c r="EC42" i="3"/>
  <c r="EC22" i="3"/>
  <c r="EC44" i="3"/>
  <c r="EC20" i="3"/>
  <c r="EC33" i="3"/>
  <c r="EC36" i="3"/>
  <c r="EC47" i="3"/>
  <c r="EC27" i="3"/>
  <c r="EC19" i="3"/>
  <c r="EC11" i="3"/>
  <c r="EC3" i="3"/>
  <c r="EC46" i="3"/>
  <c r="EC30" i="3"/>
  <c r="EC14" i="3"/>
  <c r="EC25" i="3"/>
  <c r="EC48" i="3"/>
  <c r="EC16" i="3"/>
  <c r="EC49" i="3"/>
  <c r="EC28" i="3"/>
  <c r="EC43" i="3"/>
  <c r="EC15" i="3"/>
  <c r="EC34" i="3"/>
  <c r="EC18" i="3"/>
  <c r="FX49" i="3"/>
  <c r="FX45" i="3"/>
  <c r="FX41" i="3"/>
  <c r="FX16" i="3"/>
  <c r="FX4" i="3"/>
  <c r="FX31" i="3"/>
  <c r="FX27" i="3"/>
  <c r="FX15" i="3"/>
  <c r="FX43" i="3"/>
  <c r="FX35" i="3"/>
  <c r="FX33" i="3"/>
  <c r="FX20" i="3"/>
  <c r="FX8" i="3"/>
  <c r="FX7" i="3"/>
  <c r="FX6" i="3"/>
  <c r="FX29" i="3"/>
  <c r="FX25" i="3"/>
  <c r="FX47" i="3"/>
  <c r="FX36" i="3"/>
  <c r="FX32" i="3"/>
  <c r="FX24" i="3"/>
  <c r="FX12" i="3"/>
  <c r="FX39" i="3"/>
  <c r="FX11" i="3"/>
  <c r="FX50" i="3"/>
  <c r="FX42" i="3"/>
  <c r="FX3" i="3"/>
  <c r="FX38" i="3"/>
  <c r="FX34" i="3"/>
  <c r="FX30" i="3"/>
  <c r="FX21" i="3"/>
  <c r="FX17" i="3"/>
  <c r="FX9" i="3"/>
  <c r="FX22" i="3"/>
  <c r="FX14" i="3"/>
  <c r="GJ45" i="3"/>
  <c r="GJ33" i="3"/>
  <c r="GJ44" i="3"/>
  <c r="GJ48" i="3"/>
  <c r="GJ28" i="3"/>
  <c r="GJ46" i="3"/>
  <c r="GJ13" i="3"/>
  <c r="GJ5" i="3"/>
  <c r="GJ18" i="3"/>
  <c r="GJ7" i="3"/>
  <c r="GJ50" i="3"/>
  <c r="GJ6" i="3"/>
  <c r="GR45" i="3"/>
  <c r="GR49" i="3"/>
  <c r="GR28" i="3"/>
  <c r="GR16" i="3"/>
  <c r="GR4" i="3"/>
  <c r="GR31" i="3"/>
  <c r="GR27" i="3"/>
  <c r="GR19" i="3"/>
  <c r="GR7" i="3"/>
  <c r="GR3" i="3"/>
  <c r="GR33" i="3"/>
  <c r="GR48" i="3"/>
  <c r="GR20" i="3"/>
  <c r="GR12" i="3"/>
  <c r="GR8" i="3"/>
  <c r="GR39" i="3"/>
  <c r="GR38" i="3"/>
  <c r="GR34" i="3"/>
  <c r="GR30" i="3"/>
  <c r="GR17" i="3"/>
  <c r="GR9" i="3"/>
  <c r="GR22" i="3"/>
  <c r="GR14" i="3"/>
  <c r="GR29" i="3"/>
  <c r="GR25" i="3"/>
  <c r="GR47" i="3"/>
  <c r="GR36" i="3"/>
  <c r="GR32" i="3"/>
  <c r="GR24" i="3"/>
  <c r="GR35" i="3"/>
  <c r="GR23" i="3"/>
  <c r="GR15" i="3"/>
  <c r="GR11" i="3"/>
  <c r="GR50" i="3"/>
  <c r="GR42" i="3"/>
  <c r="GR21" i="3"/>
  <c r="EG21" i="3"/>
  <c r="EP30" i="3"/>
  <c r="EP12" i="3"/>
  <c r="EP8" i="3"/>
  <c r="EP44" i="3"/>
  <c r="EP47" i="3"/>
  <c r="EP43" i="3"/>
  <c r="EP11" i="3"/>
  <c r="EP48" i="3"/>
  <c r="EP20" i="3"/>
  <c r="EP50" i="3"/>
  <c r="EP38" i="3"/>
  <c r="EP23" i="3"/>
  <c r="EP15" i="3"/>
  <c r="EP3" i="3"/>
  <c r="EP34" i="3"/>
  <c r="EP26" i="3"/>
  <c r="EP18" i="3"/>
  <c r="EP10" i="3"/>
  <c r="EP37" i="3"/>
  <c r="EP33" i="3"/>
  <c r="EP25" i="3"/>
  <c r="EP13" i="3"/>
  <c r="EP5" i="3"/>
  <c r="EP39" i="3"/>
  <c r="EP36" i="3"/>
  <c r="EP31" i="3"/>
  <c r="EP27" i="3"/>
  <c r="EP46" i="3"/>
  <c r="EP21" i="3"/>
  <c r="EP17" i="3"/>
  <c r="EP40" i="3"/>
  <c r="EP28" i="3"/>
  <c r="EP16" i="3"/>
  <c r="EP7" i="3"/>
  <c r="EP32" i="3"/>
  <c r="EP35" i="3"/>
  <c r="EP42" i="3"/>
  <c r="EP14" i="3"/>
  <c r="EP45" i="3"/>
  <c r="EP41" i="3"/>
  <c r="EP29" i="3"/>
  <c r="GR6" i="3"/>
  <c r="FW7" i="3"/>
  <c r="FZ12" i="3"/>
  <c r="GE15" i="3"/>
  <c r="FZ16" i="3"/>
  <c r="FX18" i="3"/>
  <c r="GR18" i="3"/>
  <c r="FW19" i="3"/>
  <c r="GJ22" i="3"/>
  <c r="GE31" i="3"/>
  <c r="FZ32" i="3"/>
  <c r="GE35" i="3"/>
  <c r="FZ36" i="3"/>
  <c r="FZ48" i="3"/>
  <c r="EC6" i="3"/>
  <c r="EC26" i="3"/>
  <c r="EG42" i="3"/>
  <c r="GJ15" i="3"/>
  <c r="FZ21" i="3"/>
  <c r="FX23" i="3"/>
  <c r="GR43" i="3"/>
  <c r="FZ6" i="3"/>
  <c r="GD43" i="3"/>
  <c r="GD47" i="3"/>
  <c r="GD42" i="3"/>
  <c r="GD31" i="3"/>
  <c r="GD34" i="3"/>
  <c r="GD22" i="3"/>
  <c r="GD10" i="3"/>
  <c r="GD45" i="3"/>
  <c r="GD21" i="3"/>
  <c r="GD5" i="3"/>
  <c r="GD38" i="3"/>
  <c r="GD26" i="3"/>
  <c r="GD41" i="3"/>
  <c r="GD37" i="3"/>
  <c r="GD40" i="3"/>
  <c r="GD11" i="3"/>
  <c r="GD3" i="3"/>
  <c r="GD24" i="3"/>
  <c r="GD49" i="3"/>
  <c r="GD6" i="3"/>
  <c r="GD48" i="3"/>
  <c r="GD23" i="3"/>
  <c r="GD16" i="3"/>
  <c r="GD4" i="3"/>
  <c r="GX39" i="3"/>
  <c r="GX27" i="3"/>
  <c r="GX49" i="3"/>
  <c r="GX38" i="3"/>
  <c r="GX34" i="3"/>
  <c r="GX22" i="3"/>
  <c r="GX10" i="3"/>
  <c r="GX41" i="3"/>
  <c r="GX21" i="3"/>
  <c r="GX5" i="3"/>
  <c r="GX18" i="3"/>
  <c r="GX17" i="3"/>
  <c r="GX13" i="3"/>
  <c r="GX48" i="3"/>
  <c r="GX23" i="3"/>
  <c r="GX4" i="3"/>
  <c r="GX26" i="3"/>
  <c r="GX6" i="3"/>
  <c r="GX36" i="3"/>
  <c r="GX32" i="3"/>
  <c r="GX19" i="3"/>
  <c r="GX15" i="3"/>
  <c r="GX20" i="3"/>
  <c r="GX16" i="3"/>
  <c r="GX12" i="3"/>
  <c r="HF47" i="3"/>
  <c r="HF35" i="3"/>
  <c r="HF30" i="3"/>
  <c r="HF6" i="3"/>
  <c r="HF9" i="3"/>
  <c r="HF26" i="3"/>
  <c r="HF16" i="3"/>
  <c r="HF8" i="3"/>
  <c r="HF14" i="3"/>
  <c r="HF37" i="3"/>
  <c r="HF48" i="3"/>
  <c r="HF40" i="3"/>
  <c r="HF11" i="3"/>
  <c r="HF3" i="3"/>
  <c r="HF24" i="3"/>
  <c r="ES3" i="3"/>
  <c r="EG19" i="3"/>
  <c r="EG47" i="3"/>
  <c r="EP24" i="3"/>
  <c r="EH42" i="3"/>
  <c r="EH45" i="3"/>
  <c r="EH41" i="3"/>
  <c r="EH29" i="3"/>
  <c r="EH5" i="3"/>
  <c r="EH17" i="3"/>
  <c r="FB17" i="3"/>
  <c r="FB48" i="3"/>
  <c r="FB24" i="3"/>
  <c r="FB46" i="3"/>
  <c r="FB50" i="3"/>
  <c r="FB22" i="3"/>
  <c r="FB6" i="3"/>
  <c r="FB28" i="3"/>
  <c r="FB20" i="3"/>
  <c r="FB49" i="3"/>
  <c r="FB37" i="3"/>
  <c r="FB5" i="3"/>
  <c r="FB12" i="3"/>
  <c r="FB43" i="3"/>
  <c r="FB11" i="3"/>
  <c r="HF46" i="3"/>
  <c r="EC8" i="3"/>
  <c r="EG20" i="3"/>
  <c r="GX43" i="3"/>
  <c r="FY48" i="3"/>
  <c r="FY19" i="3"/>
  <c r="FY15" i="3"/>
  <c r="FY26" i="3"/>
  <c r="FY32" i="3"/>
  <c r="FY7" i="3"/>
  <c r="FY38" i="3"/>
  <c r="FY45" i="3"/>
  <c r="FY41" i="3"/>
  <c r="FY12" i="3"/>
  <c r="FY4" i="3"/>
  <c r="FY25" i="3"/>
  <c r="FY28" i="3"/>
  <c r="FY46" i="3"/>
  <c r="FY39" i="3"/>
  <c r="FY31" i="3"/>
  <c r="FY23" i="3"/>
  <c r="FY11" i="3"/>
  <c r="FY34" i="3"/>
  <c r="FY30" i="3"/>
  <c r="FY6" i="3"/>
  <c r="FY29" i="3"/>
  <c r="FY8" i="3"/>
  <c r="FY5" i="3"/>
  <c r="GO44" i="3"/>
  <c r="GO39" i="3"/>
  <c r="GO19" i="3"/>
  <c r="GO15" i="3"/>
  <c r="GO30" i="3"/>
  <c r="GO26" i="3"/>
  <c r="GO32" i="3"/>
  <c r="GO7" i="3"/>
  <c r="GO45" i="3"/>
  <c r="GO12" i="3"/>
  <c r="GO4" i="3"/>
  <c r="GO25" i="3"/>
  <c r="GO48" i="3"/>
  <c r="GO28" i="3"/>
  <c r="GO46" i="3"/>
  <c r="GO31" i="3"/>
  <c r="GO23" i="3"/>
  <c r="GO11" i="3"/>
  <c r="GO34" i="3"/>
  <c r="GO6" i="3"/>
  <c r="GO29" i="3"/>
  <c r="GO8" i="3"/>
  <c r="GO5" i="3"/>
  <c r="EG17" i="3"/>
  <c r="HF4" i="3"/>
  <c r="FX10" i="3"/>
  <c r="GR10" i="3"/>
  <c r="GE11" i="3"/>
  <c r="GD12" i="3"/>
  <c r="FY21" i="3"/>
  <c r="GO21" i="3"/>
  <c r="GD28" i="3"/>
  <c r="GX3" i="3"/>
  <c r="FX5" i="3"/>
  <c r="GR5" i="3"/>
  <c r="FW6" i="3"/>
  <c r="GX7" i="3"/>
  <c r="GE10" i="3"/>
  <c r="GX11" i="3"/>
  <c r="FX13" i="3"/>
  <c r="GR13" i="3"/>
  <c r="FW14" i="3"/>
  <c r="HF15" i="3"/>
  <c r="GJ17" i="3"/>
  <c r="HF19" i="3"/>
  <c r="HF28" i="3"/>
  <c r="GD32" i="3"/>
  <c r="GD36" i="3"/>
  <c r="GX40" i="3"/>
  <c r="FY49" i="3"/>
  <c r="GO49" i="3"/>
  <c r="ES18" i="3"/>
  <c r="ES22" i="3"/>
  <c r="FB25" i="3"/>
  <c r="ES34" i="3"/>
  <c r="ES38" i="3"/>
  <c r="FB41" i="3"/>
  <c r="EQ44" i="3"/>
  <c r="EI26" i="3"/>
  <c r="EI10" i="3"/>
  <c r="EI29" i="3"/>
  <c r="EI21" i="3"/>
  <c r="EI5" i="3"/>
  <c r="EI48" i="3"/>
  <c r="EI36" i="3"/>
  <c r="EI20" i="3"/>
  <c r="EI12" i="3"/>
  <c r="EI50" i="3"/>
  <c r="EI25" i="3"/>
  <c r="EI9" i="3"/>
  <c r="EI24" i="3"/>
  <c r="EI4" i="3"/>
  <c r="EI11" i="3"/>
  <c r="EI17" i="3"/>
  <c r="EI32" i="3"/>
  <c r="EC50" i="3"/>
  <c r="GE8" i="3"/>
  <c r="GX9" i="3"/>
  <c r="FY14" i="3"/>
  <c r="GO14" i="3"/>
  <c r="HF17" i="3"/>
  <c r="GJ19" i="3"/>
  <c r="GX33" i="3"/>
  <c r="GE44" i="3"/>
  <c r="FZ10" i="3"/>
  <c r="HF10" i="3"/>
  <c r="FX40" i="3"/>
  <c r="GR40" i="3"/>
  <c r="GX45" i="3"/>
  <c r="GE48" i="3"/>
  <c r="GL18" i="3"/>
  <c r="GL45" i="3"/>
  <c r="GL44" i="3"/>
  <c r="GL36" i="3"/>
  <c r="GL32" i="3"/>
  <c r="GL19" i="3"/>
  <c r="GL15" i="3"/>
  <c r="GL20" i="3"/>
  <c r="GL12" i="3"/>
  <c r="GL34" i="3"/>
  <c r="GL33" i="3"/>
  <c r="GL29" i="3"/>
  <c r="GL13" i="3"/>
  <c r="GL28" i="3"/>
  <c r="GL8" i="3"/>
  <c r="FY50" i="3"/>
  <c r="GO50" i="3"/>
  <c r="EC7" i="3"/>
  <c r="EG11" i="3"/>
  <c r="ES19" i="3"/>
  <c r="EG39" i="3"/>
  <c r="EZ44" i="3"/>
  <c r="EZ6" i="3"/>
  <c r="EZ21" i="3"/>
  <c r="EZ5" i="3"/>
  <c r="EZ32" i="3"/>
  <c r="EZ24" i="3"/>
  <c r="EZ8" i="3"/>
  <c r="EZ39" i="3"/>
  <c r="EZ35" i="3"/>
  <c r="EZ42" i="3"/>
  <c r="EZ34" i="3"/>
  <c r="EZ28" i="3"/>
  <c r="EZ16" i="3"/>
  <c r="EZ12" i="3"/>
  <c r="EZ19" i="3"/>
  <c r="EZ20" i="3"/>
  <c r="EZ4" i="3"/>
  <c r="EZ15" i="3"/>
  <c r="EZ11" i="3"/>
  <c r="EC21" i="3"/>
  <c r="FY43" i="3"/>
  <c r="GO43" i="3"/>
  <c r="FX44" i="3"/>
  <c r="GR44" i="3"/>
  <c r="FY47" i="3"/>
  <c r="GO47" i="3"/>
  <c r="FX48" i="3"/>
  <c r="EC4" i="3"/>
  <c r="EP19" i="3"/>
  <c r="FY24" i="3"/>
  <c r="GO24" i="3"/>
  <c r="GR41" i="3"/>
  <c r="DW37" i="3"/>
  <c r="DW28" i="3"/>
  <c r="DW24" i="3"/>
  <c r="DW16" i="3"/>
  <c r="EE14" i="3"/>
  <c r="EE20" i="3"/>
  <c r="EE4" i="3"/>
  <c r="EY16" i="3"/>
  <c r="EY31" i="3"/>
  <c r="EY27" i="3"/>
  <c r="EY33" i="3"/>
  <c r="EY25" i="3"/>
  <c r="EY9" i="3"/>
  <c r="EY44" i="3"/>
  <c r="EY12" i="3"/>
  <c r="EY8" i="3"/>
  <c r="EY4" i="3"/>
  <c r="FG18" i="3"/>
  <c r="FG17" i="3"/>
  <c r="GT43" i="3"/>
  <c r="GT31" i="3"/>
  <c r="GT47" i="3"/>
  <c r="GT42" i="3"/>
  <c r="GT26" i="3"/>
  <c r="GT17" i="3"/>
  <c r="GT13" i="3"/>
  <c r="GT37" i="3"/>
  <c r="EY5" i="3"/>
  <c r="EY21" i="3"/>
  <c r="EY29" i="3"/>
  <c r="FA29" i="3"/>
  <c r="FA16" i="3"/>
  <c r="FA44" i="3"/>
  <c r="FA43" i="3"/>
  <c r="FA28" i="3"/>
  <c r="FA50" i="3"/>
  <c r="FA18" i="3"/>
  <c r="EY10" i="3"/>
  <c r="FF4" i="3"/>
  <c r="FF23" i="3"/>
  <c r="FF7" i="3"/>
  <c r="FF37" i="3"/>
  <c r="FF33" i="3"/>
  <c r="FF9" i="3"/>
  <c r="FF5" i="3"/>
  <c r="HE36" i="3"/>
  <c r="HE39" i="3"/>
  <c r="HE19" i="3"/>
  <c r="GT24" i="3"/>
  <c r="HE25" i="3"/>
  <c r="GT3" i="3"/>
  <c r="HE4" i="3"/>
  <c r="GT7" i="3"/>
  <c r="GT11" i="3"/>
  <c r="HE12" i="3"/>
  <c r="GT40" i="3"/>
  <c r="HE45" i="3"/>
  <c r="FA14" i="3"/>
  <c r="FG16" i="3"/>
  <c r="FG20" i="3"/>
  <c r="FA34" i="3"/>
  <c r="EM39" i="3"/>
  <c r="EM40" i="3"/>
  <c r="EM32" i="3"/>
  <c r="EU31" i="3"/>
  <c r="EU47" i="3"/>
  <c r="EU13" i="3"/>
  <c r="EU48" i="3"/>
  <c r="EU24" i="3"/>
  <c r="GT21" i="3"/>
  <c r="GT29" i="3"/>
  <c r="GT33" i="3"/>
  <c r="GT34" i="3"/>
  <c r="FF6" i="3"/>
  <c r="FA11" i="3"/>
  <c r="EY17" i="3"/>
  <c r="FF22" i="3"/>
  <c r="FA27" i="3"/>
  <c r="EM33" i="3"/>
  <c r="EF27" i="3"/>
  <c r="EF41" i="3"/>
  <c r="EF44" i="3"/>
  <c r="EF22" i="3"/>
  <c r="EF45" i="3"/>
  <c r="EF20" i="3"/>
  <c r="EF4" i="3"/>
  <c r="ED36" i="3"/>
  <c r="ED19" i="3"/>
  <c r="ED15" i="3"/>
  <c r="ED3" i="3"/>
  <c r="ED44" i="3"/>
  <c r="ED32" i="3"/>
  <c r="ED27" i="3"/>
  <c r="ED25" i="3"/>
  <c r="ED20" i="3"/>
  <c r="ED35" i="3"/>
  <c r="ED31" i="3"/>
  <c r="ED22" i="3"/>
  <c r="ED6" i="3"/>
  <c r="ED49" i="3"/>
  <c r="ET42" i="3"/>
  <c r="ET4" i="3"/>
  <c r="ET34" i="3"/>
  <c r="ET21" i="3"/>
  <c r="ET17" i="3"/>
  <c r="GI34" i="3"/>
  <c r="GI38" i="3"/>
  <c r="GI49" i="3"/>
  <c r="GI45" i="3"/>
  <c r="GI41" i="3"/>
  <c r="GI50" i="3"/>
  <c r="GI37" i="3"/>
  <c r="GQ42" i="3"/>
  <c r="GQ29" i="3"/>
  <c r="GQ25" i="3"/>
  <c r="GQ16" i="3"/>
  <c r="GQ12" i="3"/>
  <c r="GQ8" i="3"/>
  <c r="DW6" i="3"/>
  <c r="EF9" i="3"/>
  <c r="ED11" i="3"/>
  <c r="DW22" i="3"/>
  <c r="GQ46" i="3"/>
  <c r="EF10" i="3"/>
  <c r="EY11" i="3"/>
  <c r="EY19" i="3"/>
  <c r="GH39" i="3"/>
  <c r="GH43" i="3"/>
  <c r="EO25" i="3"/>
  <c r="EO21" i="3"/>
  <c r="EL8" i="3"/>
  <c r="EL17" i="3"/>
  <c r="EL39" i="3"/>
  <c r="EL31" i="3"/>
  <c r="EL46" i="3"/>
  <c r="EL42" i="3"/>
  <c r="GB45" i="3"/>
  <c r="GB41" i="3"/>
  <c r="GV49" i="3"/>
  <c r="GV41" i="3"/>
  <c r="GV44" i="3"/>
  <c r="HD49" i="3"/>
  <c r="HD45" i="3"/>
  <c r="HD25" i="3"/>
  <c r="EX48" i="3"/>
  <c r="EX16" i="3"/>
  <c r="EX19" i="3"/>
  <c r="EX3" i="3"/>
  <c r="EX43" i="3"/>
  <c r="EX35" i="3"/>
  <c r="EX50" i="3"/>
  <c r="GA30" i="3"/>
  <c r="GA50" i="3"/>
  <c r="HG50" i="3"/>
  <c r="EA15" i="3"/>
  <c r="EA30" i="3"/>
  <c r="EA14" i="3"/>
  <c r="EA49" i="3"/>
  <c r="EA13" i="3"/>
  <c r="EA41" i="3"/>
  <c r="EA11" i="3"/>
  <c r="EA43" i="3"/>
  <c r="EA26" i="3"/>
  <c r="EA10" i="3"/>
  <c r="EA31" i="3"/>
  <c r="EA27" i="3"/>
  <c r="EA50" i="3"/>
  <c r="EA46" i="3"/>
  <c r="EA42" i="3"/>
  <c r="EA38" i="3"/>
  <c r="EA33" i="3"/>
  <c r="EA29" i="3"/>
  <c r="EA25" i="3"/>
  <c r="EA9" i="3"/>
  <c r="EA39" i="3"/>
  <c r="EA7" i="3"/>
  <c r="EA47" i="3"/>
  <c r="EA22" i="3"/>
  <c r="EA6" i="3"/>
  <c r="EA35" i="3"/>
  <c r="EA37" i="3"/>
  <c r="EA21" i="3"/>
  <c r="EA5" i="3"/>
  <c r="EA48" i="3"/>
  <c r="EA40" i="3"/>
  <c r="EA3" i="3"/>
  <c r="EA34" i="3"/>
  <c r="FC8" i="3"/>
  <c r="FC47" i="3"/>
  <c r="FC39" i="3"/>
  <c r="FC3" i="3"/>
  <c r="FC18" i="3"/>
  <c r="FC23" i="3"/>
  <c r="FC19" i="3"/>
  <c r="FC41" i="3"/>
  <c r="FC37" i="3"/>
  <c r="FC17" i="3"/>
  <c r="FC31" i="3"/>
  <c r="FC15" i="3"/>
  <c r="FC14" i="3"/>
  <c r="FC50" i="3"/>
  <c r="FC38" i="3"/>
  <c r="FC34" i="3"/>
  <c r="FC30" i="3"/>
  <c r="FC45" i="3"/>
  <c r="FC13" i="3"/>
  <c r="FC29" i="3"/>
  <c r="FC11" i="3"/>
  <c r="FC46" i="3"/>
  <c r="FC10" i="3"/>
  <c r="FC27" i="3"/>
  <c r="FC49" i="3"/>
  <c r="FC25" i="3"/>
  <c r="FC9" i="3"/>
  <c r="FC44" i="3"/>
  <c r="FC28" i="3"/>
  <c r="FC24" i="3"/>
  <c r="FC16" i="3"/>
  <c r="FC4" i="3"/>
  <c r="FC43" i="3"/>
  <c r="FC7" i="3"/>
  <c r="FC42" i="3"/>
  <c r="EA17" i="3"/>
  <c r="EA45" i="3"/>
  <c r="EA19" i="3"/>
  <c r="FW46" i="3"/>
  <c r="FW30" i="3"/>
  <c r="FW25" i="3"/>
  <c r="FW9" i="3"/>
  <c r="FW20" i="3"/>
  <c r="FW4" i="3"/>
  <c r="FW50" i="3"/>
  <c r="FW42" i="3"/>
  <c r="FW26" i="3"/>
  <c r="FW49" i="3"/>
  <c r="FW37" i="3"/>
  <c r="FW21" i="3"/>
  <c r="FW5" i="3"/>
  <c r="FW16" i="3"/>
  <c r="FW36" i="3"/>
  <c r="FW38" i="3"/>
  <c r="FW48" i="3"/>
  <c r="FW33" i="3"/>
  <c r="FW17" i="3"/>
  <c r="FW40" i="3"/>
  <c r="FW32" i="3"/>
  <c r="FW28" i="3"/>
  <c r="FW12" i="3"/>
  <c r="FW44" i="3"/>
  <c r="FW43" i="3"/>
  <c r="FW22" i="3"/>
  <c r="FW27" i="3"/>
  <c r="FW11" i="3"/>
  <c r="FW34" i="3"/>
  <c r="HC46" i="3"/>
  <c r="HC30" i="3"/>
  <c r="HC25" i="3"/>
  <c r="HC9" i="3"/>
  <c r="HC20" i="3"/>
  <c r="HC4" i="3"/>
  <c r="HC50" i="3"/>
  <c r="HC42" i="3"/>
  <c r="HC26" i="3"/>
  <c r="HC49" i="3"/>
  <c r="HC37" i="3"/>
  <c r="HC21" i="3"/>
  <c r="HC5" i="3"/>
  <c r="HC16" i="3"/>
  <c r="HC38" i="3"/>
  <c r="HC48" i="3"/>
  <c r="HC33" i="3"/>
  <c r="HC17" i="3"/>
  <c r="HC44" i="3"/>
  <c r="HC32" i="3"/>
  <c r="HC28" i="3"/>
  <c r="HC12" i="3"/>
  <c r="HC43" i="3"/>
  <c r="HC22" i="3"/>
  <c r="HC27" i="3"/>
  <c r="HC11" i="3"/>
  <c r="HC34" i="3"/>
  <c r="FW18" i="3"/>
  <c r="HC18" i="3"/>
  <c r="FW35" i="3"/>
  <c r="HC35" i="3"/>
  <c r="FG4" i="3"/>
  <c r="EQ8" i="3"/>
  <c r="EA12" i="3"/>
  <c r="EQ16" i="3"/>
  <c r="EE28" i="3"/>
  <c r="EU28" i="3"/>
  <c r="EE32" i="3"/>
  <c r="EU32" i="3"/>
  <c r="FG36" i="3"/>
  <c r="DW40" i="3"/>
  <c r="EU40" i="3"/>
  <c r="EA44" i="3"/>
  <c r="EU44" i="3"/>
  <c r="EE48" i="3"/>
  <c r="EM43" i="3"/>
  <c r="EM3" i="3"/>
  <c r="EM31" i="3"/>
  <c r="EM18" i="3"/>
  <c r="EM27" i="3"/>
  <c r="EM30" i="3"/>
  <c r="EM41" i="3"/>
  <c r="EM17" i="3"/>
  <c r="EM45" i="3"/>
  <c r="EM15" i="3"/>
  <c r="EM47" i="3"/>
  <c r="EM38" i="3"/>
  <c r="EM14" i="3"/>
  <c r="EM35" i="3"/>
  <c r="EM50" i="3"/>
  <c r="EM13" i="3"/>
  <c r="EM11" i="3"/>
  <c r="EM34" i="3"/>
  <c r="EM26" i="3"/>
  <c r="EM10" i="3"/>
  <c r="EM23" i="3"/>
  <c r="EM19" i="3"/>
  <c r="EM49" i="3"/>
  <c r="EM29" i="3"/>
  <c r="EM25" i="3"/>
  <c r="EM9" i="3"/>
  <c r="EM44" i="3"/>
  <c r="EM8" i="3"/>
  <c r="EM7" i="3"/>
  <c r="FW8" i="3"/>
  <c r="HC8" i="3"/>
  <c r="FW24" i="3"/>
  <c r="HC24" i="3"/>
  <c r="FW29" i="3"/>
  <c r="HC29" i="3"/>
  <c r="GL35" i="3"/>
  <c r="GL46" i="3"/>
  <c r="GL30" i="3"/>
  <c r="GL14" i="3"/>
  <c r="GL41" i="3"/>
  <c r="GL25" i="3"/>
  <c r="GL9" i="3"/>
  <c r="GL47" i="3"/>
  <c r="GL31" i="3"/>
  <c r="GL42" i="3"/>
  <c r="GL49" i="3"/>
  <c r="GL26" i="3"/>
  <c r="GL10" i="3"/>
  <c r="GL21" i="3"/>
  <c r="GL5" i="3"/>
  <c r="GL43" i="3"/>
  <c r="GL27" i="3"/>
  <c r="GL50" i="3"/>
  <c r="GL38" i="3"/>
  <c r="GL22" i="3"/>
  <c r="GL6" i="3"/>
  <c r="GL17" i="3"/>
  <c r="GL48" i="3"/>
  <c r="GL7" i="3"/>
  <c r="GL16" i="3"/>
  <c r="GL39" i="3"/>
  <c r="EO39" i="3"/>
  <c r="EU45" i="3"/>
  <c r="EQ30" i="3"/>
  <c r="EK49" i="3"/>
  <c r="EK33" i="3"/>
  <c r="EK13" i="3"/>
  <c r="EK21" i="3"/>
  <c r="EK12" i="3"/>
  <c r="EK48" i="3"/>
  <c r="EK39" i="3"/>
  <c r="EK27" i="3"/>
  <c r="EK11" i="3"/>
  <c r="EK9" i="3"/>
  <c r="EK25" i="3"/>
  <c r="EK40" i="3"/>
  <c r="EK24" i="3"/>
  <c r="EK8" i="3"/>
  <c r="EK44" i="3"/>
  <c r="EK47" i="3"/>
  <c r="EK43" i="3"/>
  <c r="EK23" i="3"/>
  <c r="EK7" i="3"/>
  <c r="EK5" i="3"/>
  <c r="EK45" i="3"/>
  <c r="EK20" i="3"/>
  <c r="EK4" i="3"/>
  <c r="EK36" i="3"/>
  <c r="EK32" i="3"/>
  <c r="EK28" i="3"/>
  <c r="EK19" i="3"/>
  <c r="EK3" i="3"/>
  <c r="EK38" i="3"/>
  <c r="EK6" i="3"/>
  <c r="EK17" i="3"/>
  <c r="EK22" i="3"/>
  <c r="EK41" i="3"/>
  <c r="FG19" i="3"/>
  <c r="EA23" i="3"/>
  <c r="EU27" i="3"/>
  <c r="EK29" i="3"/>
  <c r="EH12" i="3"/>
  <c r="EH21" i="3"/>
  <c r="EH27" i="3"/>
  <c r="EH11" i="3"/>
  <c r="EH50" i="3"/>
  <c r="EH46" i="3"/>
  <c r="EH26" i="3"/>
  <c r="EH10" i="3"/>
  <c r="EH44" i="3"/>
  <c r="EH8" i="3"/>
  <c r="EH28" i="3"/>
  <c r="EH23" i="3"/>
  <c r="EH7" i="3"/>
  <c r="EH48" i="3"/>
  <c r="EH47" i="3"/>
  <c r="EH43" i="3"/>
  <c r="EH39" i="3"/>
  <c r="EH30" i="3"/>
  <c r="EH22" i="3"/>
  <c r="EH6" i="3"/>
  <c r="EH49" i="3"/>
  <c r="EH24" i="3"/>
  <c r="EH4" i="3"/>
  <c r="EH36" i="3"/>
  <c r="EH35" i="3"/>
  <c r="EH19" i="3"/>
  <c r="EH3" i="3"/>
  <c r="EH34" i="3"/>
  <c r="EH18" i="3"/>
  <c r="EH37" i="3"/>
  <c r="EH25" i="3"/>
  <c r="EH13" i="3"/>
  <c r="EH38" i="3"/>
  <c r="EH32" i="3"/>
  <c r="EH16" i="3"/>
  <c r="EH20" i="3"/>
  <c r="FW41" i="3"/>
  <c r="FW45" i="3"/>
  <c r="EM6" i="3"/>
  <c r="EM22" i="3"/>
  <c r="FW31" i="3"/>
  <c r="HC31" i="3"/>
  <c r="FW39" i="3"/>
  <c r="HC39" i="3"/>
  <c r="EA8" i="3"/>
  <c r="FC12" i="3"/>
  <c r="EA20" i="3"/>
  <c r="FC20" i="3"/>
  <c r="EE40" i="3"/>
  <c r="EE44" i="3"/>
  <c r="DW3" i="3"/>
  <c r="DW23" i="3"/>
  <c r="DW50" i="3"/>
  <c r="DW18" i="3"/>
  <c r="DW45" i="3"/>
  <c r="DW17" i="3"/>
  <c r="DW8" i="3"/>
  <c r="DW43" i="3"/>
  <c r="DW15" i="3"/>
  <c r="DW31" i="3"/>
  <c r="DW27" i="3"/>
  <c r="DW14" i="3"/>
  <c r="DW39" i="3"/>
  <c r="DW13" i="3"/>
  <c r="DW47" i="3"/>
  <c r="DW11" i="3"/>
  <c r="DW42" i="3"/>
  <c r="DW26" i="3"/>
  <c r="DW10" i="3"/>
  <c r="DW46" i="3"/>
  <c r="DW38" i="3"/>
  <c r="DW34" i="3"/>
  <c r="DW30" i="3"/>
  <c r="DW49" i="3"/>
  <c r="DW33" i="3"/>
  <c r="DW25" i="3"/>
  <c r="DW9" i="3"/>
  <c r="DW44" i="3"/>
  <c r="DW20" i="3"/>
  <c r="DW12" i="3"/>
  <c r="DW29" i="3"/>
  <c r="DW7" i="3"/>
  <c r="DW19" i="3"/>
  <c r="EU20" i="3"/>
  <c r="EU37" i="3"/>
  <c r="EU11" i="3"/>
  <c r="EU35" i="3"/>
  <c r="EU10" i="3"/>
  <c r="EU29" i="3"/>
  <c r="EU25" i="3"/>
  <c r="EU9" i="3"/>
  <c r="EU39" i="3"/>
  <c r="EU7" i="3"/>
  <c r="EU19" i="3"/>
  <c r="EU26" i="3"/>
  <c r="EU22" i="3"/>
  <c r="EU6" i="3"/>
  <c r="EU33" i="3"/>
  <c r="EU21" i="3"/>
  <c r="EU5" i="3"/>
  <c r="EU3" i="3"/>
  <c r="EU23" i="3"/>
  <c r="EU30" i="3"/>
  <c r="EU18" i="3"/>
  <c r="EU46" i="3"/>
  <c r="EU42" i="3"/>
  <c r="EU38" i="3"/>
  <c r="EU34" i="3"/>
  <c r="EU49" i="3"/>
  <c r="EU41" i="3"/>
  <c r="EU17" i="3"/>
  <c r="EU36" i="3"/>
  <c r="EU15" i="3"/>
  <c r="FC48" i="3"/>
  <c r="FG41" i="3"/>
  <c r="FG24" i="3"/>
  <c r="FG15" i="3"/>
  <c r="FG39" i="3"/>
  <c r="FG34" i="3"/>
  <c r="FG14" i="3"/>
  <c r="FG46" i="3"/>
  <c r="FG42" i="3"/>
  <c r="FG38" i="3"/>
  <c r="FG49" i="3"/>
  <c r="FG45" i="3"/>
  <c r="FG13" i="3"/>
  <c r="FG35" i="3"/>
  <c r="FG11" i="3"/>
  <c r="FG50" i="3"/>
  <c r="FG23" i="3"/>
  <c r="FG30" i="3"/>
  <c r="FG10" i="3"/>
  <c r="FG25" i="3"/>
  <c r="FG9" i="3"/>
  <c r="FG27" i="3"/>
  <c r="FG7" i="3"/>
  <c r="FG26" i="3"/>
  <c r="FG22" i="3"/>
  <c r="FG6" i="3"/>
  <c r="FG47" i="3"/>
  <c r="FG43" i="3"/>
  <c r="FG31" i="3"/>
  <c r="FG33" i="3"/>
  <c r="FG29" i="3"/>
  <c r="FG21" i="3"/>
  <c r="FG5" i="3"/>
  <c r="FG48" i="3"/>
  <c r="FG40" i="3"/>
  <c r="FG12" i="3"/>
  <c r="FG8" i="3"/>
  <c r="FG3" i="3"/>
  <c r="FW13" i="3"/>
  <c r="HC13" i="3"/>
  <c r="DW5" i="3"/>
  <c r="FC5" i="3"/>
  <c r="EQ17" i="3"/>
  <c r="DW21" i="3"/>
  <c r="FC21" i="3"/>
  <c r="FC33" i="3"/>
  <c r="EM37" i="3"/>
  <c r="DW41" i="3"/>
  <c r="EQ34" i="3"/>
  <c r="EM42" i="3"/>
  <c r="EU50" i="3"/>
  <c r="DW35" i="3"/>
  <c r="EU43" i="3"/>
  <c r="EA24" i="3"/>
  <c r="GM46" i="3"/>
  <c r="GM30" i="3"/>
  <c r="GM25" i="3"/>
  <c r="GM9" i="3"/>
  <c r="GM20" i="3"/>
  <c r="GM4" i="3"/>
  <c r="GM50" i="3"/>
  <c r="GM42" i="3"/>
  <c r="GM26" i="3"/>
  <c r="GM49" i="3"/>
  <c r="GM37" i="3"/>
  <c r="GM21" i="3"/>
  <c r="GM5" i="3"/>
  <c r="GM16" i="3"/>
  <c r="GM38" i="3"/>
  <c r="GM48" i="3"/>
  <c r="GM33" i="3"/>
  <c r="GM17" i="3"/>
  <c r="GM36" i="3"/>
  <c r="GM32" i="3"/>
  <c r="GM28" i="3"/>
  <c r="GM12" i="3"/>
  <c r="GM43" i="3"/>
  <c r="GM22" i="3"/>
  <c r="GM27" i="3"/>
  <c r="GM11" i="3"/>
  <c r="GM34" i="3"/>
  <c r="FC6" i="3"/>
  <c r="FC22" i="3"/>
  <c r="FC26" i="3"/>
  <c r="EA4" i="3"/>
  <c r="EA16" i="3"/>
  <c r="FC32" i="3"/>
  <c r="EA36" i="3"/>
  <c r="FC40" i="3"/>
  <c r="EE27" i="3"/>
  <c r="EE11" i="3"/>
  <c r="EE46" i="3"/>
  <c r="EE26" i="3"/>
  <c r="EE10" i="3"/>
  <c r="EE33" i="3"/>
  <c r="EE29" i="3"/>
  <c r="EE25" i="3"/>
  <c r="EE9" i="3"/>
  <c r="EE23" i="3"/>
  <c r="EE7" i="3"/>
  <c r="EE42" i="3"/>
  <c r="EE22" i="3"/>
  <c r="EE6" i="3"/>
  <c r="EE47" i="3"/>
  <c r="EE43" i="3"/>
  <c r="EE34" i="3"/>
  <c r="EE30" i="3"/>
  <c r="EE37" i="3"/>
  <c r="EE21" i="3"/>
  <c r="EE5" i="3"/>
  <c r="EE3" i="3"/>
  <c r="EE39" i="3"/>
  <c r="EE19" i="3"/>
  <c r="EE50" i="3"/>
  <c r="EE38" i="3"/>
  <c r="EE18" i="3"/>
  <c r="EE49" i="3"/>
  <c r="EE45" i="3"/>
  <c r="EE41" i="3"/>
  <c r="EE17" i="3"/>
  <c r="EE36" i="3"/>
  <c r="EE16" i="3"/>
  <c r="EE35" i="3"/>
  <c r="EE31" i="3"/>
  <c r="EE15" i="3"/>
  <c r="EQ15" i="3"/>
  <c r="EQ43" i="3"/>
  <c r="EQ50" i="3"/>
  <c r="EQ42" i="3"/>
  <c r="EQ14" i="3"/>
  <c r="EQ49" i="3"/>
  <c r="EQ45" i="3"/>
  <c r="EQ13" i="3"/>
  <c r="EQ47" i="3"/>
  <c r="EQ11" i="3"/>
  <c r="EQ39" i="3"/>
  <c r="EQ10" i="3"/>
  <c r="EQ23" i="3"/>
  <c r="EQ19" i="3"/>
  <c r="EQ26" i="3"/>
  <c r="EQ29" i="3"/>
  <c r="EQ25" i="3"/>
  <c r="EQ9" i="3"/>
  <c r="EQ35" i="3"/>
  <c r="EQ31" i="3"/>
  <c r="EQ7" i="3"/>
  <c r="EQ22" i="3"/>
  <c r="EQ6" i="3"/>
  <c r="EQ24" i="3"/>
  <c r="EQ37" i="3"/>
  <c r="EQ33" i="3"/>
  <c r="EQ21" i="3"/>
  <c r="EQ5" i="3"/>
  <c r="EQ48" i="3"/>
  <c r="EQ40" i="3"/>
  <c r="EQ20" i="3"/>
  <c r="EQ12" i="3"/>
  <c r="EQ4" i="3"/>
  <c r="EQ27" i="3"/>
  <c r="EQ3" i="3"/>
  <c r="EQ46" i="3"/>
  <c r="FV35" i="3"/>
  <c r="FV46" i="3"/>
  <c r="FV42" i="3"/>
  <c r="FV30" i="3"/>
  <c r="FV14" i="3"/>
  <c r="FV25" i="3"/>
  <c r="FV9" i="3"/>
  <c r="FV47" i="3"/>
  <c r="FV31" i="3"/>
  <c r="FV49" i="3"/>
  <c r="FV26" i="3"/>
  <c r="FV10" i="3"/>
  <c r="FV21" i="3"/>
  <c r="FV5" i="3"/>
  <c r="FV43" i="3"/>
  <c r="FV27" i="3"/>
  <c r="FV50" i="3"/>
  <c r="FV38" i="3"/>
  <c r="FV22" i="3"/>
  <c r="FV6" i="3"/>
  <c r="FV17" i="3"/>
  <c r="FV48" i="3"/>
  <c r="FV7" i="3"/>
  <c r="FV16" i="3"/>
  <c r="FV39" i="3"/>
  <c r="HB35" i="3"/>
  <c r="HB46" i="3"/>
  <c r="HB45" i="3"/>
  <c r="HB30" i="3"/>
  <c r="HB14" i="3"/>
  <c r="HB37" i="3"/>
  <c r="HB25" i="3"/>
  <c r="HB9" i="3"/>
  <c r="HB47" i="3"/>
  <c r="HB31" i="3"/>
  <c r="HB42" i="3"/>
  <c r="HB49" i="3"/>
  <c r="HB26" i="3"/>
  <c r="HB10" i="3"/>
  <c r="HB21" i="3"/>
  <c r="HB5" i="3"/>
  <c r="HB43" i="3"/>
  <c r="HB27" i="3"/>
  <c r="HB50" i="3"/>
  <c r="HB38" i="3"/>
  <c r="HB22" i="3"/>
  <c r="HB6" i="3"/>
  <c r="HB17" i="3"/>
  <c r="HB41" i="3"/>
  <c r="HB48" i="3"/>
  <c r="HB28" i="3"/>
  <c r="HB7" i="3"/>
  <c r="HB16" i="3"/>
  <c r="HB39" i="3"/>
  <c r="HB23" i="3"/>
  <c r="EE13" i="3"/>
  <c r="FG37" i="3"/>
  <c r="EQ41" i="3"/>
  <c r="EO14" i="3"/>
  <c r="EO9" i="3"/>
  <c r="EO49" i="3"/>
  <c r="EO17" i="3"/>
  <c r="EO44" i="3"/>
  <c r="EO24" i="3"/>
  <c r="EO8" i="3"/>
  <c r="EO47" i="3"/>
  <c r="EO43" i="3"/>
  <c r="EO23" i="3"/>
  <c r="EO7" i="3"/>
  <c r="EO35" i="3"/>
  <c r="EO29" i="3"/>
  <c r="EO5" i="3"/>
  <c r="EO48" i="3"/>
  <c r="EO20" i="3"/>
  <c r="EO4" i="3"/>
  <c r="EO40" i="3"/>
  <c r="EO36" i="3"/>
  <c r="EO28" i="3"/>
  <c r="EO19" i="3"/>
  <c r="EO3" i="3"/>
  <c r="EO50" i="3"/>
  <c r="EO18" i="3"/>
  <c r="EO45" i="3"/>
  <c r="EO37" i="3"/>
  <c r="EO32" i="3"/>
  <c r="EO16" i="3"/>
  <c r="EO33" i="3"/>
  <c r="EO31" i="3"/>
  <c r="EO15" i="3"/>
  <c r="EO34" i="3"/>
  <c r="EO22" i="3"/>
  <c r="EO10" i="3"/>
  <c r="EO41" i="3"/>
  <c r="EO13" i="3"/>
  <c r="EM46" i="3"/>
  <c r="FC35" i="3"/>
  <c r="HC41" i="3"/>
  <c r="HC45" i="3"/>
  <c r="EO12" i="3"/>
  <c r="EU14" i="3"/>
  <c r="EH15" i="3"/>
  <c r="EK16" i="3"/>
  <c r="EA18" i="3"/>
  <c r="EH31" i="3"/>
  <c r="FF8" i="3"/>
  <c r="FF46" i="3"/>
  <c r="GJ10" i="3"/>
  <c r="GZ10" i="3"/>
  <c r="HE17" i="3"/>
  <c r="GJ26" i="3"/>
  <c r="GZ26" i="3"/>
  <c r="HE8" i="3"/>
  <c r="GJ21" i="3"/>
  <c r="GZ21" i="3"/>
  <c r="HE29" i="3"/>
  <c r="GJ38" i="3"/>
  <c r="GJ42" i="3"/>
  <c r="GZ42" i="3"/>
  <c r="FZ44" i="3"/>
  <c r="GP44" i="3"/>
  <c r="HF44" i="3"/>
  <c r="FF29" i="3"/>
  <c r="FF45" i="3"/>
  <c r="EI16" i="3"/>
  <c r="EI33" i="3"/>
  <c r="FZ37" i="3"/>
  <c r="HE38" i="3"/>
  <c r="FZ41" i="3"/>
  <c r="FZ45" i="3"/>
  <c r="GD9" i="3"/>
  <c r="GT9" i="3"/>
  <c r="GJ11" i="3"/>
  <c r="GZ11" i="3"/>
  <c r="FZ13" i="3"/>
  <c r="GP13" i="3"/>
  <c r="HF13" i="3"/>
  <c r="HE18" i="3"/>
  <c r="GD25" i="3"/>
  <c r="GT25" i="3"/>
  <c r="GJ27" i="3"/>
  <c r="GZ27" i="3"/>
  <c r="FZ29" i="3"/>
  <c r="GP29" i="3"/>
  <c r="HF29" i="3"/>
  <c r="GJ31" i="3"/>
  <c r="GZ31" i="3"/>
  <c r="FZ33" i="3"/>
  <c r="GP33" i="3"/>
  <c r="HF33" i="3"/>
  <c r="GJ35" i="3"/>
  <c r="GZ35" i="3"/>
  <c r="HF41" i="3"/>
  <c r="HE42" i="3"/>
  <c r="GZ43" i="3"/>
  <c r="HE7" i="3"/>
  <c r="GD14" i="3"/>
  <c r="GT14" i="3"/>
  <c r="GJ16" i="3"/>
  <c r="GZ16" i="3"/>
  <c r="FZ18" i="3"/>
  <c r="GP18" i="3"/>
  <c r="HF18" i="3"/>
  <c r="HE23" i="3"/>
  <c r="GD30" i="3"/>
  <c r="GT30" i="3"/>
  <c r="GJ32" i="3"/>
  <c r="GZ32" i="3"/>
  <c r="FZ34" i="3"/>
  <c r="GP34" i="3"/>
  <c r="HF34" i="3"/>
  <c r="GJ47" i="3"/>
  <c r="GZ47" i="3"/>
  <c r="FZ49" i="3"/>
  <c r="GP49" i="3"/>
  <c r="HF49" i="3"/>
  <c r="FA3" i="3"/>
  <c r="ET6" i="3"/>
  <c r="FF10" i="3"/>
  <c r="ES11" i="3"/>
  <c r="EF12" i="3"/>
  <c r="EI13" i="3"/>
  <c r="EY13" i="3"/>
  <c r="FB14" i="3"/>
  <c r="FA19" i="3"/>
  <c r="ET22" i="3"/>
  <c r="FF26" i="3"/>
  <c r="ES27" i="3"/>
  <c r="EF28" i="3"/>
  <c r="EF32" i="3"/>
  <c r="ES35" i="3"/>
  <c r="FB38" i="3"/>
  <c r="ES39" i="3"/>
  <c r="FF42" i="3"/>
  <c r="EY45" i="3"/>
  <c r="FA47" i="3"/>
  <c r="EF48" i="3"/>
  <c r="FF50" i="3"/>
  <c r="FB27" i="3"/>
  <c r="EY30" i="3"/>
  <c r="FB31" i="3"/>
  <c r="FB35" i="3"/>
  <c r="FB39" i="3"/>
  <c r="FA48" i="3"/>
  <c r="EF49" i="3"/>
  <c r="EZ49" i="3"/>
  <c r="EF18" i="3"/>
  <c r="FF20" i="3"/>
  <c r="ES21" i="3"/>
  <c r="EZ22" i="3"/>
  <c r="FF24" i="3"/>
  <c r="FA25" i="3"/>
  <c r="FF28" i="3"/>
  <c r="ET32" i="3"/>
  <c r="FB36" i="3"/>
  <c r="EY39" i="3"/>
  <c r="ET40" i="3"/>
  <c r="ET44" i="3"/>
  <c r="ET48" i="3"/>
  <c r="ES26" i="3"/>
  <c r="GA41" i="3"/>
  <c r="GQ41" i="3"/>
  <c r="HG41" i="3"/>
  <c r="GH42" i="3"/>
  <c r="GX42" i="3"/>
  <c r="GA45" i="3"/>
  <c r="GQ45" i="3"/>
  <c r="HG45" i="3"/>
  <c r="GD46" i="3"/>
  <c r="GT46" i="3"/>
  <c r="GA49" i="3"/>
  <c r="GQ49" i="3"/>
  <c r="HG49" i="3"/>
  <c r="GD50" i="3"/>
  <c r="GT50" i="3"/>
  <c r="FA4" i="3"/>
  <c r="ED7" i="3"/>
  <c r="ET7" i="3"/>
  <c r="EZ9" i="3"/>
  <c r="DZ11" i="3"/>
  <c r="FF11" i="3"/>
  <c r="EC12" i="3"/>
  <c r="ES12" i="3"/>
  <c r="EF13" i="3"/>
  <c r="EI14" i="3"/>
  <c r="EY14" i="3"/>
  <c r="FB15" i="3"/>
  <c r="FA20" i="3"/>
  <c r="ED23" i="3"/>
  <c r="ET23" i="3"/>
  <c r="EZ25" i="3"/>
  <c r="FF27" i="3"/>
  <c r="EZ29" i="3"/>
  <c r="ET31" i="3"/>
  <c r="EF37" i="3"/>
  <c r="ED39" i="3"/>
  <c r="EC40" i="3"/>
  <c r="FB47" i="3"/>
  <c r="EY50" i="3"/>
  <c r="EC29" i="3"/>
  <c r="DZ32" i="3"/>
  <c r="FA41" i="3"/>
  <c r="ED5" i="3"/>
  <c r="EY28" i="3"/>
  <c r="HF23" i="3"/>
  <c r="GI26" i="3"/>
  <c r="GY26" i="3"/>
  <c r="HE28" i="3"/>
  <c r="GE30" i="3"/>
  <c r="GU30" i="3"/>
  <c r="GH31" i="3"/>
  <c r="GX31" i="3"/>
  <c r="GA34" i="3"/>
  <c r="GQ34" i="3"/>
  <c r="HG34" i="3"/>
  <c r="GD35" i="3"/>
  <c r="GT35" i="3"/>
  <c r="GJ37" i="3"/>
  <c r="GZ37" i="3"/>
  <c r="FZ39" i="3"/>
  <c r="GP39" i="3"/>
  <c r="HF39" i="3"/>
  <c r="GI42" i="3"/>
  <c r="GY42" i="3"/>
  <c r="FY44" i="3"/>
  <c r="HE44" i="3"/>
  <c r="GE46" i="3"/>
  <c r="GU46" i="3"/>
  <c r="GH47" i="3"/>
  <c r="GX47" i="3"/>
  <c r="HE48" i="3"/>
  <c r="FA5" i="3"/>
  <c r="ED8" i="3"/>
  <c r="ET8" i="3"/>
  <c r="EZ10" i="3"/>
  <c r="DZ12" i="3"/>
  <c r="FF12" i="3"/>
  <c r="EC13" i="3"/>
  <c r="ES13" i="3"/>
  <c r="EF14" i="3"/>
  <c r="EI15" i="3"/>
  <c r="EY15" i="3"/>
  <c r="EL16" i="3"/>
  <c r="FB16" i="3"/>
  <c r="EZ26" i="3"/>
  <c r="EF38" i="3"/>
  <c r="DZ44" i="3"/>
  <c r="FA49" i="3"/>
  <c r="FB34" i="3"/>
  <c r="FA39" i="3"/>
  <c r="HE22" i="3"/>
  <c r="GJ39" i="3"/>
  <c r="GJ4" i="3"/>
  <c r="GZ4" i="3"/>
  <c r="HE11" i="3"/>
  <c r="GJ20" i="3"/>
  <c r="GZ20" i="3"/>
  <c r="HE27" i="3"/>
  <c r="GJ36" i="3"/>
  <c r="GZ36" i="3"/>
  <c r="FZ38" i="3"/>
  <c r="GP38" i="3"/>
  <c r="HF38" i="3"/>
  <c r="GJ40" i="3"/>
  <c r="GZ40" i="3"/>
  <c r="HE50" i="3"/>
  <c r="FF14" i="3"/>
  <c r="FF34" i="3"/>
  <c r="EY37" i="3"/>
  <c r="FF38" i="3"/>
  <c r="EI41" i="3"/>
  <c r="EY41" i="3"/>
  <c r="EI45" i="3"/>
  <c r="FF39" i="3"/>
  <c r="EY42" i="3"/>
  <c r="FF43" i="3"/>
  <c r="EY46" i="3"/>
  <c r="FF47" i="3"/>
  <c r="FF32" i="3"/>
  <c r="FA33" i="3"/>
  <c r="FA37" i="3"/>
  <c r="ES41" i="3"/>
  <c r="EF42" i="3"/>
  <c r="FF44" i="3"/>
  <c r="ES45" i="3"/>
  <c r="EF46" i="3"/>
  <c r="EF50" i="3"/>
  <c r="FB13" i="3"/>
  <c r="HE43" i="3"/>
  <c r="GH46" i="3"/>
  <c r="GX46" i="3"/>
  <c r="FB3" i="3"/>
  <c r="FA8" i="3"/>
  <c r="ET11" i="3"/>
  <c r="EZ13" i="3"/>
  <c r="FF15" i="3"/>
  <c r="ES16" i="3"/>
  <c r="EF17" i="3"/>
  <c r="EI18" i="3"/>
  <c r="EY18" i="3"/>
  <c r="FB19" i="3"/>
  <c r="FA24" i="3"/>
  <c r="FF31" i="3"/>
  <c r="FA32" i="3"/>
  <c r="EZ33" i="3"/>
  <c r="EY34" i="3"/>
  <c r="ET35" i="3"/>
  <c r="ES36" i="3"/>
  <c r="ED43" i="3"/>
  <c r="ES29" i="3"/>
  <c r="EI35" i="3"/>
  <c r="FF40" i="3"/>
  <c r="FA45" i="3"/>
  <c r="FF48" i="3"/>
  <c r="GJ25" i="3"/>
  <c r="GZ25" i="3"/>
  <c r="FZ27" i="3"/>
  <c r="GP27" i="3"/>
  <c r="HF27" i="3"/>
  <c r="GI30" i="3"/>
  <c r="GY30" i="3"/>
  <c r="HE32" i="3"/>
  <c r="GE34" i="3"/>
  <c r="GU34" i="3"/>
  <c r="GH35" i="3"/>
  <c r="GX35" i="3"/>
  <c r="GA38" i="3"/>
  <c r="GQ38" i="3"/>
  <c r="HG38" i="3"/>
  <c r="GD39" i="3"/>
  <c r="GT39" i="3"/>
  <c r="GJ41" i="3"/>
  <c r="GZ41" i="3"/>
  <c r="FZ43" i="3"/>
  <c r="GP43" i="3"/>
  <c r="HF43" i="3"/>
  <c r="GI46" i="3"/>
  <c r="GY46" i="3"/>
  <c r="GJ49" i="3"/>
  <c r="GZ49" i="3"/>
  <c r="GE50" i="3"/>
  <c r="GU50" i="3"/>
  <c r="EI3" i="3"/>
  <c r="EY3" i="3"/>
  <c r="EL4" i="3"/>
  <c r="FB4" i="3"/>
  <c r="FA9" i="3"/>
  <c r="ED12" i="3"/>
  <c r="ET12" i="3"/>
  <c r="EZ14" i="3"/>
  <c r="DZ16" i="3"/>
  <c r="FF16" i="3"/>
  <c r="EC17" i="3"/>
  <c r="FA17" i="3"/>
  <c r="EL20" i="3"/>
  <c r="FA21" i="3"/>
  <c r="ET24" i="3"/>
  <c r="DZ28" i="3"/>
  <c r="EZ30" i="3"/>
  <c r="EF34" i="3"/>
  <c r="FB40" i="3"/>
  <c r="ED28" i="3"/>
  <c r="EC31" i="3"/>
  <c r="FZ42" i="3"/>
  <c r="HE26" i="3"/>
  <c r="HE30" i="3"/>
  <c r="GJ8" i="3"/>
  <c r="GZ8" i="3"/>
  <c r="HE15" i="3"/>
  <c r="GJ24" i="3"/>
  <c r="GZ24" i="3"/>
  <c r="HE31" i="3"/>
  <c r="HE46" i="3"/>
  <c r="FF18" i="3"/>
  <c r="FF30" i="3"/>
  <c r="EI37" i="3"/>
  <c r="EI49" i="3"/>
  <c r="EY49" i="3"/>
  <c r="EF33" i="3"/>
  <c r="EI34" i="3"/>
  <c r="EI38" i="3"/>
  <c r="EI42" i="3"/>
  <c r="EI46" i="3"/>
  <c r="EI31" i="3"/>
  <c r="EY35" i="3"/>
  <c r="EI39" i="3"/>
  <c r="EI43" i="3"/>
  <c r="EI47" i="3"/>
  <c r="FA22" i="3"/>
  <c r="ET25" i="3"/>
  <c r="GP42" i="3"/>
  <c r="HF42" i="3"/>
  <c r="HE47" i="3"/>
  <c r="FZ50" i="3"/>
  <c r="GH50" i="3"/>
  <c r="GP50" i="3"/>
  <c r="GX50" i="3"/>
  <c r="HF50" i="3"/>
  <c r="FF3" i="3"/>
  <c r="ES4" i="3"/>
  <c r="EF5" i="3"/>
  <c r="EI6" i="3"/>
  <c r="EY6" i="3"/>
  <c r="FB7" i="3"/>
  <c r="FA12" i="3"/>
  <c r="ET15" i="3"/>
  <c r="EZ17" i="3"/>
  <c r="FF19" i="3"/>
  <c r="ES20" i="3"/>
  <c r="EF21" i="3"/>
  <c r="EI22" i="3"/>
  <c r="EY22" i="3"/>
  <c r="FB23" i="3"/>
  <c r="EY26" i="3"/>
  <c r="EF29" i="3"/>
  <c r="FF35" i="3"/>
  <c r="FA36" i="3"/>
  <c r="EZ37" i="3"/>
  <c r="EY38" i="3"/>
  <c r="ED47" i="3"/>
  <c r="EZ18" i="3"/>
  <c r="ED24" i="3"/>
  <c r="ES25" i="3"/>
  <c r="EI27" i="3"/>
  <c r="ET28" i="3"/>
  <c r="FB32" i="3"/>
  <c r="FF36" i="3"/>
  <c r="EC41" i="3"/>
  <c r="FB44" i="3"/>
  <c r="EZ46" i="3"/>
  <c r="EY47" i="3"/>
  <c r="EZ50" i="3"/>
  <c r="GA26" i="3"/>
  <c r="GQ26" i="3"/>
  <c r="HG26" i="3"/>
  <c r="GD27" i="3"/>
  <c r="GT27" i="3"/>
  <c r="GJ29" i="3"/>
  <c r="GZ29" i="3"/>
  <c r="FZ31" i="3"/>
  <c r="GP31" i="3"/>
  <c r="HF31" i="3"/>
  <c r="DZ4" i="3"/>
  <c r="ES5" i="3"/>
  <c r="EF6" i="3"/>
  <c r="EI7" i="3"/>
  <c r="EY7" i="3"/>
  <c r="FB8" i="3"/>
  <c r="FA13" i="3"/>
  <c r="ED16" i="3"/>
  <c r="ET16" i="3"/>
  <c r="EI19" i="3"/>
  <c r="ET20" i="3"/>
  <c r="EY23" i="3"/>
  <c r="EF26" i="3"/>
  <c r="ES37" i="3"/>
  <c r="EZ38" i="3"/>
  <c r="EX44" i="3"/>
  <c r="EP9" i="3"/>
  <c r="C18" i="1"/>
  <c r="D18" i="1"/>
  <c r="C19" i="28" s="1"/>
  <c r="C19" i="1"/>
  <c r="D19" i="1"/>
  <c r="C20" i="28" s="1"/>
  <c r="C20" i="1"/>
  <c r="D20" i="1"/>
  <c r="C21" i="28" s="1"/>
  <c r="C21" i="1"/>
  <c r="D21" i="1"/>
  <c r="C22" i="28" s="1"/>
  <c r="C22" i="1"/>
  <c r="D22" i="1"/>
  <c r="C23" i="28" s="1"/>
  <c r="C23" i="1"/>
  <c r="D23" i="1"/>
  <c r="C24" i="28" s="1"/>
  <c r="C24" i="1"/>
  <c r="D24" i="1"/>
  <c r="C25" i="28" s="1"/>
  <c r="C25" i="1"/>
  <c r="D25" i="1"/>
  <c r="C26" i="28" s="1"/>
  <c r="C26" i="1"/>
  <c r="D26" i="1"/>
  <c r="C27" i="28" s="1"/>
  <c r="C27" i="1"/>
  <c r="D27" i="1"/>
  <c r="C28" i="28" s="1"/>
  <c r="C28" i="1"/>
  <c r="D28" i="1"/>
  <c r="C29" i="28" s="1"/>
  <c r="C29" i="1"/>
  <c r="D29" i="1"/>
  <c r="C30" i="28" s="1"/>
  <c r="C30" i="1"/>
  <c r="D30" i="1"/>
  <c r="C31" i="28" s="1"/>
  <c r="C31" i="1"/>
  <c r="D31" i="1"/>
  <c r="C32" i="28" s="1"/>
  <c r="C32" i="1"/>
  <c r="D32" i="1"/>
  <c r="C33" i="28" s="1"/>
  <c r="C33" i="1"/>
  <c r="D33" i="1"/>
  <c r="C34" i="28" s="1"/>
  <c r="C34" i="1"/>
  <c r="D34" i="1"/>
  <c r="C35" i="28" s="1"/>
  <c r="C35" i="1"/>
  <c r="D35" i="1"/>
  <c r="C36" i="28" s="1"/>
  <c r="C36" i="1"/>
  <c r="D36" i="1"/>
  <c r="C37" i="28" s="1"/>
  <c r="C37" i="1"/>
  <c r="D37" i="1"/>
  <c r="C38" i="28" s="1"/>
  <c r="C38" i="1"/>
  <c r="D38" i="1"/>
  <c r="C39" i="28" s="1"/>
  <c r="C39" i="1"/>
  <c r="D39" i="1"/>
  <c r="C40" i="28" s="1"/>
  <c r="C40" i="1"/>
  <c r="D40" i="1"/>
  <c r="C41" i="28" s="1"/>
  <c r="C41" i="1"/>
  <c r="D41" i="1"/>
  <c r="C42" i="28" s="1"/>
  <c r="C42" i="1"/>
  <c r="D42" i="1"/>
  <c r="C43" i="28" s="1"/>
  <c r="C43" i="1"/>
  <c r="D43" i="1"/>
  <c r="C44" i="28" s="1"/>
  <c r="C44" i="1"/>
  <c r="D44" i="1"/>
  <c r="C45" i="28" s="1"/>
  <c r="C45" i="1"/>
  <c r="D45" i="1"/>
  <c r="C46" i="28" s="1"/>
  <c r="C46" i="1"/>
  <c r="D46" i="1"/>
  <c r="C47" i="28" s="1"/>
  <c r="C47" i="1"/>
  <c r="D47" i="1"/>
  <c r="C48" i="28" s="1"/>
  <c r="C48" i="1"/>
  <c r="D48" i="1"/>
  <c r="C49" i="28" s="1"/>
  <c r="C49" i="1"/>
  <c r="D49" i="1"/>
  <c r="C3" i="1"/>
  <c r="D3" i="1"/>
  <c r="C4" i="28" s="1"/>
  <c r="C4" i="1"/>
  <c r="D4" i="1"/>
  <c r="C5" i="28" s="1"/>
  <c r="C5" i="1"/>
  <c r="D5" i="1"/>
  <c r="C6" i="28" s="1"/>
  <c r="C6" i="1"/>
  <c r="D6" i="1"/>
  <c r="C7" i="28" s="1"/>
  <c r="C7" i="1"/>
  <c r="D7" i="1"/>
  <c r="C8" i="28" s="1"/>
  <c r="C8" i="1"/>
  <c r="D8" i="1"/>
  <c r="C9" i="28" s="1"/>
  <c r="C9" i="1"/>
  <c r="D9" i="1"/>
  <c r="C10" i="28" s="1"/>
  <c r="C10" i="1"/>
  <c r="D10" i="1"/>
  <c r="C11" i="28" s="1"/>
  <c r="C11" i="1"/>
  <c r="D11" i="1"/>
  <c r="C12" i="28" s="1"/>
  <c r="C12" i="1"/>
  <c r="D12" i="1"/>
  <c r="C13" i="28" s="1"/>
  <c r="C13" i="1"/>
  <c r="D13" i="1"/>
  <c r="C14" i="28" s="1"/>
  <c r="C14" i="1"/>
  <c r="D14" i="1"/>
  <c r="C15" i="28" s="1"/>
  <c r="C15" i="1"/>
  <c r="D15" i="1"/>
  <c r="C16" i="28" s="1"/>
  <c r="C16" i="1"/>
  <c r="D16" i="1"/>
  <c r="C17" i="28" s="1"/>
  <c r="C17" i="1"/>
  <c r="D17" i="1"/>
  <c r="C18" i="28" s="1"/>
  <c r="D2" i="1"/>
  <c r="C3" i="28" s="1"/>
  <c r="C2" i="1"/>
  <c r="B30" i="1" l="1"/>
  <c r="G30" i="1"/>
  <c r="B31" i="1"/>
  <c r="G31" i="1"/>
  <c r="B32" i="1"/>
  <c r="G32" i="1"/>
  <c r="B33" i="1"/>
  <c r="G33" i="1"/>
  <c r="B34" i="1"/>
  <c r="G34" i="1"/>
  <c r="B35" i="1"/>
  <c r="G35" i="1"/>
  <c r="B36" i="1"/>
  <c r="G36" i="1"/>
  <c r="B37" i="1"/>
  <c r="G37" i="1"/>
  <c r="B38" i="1"/>
  <c r="G38" i="1"/>
  <c r="B39" i="1"/>
  <c r="G39" i="1"/>
  <c r="B40" i="1"/>
  <c r="G40" i="1"/>
  <c r="B41" i="1"/>
  <c r="G41" i="1"/>
  <c r="B42" i="1"/>
  <c r="G42" i="1"/>
  <c r="B43" i="1"/>
  <c r="G43" i="1"/>
  <c r="B44" i="1"/>
  <c r="G44" i="1"/>
  <c r="B45" i="1"/>
  <c r="G45" i="1"/>
  <c r="B46" i="1"/>
  <c r="G46" i="1"/>
  <c r="B47" i="1"/>
  <c r="G47" i="1"/>
  <c r="B48" i="1"/>
  <c r="G48" i="1"/>
  <c r="B49" i="1"/>
  <c r="G49" i="1"/>
  <c r="B3" i="1"/>
  <c r="G3" i="1"/>
  <c r="B4" i="1"/>
  <c r="G4" i="1"/>
  <c r="B5" i="1"/>
  <c r="G5" i="1"/>
  <c r="B6" i="1"/>
  <c r="G6" i="1"/>
  <c r="B7" i="1"/>
  <c r="G7" i="1"/>
  <c r="B8" i="1"/>
  <c r="G8" i="1"/>
  <c r="B9" i="1"/>
  <c r="G9" i="1"/>
  <c r="B10" i="1"/>
  <c r="G10" i="1"/>
  <c r="B11" i="1"/>
  <c r="G11" i="1"/>
  <c r="B12" i="1"/>
  <c r="G12" i="1"/>
  <c r="B13" i="1"/>
  <c r="G13" i="1"/>
  <c r="B14" i="1"/>
  <c r="G14" i="1"/>
  <c r="B15" i="1"/>
  <c r="G15" i="1"/>
  <c r="B16" i="1"/>
  <c r="G16" i="1"/>
  <c r="B17" i="1"/>
  <c r="G17" i="1"/>
  <c r="B18" i="1"/>
  <c r="G18" i="1"/>
  <c r="B19" i="1"/>
  <c r="G19" i="1"/>
  <c r="B20" i="1"/>
  <c r="G20" i="1"/>
  <c r="B21" i="1"/>
  <c r="G21" i="1"/>
  <c r="B22" i="1"/>
  <c r="G22" i="1"/>
  <c r="B23" i="1"/>
  <c r="G23" i="1"/>
  <c r="B24" i="1"/>
  <c r="G24" i="1"/>
  <c r="B25" i="1"/>
  <c r="G25" i="1"/>
  <c r="B26" i="1"/>
  <c r="G26" i="1"/>
  <c r="B27" i="1"/>
  <c r="G27" i="1"/>
  <c r="B28" i="1"/>
  <c r="G28" i="1"/>
  <c r="B29" i="1"/>
  <c r="G29" i="1"/>
  <c r="G2" i="1"/>
  <c r="B2" i="1"/>
  <c r="B29" i="27" l="1"/>
  <c r="NI29" i="3"/>
  <c r="LK29" i="3"/>
  <c r="JM29" i="3"/>
  <c r="HO29" i="3"/>
  <c r="DB29" i="3"/>
  <c r="B27" i="27"/>
  <c r="NI27" i="3"/>
  <c r="LK27" i="3"/>
  <c r="JM27" i="3"/>
  <c r="HO27" i="3"/>
  <c r="DB27" i="3"/>
  <c r="B25" i="27"/>
  <c r="NI25" i="3"/>
  <c r="LK25" i="3"/>
  <c r="JM25" i="3"/>
  <c r="HO25" i="3"/>
  <c r="DB25" i="3"/>
  <c r="B23" i="27"/>
  <c r="NI23" i="3"/>
  <c r="LK23" i="3"/>
  <c r="JM23" i="3"/>
  <c r="HO23" i="3"/>
  <c r="DB23" i="3"/>
  <c r="B21" i="27"/>
  <c r="NI21" i="3"/>
  <c r="LK21" i="3"/>
  <c r="JM21" i="3"/>
  <c r="HO21" i="3"/>
  <c r="DB21" i="3"/>
  <c r="B19" i="27"/>
  <c r="NI19" i="3"/>
  <c r="LK19" i="3"/>
  <c r="JM19" i="3"/>
  <c r="HO19" i="3"/>
  <c r="DB19" i="3"/>
  <c r="B17" i="27"/>
  <c r="NI17" i="3"/>
  <c r="LK17" i="3"/>
  <c r="JM17" i="3"/>
  <c r="HO17" i="3"/>
  <c r="DB17" i="3"/>
  <c r="LK15" i="3"/>
  <c r="JM15" i="3"/>
  <c r="HO15" i="3"/>
  <c r="DB15" i="3"/>
  <c r="B15" i="27"/>
  <c r="NI15" i="3"/>
  <c r="B13" i="27"/>
  <c r="NI13" i="3"/>
  <c r="LK13" i="3"/>
  <c r="JM13" i="3"/>
  <c r="HO13" i="3"/>
  <c r="DB13" i="3"/>
  <c r="NI11" i="3"/>
  <c r="LK11" i="3"/>
  <c r="JM11" i="3"/>
  <c r="HO11" i="3"/>
  <c r="DB11" i="3"/>
  <c r="B11" i="27"/>
  <c r="B9" i="27"/>
  <c r="NI9" i="3"/>
  <c r="LK9" i="3"/>
  <c r="JM9" i="3"/>
  <c r="HO9" i="3"/>
  <c r="DB9" i="3"/>
  <c r="B7" i="27"/>
  <c r="NI7" i="3"/>
  <c r="LK7" i="3"/>
  <c r="JM7" i="3"/>
  <c r="HO7" i="3"/>
  <c r="DB7" i="3"/>
  <c r="B5" i="27"/>
  <c r="NI5" i="3"/>
  <c r="LK5" i="3"/>
  <c r="JM5" i="3"/>
  <c r="HO5" i="3"/>
  <c r="DB5" i="3"/>
  <c r="NI50" i="3"/>
  <c r="LK50" i="3"/>
  <c r="JM50" i="3"/>
  <c r="HO50" i="3"/>
  <c r="DB50" i="3"/>
  <c r="B50" i="27"/>
  <c r="B48" i="27"/>
  <c r="NI48" i="3"/>
  <c r="LK48" i="3"/>
  <c r="JM48" i="3"/>
  <c r="HO48" i="3"/>
  <c r="DB48" i="3"/>
  <c r="NI46" i="3"/>
  <c r="LK46" i="3"/>
  <c r="JM46" i="3"/>
  <c r="HO46" i="3"/>
  <c r="DB46" i="3"/>
  <c r="B46" i="27"/>
  <c r="B44" i="27"/>
  <c r="NI44" i="3"/>
  <c r="LK44" i="3"/>
  <c r="JM44" i="3"/>
  <c r="HO44" i="3"/>
  <c r="DB44" i="3"/>
  <c r="NI42" i="3"/>
  <c r="LK42" i="3"/>
  <c r="JM42" i="3"/>
  <c r="HO42" i="3"/>
  <c r="DB42" i="3"/>
  <c r="B42" i="27"/>
  <c r="B40" i="27"/>
  <c r="NI40" i="3"/>
  <c r="LK40" i="3"/>
  <c r="HO40" i="3"/>
  <c r="JM40" i="3"/>
  <c r="DB40" i="3"/>
  <c r="NI38" i="3"/>
  <c r="LK38" i="3"/>
  <c r="JM38" i="3"/>
  <c r="HO38" i="3"/>
  <c r="DB38" i="3"/>
  <c r="B38" i="27"/>
  <c r="B36" i="27"/>
  <c r="NI36" i="3"/>
  <c r="LK36" i="3"/>
  <c r="JM36" i="3"/>
  <c r="HO36" i="3"/>
  <c r="DB36" i="3"/>
  <c r="NI34" i="3"/>
  <c r="LK34" i="3"/>
  <c r="JM34" i="3"/>
  <c r="HO34" i="3"/>
  <c r="DB34" i="3"/>
  <c r="B34" i="27"/>
  <c r="B32" i="27"/>
  <c r="JM32" i="3"/>
  <c r="DB32" i="3"/>
  <c r="NI32" i="3"/>
  <c r="LK32" i="3"/>
  <c r="HO32" i="3"/>
  <c r="B3" i="27"/>
  <c r="NI3" i="3"/>
  <c r="LK3" i="3"/>
  <c r="JM3" i="3"/>
  <c r="HO3" i="3"/>
  <c r="DB3" i="3"/>
  <c r="NI30" i="3"/>
  <c r="LK30" i="3"/>
  <c r="JM30" i="3"/>
  <c r="HO30" i="3"/>
  <c r="DB30" i="3"/>
  <c r="B30" i="27"/>
  <c r="B28" i="27"/>
  <c r="NI28" i="3"/>
  <c r="LK28" i="3"/>
  <c r="JM28" i="3"/>
  <c r="HO28" i="3"/>
  <c r="DB28" i="3"/>
  <c r="NI26" i="3"/>
  <c r="LK26" i="3"/>
  <c r="JM26" i="3"/>
  <c r="HO26" i="3"/>
  <c r="DB26" i="3"/>
  <c r="B26" i="27"/>
  <c r="B24" i="27"/>
  <c r="LK24" i="3"/>
  <c r="HO24" i="3"/>
  <c r="NI24" i="3"/>
  <c r="JM24" i="3"/>
  <c r="DB24" i="3"/>
  <c r="NI22" i="3"/>
  <c r="LK22" i="3"/>
  <c r="JM22" i="3"/>
  <c r="HO22" i="3"/>
  <c r="DB22" i="3"/>
  <c r="B22" i="27"/>
  <c r="B20" i="27"/>
  <c r="NI20" i="3"/>
  <c r="LK20" i="3"/>
  <c r="JM20" i="3"/>
  <c r="HO20" i="3"/>
  <c r="DB20" i="3"/>
  <c r="NI18" i="3"/>
  <c r="LK18" i="3"/>
  <c r="JM18" i="3"/>
  <c r="HO18" i="3"/>
  <c r="DB18" i="3"/>
  <c r="B18" i="27"/>
  <c r="B16" i="27"/>
  <c r="JM16" i="3"/>
  <c r="DB16" i="3"/>
  <c r="NI16" i="3"/>
  <c r="LK16" i="3"/>
  <c r="HO16" i="3"/>
  <c r="NI14" i="3"/>
  <c r="LK14" i="3"/>
  <c r="JM14" i="3"/>
  <c r="HO14" i="3"/>
  <c r="DB14" i="3"/>
  <c r="B14" i="27"/>
  <c r="B12" i="27"/>
  <c r="NI12" i="3"/>
  <c r="LK12" i="3"/>
  <c r="JM12" i="3"/>
  <c r="HO12" i="3"/>
  <c r="DB12" i="3"/>
  <c r="NI10" i="3"/>
  <c r="LK10" i="3"/>
  <c r="JM10" i="3"/>
  <c r="HO10" i="3"/>
  <c r="DB10" i="3"/>
  <c r="B10" i="27"/>
  <c r="B8" i="27"/>
  <c r="LK8" i="3"/>
  <c r="HO8" i="3"/>
  <c r="DB8" i="3"/>
  <c r="NI8" i="3"/>
  <c r="JM8" i="3"/>
  <c r="NI6" i="3"/>
  <c r="LK6" i="3"/>
  <c r="JM6" i="3"/>
  <c r="HO6" i="3"/>
  <c r="DB6" i="3"/>
  <c r="B6" i="27"/>
  <c r="B4" i="27"/>
  <c r="NI4" i="3"/>
  <c r="LK4" i="3"/>
  <c r="JM4" i="3"/>
  <c r="HO4" i="3"/>
  <c r="DB4" i="3"/>
  <c r="B49" i="27"/>
  <c r="NI49" i="3"/>
  <c r="LK49" i="3"/>
  <c r="JM49" i="3"/>
  <c r="HO49" i="3"/>
  <c r="DB49" i="3"/>
  <c r="JM47" i="3"/>
  <c r="HO47" i="3"/>
  <c r="DB47" i="3"/>
  <c r="B47" i="27"/>
  <c r="NI47" i="3"/>
  <c r="LK47" i="3"/>
  <c r="B45" i="27"/>
  <c r="NI45" i="3"/>
  <c r="LK45" i="3"/>
  <c r="JM45" i="3"/>
  <c r="HO45" i="3"/>
  <c r="DB45" i="3"/>
  <c r="B43" i="27"/>
  <c r="NI43" i="3"/>
  <c r="LK43" i="3"/>
  <c r="JM43" i="3"/>
  <c r="HO43" i="3"/>
  <c r="DB43" i="3"/>
  <c r="B41" i="27"/>
  <c r="NI41" i="3"/>
  <c r="LK41" i="3"/>
  <c r="JM41" i="3"/>
  <c r="HO41" i="3"/>
  <c r="DB41" i="3"/>
  <c r="B39" i="27"/>
  <c r="NI39" i="3"/>
  <c r="LK39" i="3"/>
  <c r="JM39" i="3"/>
  <c r="HO39" i="3"/>
  <c r="DB39" i="3"/>
  <c r="B37" i="27"/>
  <c r="NI37" i="3"/>
  <c r="LK37" i="3"/>
  <c r="JM37" i="3"/>
  <c r="HO37" i="3"/>
  <c r="DB37" i="3"/>
  <c r="B35" i="27"/>
  <c r="NI35" i="3"/>
  <c r="LK35" i="3"/>
  <c r="JM35" i="3"/>
  <c r="HO35" i="3"/>
  <c r="DB35" i="3"/>
  <c r="B33" i="27"/>
  <c r="NI33" i="3"/>
  <c r="LK33" i="3"/>
  <c r="JM33" i="3"/>
  <c r="HO33" i="3"/>
  <c r="DB33" i="3"/>
  <c r="LK31" i="3"/>
  <c r="JM31" i="3"/>
  <c r="HO31" i="3"/>
  <c r="DB31" i="3"/>
  <c r="B31" i="27"/>
  <c r="NI31" i="3"/>
  <c r="E26" i="1"/>
  <c r="D27" i="28" s="1"/>
  <c r="B27" i="28"/>
  <c r="FK27" i="3"/>
  <c r="E18" i="1"/>
  <c r="D19" i="28" s="1"/>
  <c r="B19" i="28"/>
  <c r="FK19" i="3"/>
  <c r="E12" i="1"/>
  <c r="D13" i="28" s="1"/>
  <c r="B13" i="28"/>
  <c r="FK13" i="3"/>
  <c r="E10" i="1"/>
  <c r="D11" i="28" s="1"/>
  <c r="B11" i="28"/>
  <c r="FK11" i="3"/>
  <c r="E8" i="1"/>
  <c r="D9" i="28" s="1"/>
  <c r="B9" i="28"/>
  <c r="FK9" i="3"/>
  <c r="E6" i="1"/>
  <c r="D7" i="28" s="1"/>
  <c r="B7" i="28"/>
  <c r="FK7" i="3"/>
  <c r="E4" i="1"/>
  <c r="D5" i="28" s="1"/>
  <c r="B5" i="28"/>
  <c r="FK5" i="3"/>
  <c r="E47" i="1"/>
  <c r="D48" i="28" s="1"/>
  <c r="B48" i="28"/>
  <c r="FK48" i="3"/>
  <c r="E43" i="1"/>
  <c r="D44" i="28" s="1"/>
  <c r="B44" i="28"/>
  <c r="FK44" i="3"/>
  <c r="E41" i="1"/>
  <c r="D42" i="28" s="1"/>
  <c r="B42" i="28"/>
  <c r="FK42" i="3"/>
  <c r="E39" i="1"/>
  <c r="D40" i="28" s="1"/>
  <c r="B40" i="28"/>
  <c r="FK40" i="3"/>
  <c r="E37" i="1"/>
  <c r="D38" i="28" s="1"/>
  <c r="B38" i="28"/>
  <c r="FK38" i="3"/>
  <c r="E35" i="1"/>
  <c r="D36" i="28" s="1"/>
  <c r="B36" i="28"/>
  <c r="FK36" i="3"/>
  <c r="E33" i="1"/>
  <c r="D34" i="28" s="1"/>
  <c r="B34" i="28"/>
  <c r="FK34" i="3"/>
  <c r="E31" i="1"/>
  <c r="D32" i="28" s="1"/>
  <c r="B32" i="28"/>
  <c r="FK32" i="3"/>
  <c r="E22" i="1"/>
  <c r="D23" i="28" s="1"/>
  <c r="B23" i="28"/>
  <c r="FK23" i="3"/>
  <c r="E14" i="1"/>
  <c r="D15" i="28" s="1"/>
  <c r="B15" i="28"/>
  <c r="FK15" i="3"/>
  <c r="E49" i="1"/>
  <c r="FK50" i="3"/>
  <c r="E45" i="1"/>
  <c r="D46" i="28" s="1"/>
  <c r="B46" i="28"/>
  <c r="FK46" i="3"/>
  <c r="E2" i="1"/>
  <c r="D3" i="28" s="1"/>
  <c r="B3" i="28"/>
  <c r="FK3" i="3"/>
  <c r="E28" i="1"/>
  <c r="D29" i="28" s="1"/>
  <c r="B29" i="28"/>
  <c r="FK29" i="3"/>
  <c r="E24" i="1"/>
  <c r="D25" i="28" s="1"/>
  <c r="B25" i="28"/>
  <c r="FK25" i="3"/>
  <c r="E20" i="1"/>
  <c r="D21" i="28" s="1"/>
  <c r="B21" i="28"/>
  <c r="FK21" i="3"/>
  <c r="E16" i="1"/>
  <c r="D17" i="28" s="1"/>
  <c r="B17" i="28"/>
  <c r="FK17" i="3"/>
  <c r="E29" i="1"/>
  <c r="D30" i="28" s="1"/>
  <c r="B30" i="28"/>
  <c r="FK30" i="3"/>
  <c r="E27" i="1"/>
  <c r="D28" i="28" s="1"/>
  <c r="B28" i="28"/>
  <c r="FK28" i="3"/>
  <c r="E25" i="1"/>
  <c r="D26" i="28" s="1"/>
  <c r="B26" i="28"/>
  <c r="FK26" i="3"/>
  <c r="E23" i="1"/>
  <c r="D24" i="28" s="1"/>
  <c r="B24" i="28"/>
  <c r="FK24" i="3"/>
  <c r="E21" i="1"/>
  <c r="D22" i="28" s="1"/>
  <c r="B22" i="28"/>
  <c r="FK22" i="3"/>
  <c r="E19" i="1"/>
  <c r="D20" i="28" s="1"/>
  <c r="B20" i="28"/>
  <c r="FK20" i="3"/>
  <c r="E17" i="1"/>
  <c r="D18" i="28" s="1"/>
  <c r="B18" i="28"/>
  <c r="FK18" i="3"/>
  <c r="E15" i="1"/>
  <c r="D16" i="28" s="1"/>
  <c r="B16" i="28"/>
  <c r="FK16" i="3"/>
  <c r="E13" i="1"/>
  <c r="D14" i="28" s="1"/>
  <c r="B14" i="28"/>
  <c r="FK14" i="3"/>
  <c r="E11" i="1"/>
  <c r="D12" i="28" s="1"/>
  <c r="B12" i="28"/>
  <c r="FK12" i="3"/>
  <c r="E9" i="1"/>
  <c r="D10" i="28" s="1"/>
  <c r="B10" i="28"/>
  <c r="FK10" i="3"/>
  <c r="E7" i="1"/>
  <c r="D8" i="28" s="1"/>
  <c r="B8" i="28"/>
  <c r="FK8" i="3"/>
  <c r="E5" i="1"/>
  <c r="D6" i="28" s="1"/>
  <c r="B6" i="28"/>
  <c r="FK6" i="3"/>
  <c r="E3" i="1"/>
  <c r="D4" i="28" s="1"/>
  <c r="B4" i="28"/>
  <c r="FK4" i="3"/>
  <c r="E48" i="1"/>
  <c r="D49" i="28" s="1"/>
  <c r="B49" i="28"/>
  <c r="FK49" i="3"/>
  <c r="E46" i="1"/>
  <c r="D47" i="28" s="1"/>
  <c r="B47" i="28"/>
  <c r="FK47" i="3"/>
  <c r="E44" i="1"/>
  <c r="D45" i="28" s="1"/>
  <c r="B45" i="28"/>
  <c r="FK45" i="3"/>
  <c r="E42" i="1"/>
  <c r="D43" i="28" s="1"/>
  <c r="B43" i="28"/>
  <c r="FK43" i="3"/>
  <c r="E40" i="1"/>
  <c r="D41" i="28" s="1"/>
  <c r="B41" i="28"/>
  <c r="FK41" i="3"/>
  <c r="E38" i="1"/>
  <c r="D39" i="28" s="1"/>
  <c r="B39" i="28"/>
  <c r="FK39" i="3"/>
  <c r="E36" i="1"/>
  <c r="D37" i="28" s="1"/>
  <c r="B37" i="28"/>
  <c r="FK37" i="3"/>
  <c r="E34" i="1"/>
  <c r="D35" i="28" s="1"/>
  <c r="B35" i="28"/>
  <c r="FK35" i="3"/>
  <c r="E32" i="1"/>
  <c r="D33" i="28" s="1"/>
  <c r="B33" i="28"/>
  <c r="FK33" i="3"/>
  <c r="E30" i="1"/>
  <c r="D31" i="28" s="1"/>
  <c r="B31" i="28"/>
  <c r="FK31" i="3"/>
  <c r="BC4" i="3"/>
  <c r="JN4" i="3" s="1"/>
  <c r="NJ4" i="3" s="1"/>
  <c r="BC4" i="28" s="1"/>
  <c r="CZ4" i="28" s="1"/>
  <c r="BD4" i="3"/>
  <c r="JO4" i="3" s="1"/>
  <c r="NK4" i="3" s="1"/>
  <c r="BD4" i="28" s="1"/>
  <c r="BE4" i="3"/>
  <c r="JP4" i="3" s="1"/>
  <c r="NL4" i="3" s="1"/>
  <c r="BE4" i="28" s="1"/>
  <c r="BC5" i="3"/>
  <c r="JN5" i="3" s="1"/>
  <c r="NJ5" i="3" s="1"/>
  <c r="BC5" i="28" s="1"/>
  <c r="BD5" i="3"/>
  <c r="JO5" i="3" s="1"/>
  <c r="NK5" i="3" s="1"/>
  <c r="BD5" i="28" s="1"/>
  <c r="BE5" i="3"/>
  <c r="JP5" i="3" s="1"/>
  <c r="NL5" i="3" s="1"/>
  <c r="BE5" i="28" s="1"/>
  <c r="BC6" i="3"/>
  <c r="JN6" i="3" s="1"/>
  <c r="NJ6" i="3" s="1"/>
  <c r="BC6" i="28" s="1"/>
  <c r="BD6" i="3"/>
  <c r="JO6" i="3" s="1"/>
  <c r="NK6" i="3" s="1"/>
  <c r="BD6" i="28" s="1"/>
  <c r="BE6" i="3"/>
  <c r="JP6" i="3" s="1"/>
  <c r="NL6" i="3" s="1"/>
  <c r="BE6" i="28" s="1"/>
  <c r="BC7" i="3"/>
  <c r="JN7" i="3" s="1"/>
  <c r="NJ7" i="3" s="1"/>
  <c r="BC7" i="28" s="1"/>
  <c r="BD7" i="3"/>
  <c r="JO7" i="3" s="1"/>
  <c r="NK7" i="3" s="1"/>
  <c r="BD7" i="28" s="1"/>
  <c r="BE7" i="3"/>
  <c r="JP7" i="3" s="1"/>
  <c r="NL7" i="3" s="1"/>
  <c r="BE7" i="28" s="1"/>
  <c r="BC8" i="3"/>
  <c r="JN8" i="3" s="1"/>
  <c r="NJ8" i="3" s="1"/>
  <c r="BC8" i="28" s="1"/>
  <c r="BD8" i="3"/>
  <c r="JO8" i="3" s="1"/>
  <c r="NK8" i="3" s="1"/>
  <c r="BD8" i="28" s="1"/>
  <c r="BE8" i="3"/>
  <c r="JP8" i="3" s="1"/>
  <c r="NL8" i="3" s="1"/>
  <c r="BE8" i="28" s="1"/>
  <c r="BC9" i="3"/>
  <c r="JN9" i="3" s="1"/>
  <c r="NJ9" i="3" s="1"/>
  <c r="BC9" i="28" s="1"/>
  <c r="BD9" i="3"/>
  <c r="JO9" i="3" s="1"/>
  <c r="NK9" i="3" s="1"/>
  <c r="BD9" i="28" s="1"/>
  <c r="BE9" i="3"/>
  <c r="JP9" i="3" s="1"/>
  <c r="NL9" i="3" s="1"/>
  <c r="BE9" i="28" s="1"/>
  <c r="BC10" i="3"/>
  <c r="JN10" i="3" s="1"/>
  <c r="NJ10" i="3" s="1"/>
  <c r="BC10" i="28" s="1"/>
  <c r="BD10" i="3"/>
  <c r="JO10" i="3" s="1"/>
  <c r="NK10" i="3" s="1"/>
  <c r="BD10" i="28" s="1"/>
  <c r="BE10" i="3"/>
  <c r="JP10" i="3" s="1"/>
  <c r="NL10" i="3" s="1"/>
  <c r="BE10" i="28" s="1"/>
  <c r="BC11" i="3"/>
  <c r="JN11" i="3" s="1"/>
  <c r="NJ11" i="3" s="1"/>
  <c r="BC11" i="28" s="1"/>
  <c r="BD11" i="3"/>
  <c r="JO11" i="3" s="1"/>
  <c r="NK11" i="3" s="1"/>
  <c r="BD11" i="28" s="1"/>
  <c r="BE11" i="3"/>
  <c r="JP11" i="3" s="1"/>
  <c r="NL11" i="3" s="1"/>
  <c r="BE11" i="28" s="1"/>
  <c r="BC12" i="3"/>
  <c r="JN12" i="3" s="1"/>
  <c r="NJ12" i="3" s="1"/>
  <c r="BC12" i="28" s="1"/>
  <c r="CZ12" i="28" s="1"/>
  <c r="BD12" i="3"/>
  <c r="JO12" i="3" s="1"/>
  <c r="NK12" i="3" s="1"/>
  <c r="BD12" i="28" s="1"/>
  <c r="BE12" i="3"/>
  <c r="JP12" i="3" s="1"/>
  <c r="NL12" i="3" s="1"/>
  <c r="BE12" i="28" s="1"/>
  <c r="BC13" i="3"/>
  <c r="JN13" i="3" s="1"/>
  <c r="NJ13" i="3" s="1"/>
  <c r="BC13" i="28" s="1"/>
  <c r="BD13" i="3"/>
  <c r="JO13" i="3" s="1"/>
  <c r="NK13" i="3" s="1"/>
  <c r="BD13" i="28" s="1"/>
  <c r="BE13" i="3"/>
  <c r="JP13" i="3" s="1"/>
  <c r="NL13" i="3" s="1"/>
  <c r="BE13" i="28" s="1"/>
  <c r="BC14" i="3"/>
  <c r="JN14" i="3" s="1"/>
  <c r="NJ14" i="3" s="1"/>
  <c r="BC14" i="28" s="1"/>
  <c r="BD14" i="3"/>
  <c r="JO14" i="3" s="1"/>
  <c r="NK14" i="3" s="1"/>
  <c r="BD14" i="28" s="1"/>
  <c r="BE14" i="3"/>
  <c r="JP14" i="3" s="1"/>
  <c r="NL14" i="3" s="1"/>
  <c r="BE14" i="28" s="1"/>
  <c r="BC15" i="3"/>
  <c r="JN15" i="3" s="1"/>
  <c r="NJ15" i="3" s="1"/>
  <c r="BC15" i="28" s="1"/>
  <c r="BD15" i="3"/>
  <c r="JO15" i="3" s="1"/>
  <c r="NK15" i="3" s="1"/>
  <c r="BD15" i="28" s="1"/>
  <c r="BE15" i="3"/>
  <c r="JP15" i="3" s="1"/>
  <c r="NL15" i="3" s="1"/>
  <c r="BE15" i="28" s="1"/>
  <c r="BC16" i="3"/>
  <c r="JN16" i="3" s="1"/>
  <c r="NJ16" i="3" s="1"/>
  <c r="BC16" i="28" s="1"/>
  <c r="CZ16" i="28" s="1"/>
  <c r="BD16" i="3"/>
  <c r="JO16" i="3" s="1"/>
  <c r="NK16" i="3" s="1"/>
  <c r="BD16" i="28" s="1"/>
  <c r="BE16" i="3"/>
  <c r="JP16" i="3" s="1"/>
  <c r="NL16" i="3" s="1"/>
  <c r="BE16" i="28" s="1"/>
  <c r="BC17" i="3"/>
  <c r="JN17" i="3" s="1"/>
  <c r="NJ17" i="3" s="1"/>
  <c r="BC17" i="28" s="1"/>
  <c r="BD17" i="3"/>
  <c r="JO17" i="3" s="1"/>
  <c r="NK17" i="3" s="1"/>
  <c r="BD17" i="28" s="1"/>
  <c r="BE17" i="3"/>
  <c r="JP17" i="3" s="1"/>
  <c r="NL17" i="3" s="1"/>
  <c r="BE17" i="28" s="1"/>
  <c r="BC18" i="3"/>
  <c r="JN18" i="3" s="1"/>
  <c r="NJ18" i="3" s="1"/>
  <c r="BC18" i="28" s="1"/>
  <c r="BD18" i="3"/>
  <c r="JO18" i="3" s="1"/>
  <c r="NK18" i="3" s="1"/>
  <c r="BD18" i="28" s="1"/>
  <c r="BE18" i="3"/>
  <c r="JP18" i="3" s="1"/>
  <c r="NL18" i="3" s="1"/>
  <c r="BE18" i="28" s="1"/>
  <c r="BC19" i="3"/>
  <c r="JN19" i="3" s="1"/>
  <c r="NJ19" i="3" s="1"/>
  <c r="BC19" i="28" s="1"/>
  <c r="BD19" i="3"/>
  <c r="JO19" i="3" s="1"/>
  <c r="NK19" i="3" s="1"/>
  <c r="BD19" i="28" s="1"/>
  <c r="BE19" i="3"/>
  <c r="JP19" i="3" s="1"/>
  <c r="NL19" i="3" s="1"/>
  <c r="BE19" i="28" s="1"/>
  <c r="BC20" i="3"/>
  <c r="JN20" i="3" s="1"/>
  <c r="NJ20" i="3" s="1"/>
  <c r="BC20" i="28" s="1"/>
  <c r="BD20" i="3"/>
  <c r="JO20" i="3" s="1"/>
  <c r="NK20" i="3" s="1"/>
  <c r="BD20" i="28" s="1"/>
  <c r="BE20" i="3"/>
  <c r="JP20" i="3" s="1"/>
  <c r="NL20" i="3" s="1"/>
  <c r="BE20" i="28" s="1"/>
  <c r="BC21" i="3"/>
  <c r="JN21" i="3" s="1"/>
  <c r="NJ21" i="3" s="1"/>
  <c r="BC21" i="28" s="1"/>
  <c r="BD21" i="3"/>
  <c r="JO21" i="3" s="1"/>
  <c r="NK21" i="3" s="1"/>
  <c r="BD21" i="28" s="1"/>
  <c r="BE21" i="3"/>
  <c r="JP21" i="3" s="1"/>
  <c r="NL21" i="3" s="1"/>
  <c r="BE21" i="28" s="1"/>
  <c r="BC22" i="3"/>
  <c r="JN22" i="3" s="1"/>
  <c r="NJ22" i="3" s="1"/>
  <c r="BC22" i="28" s="1"/>
  <c r="BD22" i="3"/>
  <c r="JO22" i="3" s="1"/>
  <c r="NK22" i="3" s="1"/>
  <c r="BD22" i="28" s="1"/>
  <c r="BE22" i="3"/>
  <c r="JP22" i="3" s="1"/>
  <c r="NL22" i="3" s="1"/>
  <c r="BE22" i="28" s="1"/>
  <c r="BC23" i="3"/>
  <c r="JN23" i="3" s="1"/>
  <c r="NJ23" i="3" s="1"/>
  <c r="BC23" i="28" s="1"/>
  <c r="BD23" i="3"/>
  <c r="JO23" i="3" s="1"/>
  <c r="NK23" i="3" s="1"/>
  <c r="BD23" i="28" s="1"/>
  <c r="BE23" i="3"/>
  <c r="JP23" i="3" s="1"/>
  <c r="NL23" i="3" s="1"/>
  <c r="BE23" i="28" s="1"/>
  <c r="BC24" i="3"/>
  <c r="JN24" i="3" s="1"/>
  <c r="NJ24" i="3" s="1"/>
  <c r="BC24" i="28" s="1"/>
  <c r="BD24" i="3"/>
  <c r="JO24" i="3" s="1"/>
  <c r="NK24" i="3" s="1"/>
  <c r="BD24" i="28" s="1"/>
  <c r="BE24" i="3"/>
  <c r="JP24" i="3" s="1"/>
  <c r="NL24" i="3" s="1"/>
  <c r="BE24" i="28" s="1"/>
  <c r="BC25" i="3"/>
  <c r="JN25" i="3" s="1"/>
  <c r="NJ25" i="3" s="1"/>
  <c r="BC25" i="28" s="1"/>
  <c r="BD25" i="3"/>
  <c r="JO25" i="3" s="1"/>
  <c r="NK25" i="3" s="1"/>
  <c r="BD25" i="28" s="1"/>
  <c r="BE25" i="3"/>
  <c r="JP25" i="3" s="1"/>
  <c r="NL25" i="3" s="1"/>
  <c r="BE25" i="28" s="1"/>
  <c r="BC26" i="3"/>
  <c r="JN26" i="3" s="1"/>
  <c r="NJ26" i="3" s="1"/>
  <c r="BC26" i="28" s="1"/>
  <c r="BD26" i="3"/>
  <c r="JO26" i="3" s="1"/>
  <c r="NK26" i="3" s="1"/>
  <c r="BD26" i="28" s="1"/>
  <c r="BE26" i="3"/>
  <c r="JP26" i="3" s="1"/>
  <c r="NL26" i="3" s="1"/>
  <c r="BE26" i="28" s="1"/>
  <c r="BC27" i="3"/>
  <c r="JN27" i="3" s="1"/>
  <c r="NJ27" i="3" s="1"/>
  <c r="BC27" i="28" s="1"/>
  <c r="BD27" i="3"/>
  <c r="JO27" i="3" s="1"/>
  <c r="NK27" i="3" s="1"/>
  <c r="BD27" i="28" s="1"/>
  <c r="BE27" i="3"/>
  <c r="JP27" i="3" s="1"/>
  <c r="NL27" i="3" s="1"/>
  <c r="BE27" i="28" s="1"/>
  <c r="BC28" i="3"/>
  <c r="JN28" i="3" s="1"/>
  <c r="NJ28" i="3" s="1"/>
  <c r="BC28" i="28" s="1"/>
  <c r="BD28" i="3"/>
  <c r="JO28" i="3" s="1"/>
  <c r="NK28" i="3" s="1"/>
  <c r="BD28" i="28" s="1"/>
  <c r="BE28" i="3"/>
  <c r="JP28" i="3" s="1"/>
  <c r="NL28" i="3" s="1"/>
  <c r="BE28" i="28" s="1"/>
  <c r="BC29" i="3"/>
  <c r="JN29" i="3" s="1"/>
  <c r="NJ29" i="3" s="1"/>
  <c r="BC29" i="28" s="1"/>
  <c r="BD29" i="3"/>
  <c r="JO29" i="3" s="1"/>
  <c r="NK29" i="3" s="1"/>
  <c r="BD29" i="28" s="1"/>
  <c r="BE29" i="3"/>
  <c r="JP29" i="3" s="1"/>
  <c r="NL29" i="3" s="1"/>
  <c r="BE29" i="28" s="1"/>
  <c r="BC30" i="3"/>
  <c r="JN30" i="3" s="1"/>
  <c r="NJ30" i="3" s="1"/>
  <c r="BC30" i="28" s="1"/>
  <c r="BD30" i="3"/>
  <c r="JO30" i="3" s="1"/>
  <c r="NK30" i="3" s="1"/>
  <c r="BD30" i="28" s="1"/>
  <c r="BE30" i="3"/>
  <c r="JP30" i="3" s="1"/>
  <c r="NL30" i="3" s="1"/>
  <c r="BE30" i="28" s="1"/>
  <c r="BC31" i="3"/>
  <c r="JN31" i="3" s="1"/>
  <c r="NJ31" i="3" s="1"/>
  <c r="BC31" i="28" s="1"/>
  <c r="BD31" i="3"/>
  <c r="JO31" i="3" s="1"/>
  <c r="NK31" i="3" s="1"/>
  <c r="BD31" i="28" s="1"/>
  <c r="BE31" i="3"/>
  <c r="JP31" i="3" s="1"/>
  <c r="NL31" i="3" s="1"/>
  <c r="BE31" i="28" s="1"/>
  <c r="BC32" i="3"/>
  <c r="JN32" i="3" s="1"/>
  <c r="NJ32" i="3" s="1"/>
  <c r="BC32" i="28" s="1"/>
  <c r="BD32" i="3"/>
  <c r="JO32" i="3" s="1"/>
  <c r="NK32" i="3" s="1"/>
  <c r="BD32" i="28" s="1"/>
  <c r="BE32" i="3"/>
  <c r="JP32" i="3" s="1"/>
  <c r="NL32" i="3" s="1"/>
  <c r="BE32" i="28" s="1"/>
  <c r="BC33" i="3"/>
  <c r="JN33" i="3" s="1"/>
  <c r="NJ33" i="3" s="1"/>
  <c r="BC33" i="28" s="1"/>
  <c r="BD33" i="3"/>
  <c r="JO33" i="3" s="1"/>
  <c r="NK33" i="3" s="1"/>
  <c r="BD33" i="28" s="1"/>
  <c r="BE33" i="3"/>
  <c r="JP33" i="3" s="1"/>
  <c r="NL33" i="3" s="1"/>
  <c r="BE33" i="28" s="1"/>
  <c r="BC34" i="3"/>
  <c r="JN34" i="3" s="1"/>
  <c r="NJ34" i="3" s="1"/>
  <c r="BC34" i="28" s="1"/>
  <c r="BD34" i="3"/>
  <c r="JO34" i="3" s="1"/>
  <c r="NK34" i="3" s="1"/>
  <c r="BD34" i="28" s="1"/>
  <c r="BE34" i="3"/>
  <c r="JP34" i="3" s="1"/>
  <c r="NL34" i="3" s="1"/>
  <c r="BE34" i="28" s="1"/>
  <c r="BC35" i="3"/>
  <c r="JN35" i="3" s="1"/>
  <c r="NJ35" i="3" s="1"/>
  <c r="BC35" i="28" s="1"/>
  <c r="BD35" i="3"/>
  <c r="JO35" i="3" s="1"/>
  <c r="NK35" i="3" s="1"/>
  <c r="BD35" i="28" s="1"/>
  <c r="BE35" i="3"/>
  <c r="JP35" i="3" s="1"/>
  <c r="NL35" i="3" s="1"/>
  <c r="BE35" i="28" s="1"/>
  <c r="BC36" i="3"/>
  <c r="JN36" i="3" s="1"/>
  <c r="NJ36" i="3" s="1"/>
  <c r="BC36" i="28" s="1"/>
  <c r="CZ36" i="28" s="1"/>
  <c r="BD36" i="3"/>
  <c r="JO36" i="3" s="1"/>
  <c r="NK36" i="3" s="1"/>
  <c r="BD36" i="28" s="1"/>
  <c r="BE36" i="3"/>
  <c r="JP36" i="3" s="1"/>
  <c r="NL36" i="3" s="1"/>
  <c r="BE36" i="28" s="1"/>
  <c r="BC37" i="3"/>
  <c r="JN37" i="3" s="1"/>
  <c r="NJ37" i="3" s="1"/>
  <c r="BC37" i="28" s="1"/>
  <c r="BD37" i="3"/>
  <c r="JO37" i="3" s="1"/>
  <c r="NK37" i="3" s="1"/>
  <c r="BD37" i="28" s="1"/>
  <c r="BE37" i="3"/>
  <c r="JP37" i="3" s="1"/>
  <c r="NL37" i="3" s="1"/>
  <c r="BE37" i="28" s="1"/>
  <c r="BC38" i="3"/>
  <c r="JN38" i="3" s="1"/>
  <c r="NJ38" i="3" s="1"/>
  <c r="BC38" i="28" s="1"/>
  <c r="BD38" i="3"/>
  <c r="JO38" i="3" s="1"/>
  <c r="NK38" i="3" s="1"/>
  <c r="BD38" i="28" s="1"/>
  <c r="BE38" i="3"/>
  <c r="JP38" i="3" s="1"/>
  <c r="NL38" i="3" s="1"/>
  <c r="BE38" i="28" s="1"/>
  <c r="BC39" i="3"/>
  <c r="JN39" i="3" s="1"/>
  <c r="NJ39" i="3" s="1"/>
  <c r="BC39" i="28" s="1"/>
  <c r="BD39" i="3"/>
  <c r="JO39" i="3" s="1"/>
  <c r="NK39" i="3" s="1"/>
  <c r="BD39" i="28" s="1"/>
  <c r="BE39" i="3"/>
  <c r="JP39" i="3" s="1"/>
  <c r="NL39" i="3" s="1"/>
  <c r="BE39" i="28" s="1"/>
  <c r="BC40" i="3"/>
  <c r="JN40" i="3" s="1"/>
  <c r="NJ40" i="3" s="1"/>
  <c r="BC40" i="28" s="1"/>
  <c r="BD40" i="3"/>
  <c r="JO40" i="3" s="1"/>
  <c r="NK40" i="3" s="1"/>
  <c r="BD40" i="28" s="1"/>
  <c r="BE40" i="3"/>
  <c r="JP40" i="3" s="1"/>
  <c r="NL40" i="3" s="1"/>
  <c r="BE40" i="28" s="1"/>
  <c r="BC41" i="3"/>
  <c r="JN41" i="3" s="1"/>
  <c r="NJ41" i="3" s="1"/>
  <c r="BC41" i="28" s="1"/>
  <c r="BD41" i="3"/>
  <c r="JO41" i="3" s="1"/>
  <c r="NK41" i="3" s="1"/>
  <c r="BD41" i="28" s="1"/>
  <c r="BE41" i="3"/>
  <c r="JP41" i="3" s="1"/>
  <c r="NL41" i="3" s="1"/>
  <c r="BE41" i="28" s="1"/>
  <c r="BC42" i="3"/>
  <c r="JN42" i="3" s="1"/>
  <c r="NJ42" i="3" s="1"/>
  <c r="BC42" i="28" s="1"/>
  <c r="BD42" i="3"/>
  <c r="JO42" i="3" s="1"/>
  <c r="NK42" i="3" s="1"/>
  <c r="BD42" i="28" s="1"/>
  <c r="BE42" i="3"/>
  <c r="JP42" i="3" s="1"/>
  <c r="NL42" i="3" s="1"/>
  <c r="BE42" i="28" s="1"/>
  <c r="BC43" i="3"/>
  <c r="JN43" i="3" s="1"/>
  <c r="NJ43" i="3" s="1"/>
  <c r="BC43" i="28" s="1"/>
  <c r="BD43" i="3"/>
  <c r="JO43" i="3" s="1"/>
  <c r="NK43" i="3" s="1"/>
  <c r="BD43" i="28" s="1"/>
  <c r="BE43" i="3"/>
  <c r="JP43" i="3" s="1"/>
  <c r="NL43" i="3" s="1"/>
  <c r="BE43" i="28" s="1"/>
  <c r="BC44" i="3"/>
  <c r="JN44" i="3" s="1"/>
  <c r="NJ44" i="3" s="1"/>
  <c r="BC44" i="28" s="1"/>
  <c r="CZ44" i="28" s="1"/>
  <c r="BD44" i="3"/>
  <c r="JO44" i="3" s="1"/>
  <c r="NK44" i="3" s="1"/>
  <c r="BD44" i="28" s="1"/>
  <c r="BE44" i="3"/>
  <c r="JP44" i="3" s="1"/>
  <c r="NL44" i="3" s="1"/>
  <c r="BE44" i="28" s="1"/>
  <c r="BC45" i="3"/>
  <c r="JN45" i="3" s="1"/>
  <c r="NJ45" i="3" s="1"/>
  <c r="BC45" i="28" s="1"/>
  <c r="BD45" i="3"/>
  <c r="JO45" i="3" s="1"/>
  <c r="NK45" i="3" s="1"/>
  <c r="BD45" i="28" s="1"/>
  <c r="BE45" i="3"/>
  <c r="JP45" i="3" s="1"/>
  <c r="NL45" i="3" s="1"/>
  <c r="BE45" i="28" s="1"/>
  <c r="BC46" i="3"/>
  <c r="JN46" i="3" s="1"/>
  <c r="NJ46" i="3" s="1"/>
  <c r="BC46" i="28" s="1"/>
  <c r="BD46" i="3"/>
  <c r="JO46" i="3" s="1"/>
  <c r="NK46" i="3" s="1"/>
  <c r="BD46" i="28" s="1"/>
  <c r="BE46" i="3"/>
  <c r="JP46" i="3" s="1"/>
  <c r="NL46" i="3" s="1"/>
  <c r="BE46" i="28" s="1"/>
  <c r="BC47" i="3"/>
  <c r="JN47" i="3" s="1"/>
  <c r="NJ47" i="3" s="1"/>
  <c r="BC47" i="28" s="1"/>
  <c r="BD47" i="3"/>
  <c r="JO47" i="3" s="1"/>
  <c r="NK47" i="3" s="1"/>
  <c r="BD47" i="28" s="1"/>
  <c r="BE47" i="3"/>
  <c r="JP47" i="3" s="1"/>
  <c r="NL47" i="3" s="1"/>
  <c r="BE47" i="28" s="1"/>
  <c r="BC48" i="3"/>
  <c r="JN48" i="3" s="1"/>
  <c r="NJ48" i="3" s="1"/>
  <c r="BC48" i="28" s="1"/>
  <c r="CZ48" i="28" s="1"/>
  <c r="BD48" i="3"/>
  <c r="JO48" i="3" s="1"/>
  <c r="NK48" i="3" s="1"/>
  <c r="BD48" i="28" s="1"/>
  <c r="BE48" i="3"/>
  <c r="JP48" i="3" s="1"/>
  <c r="NL48" i="3" s="1"/>
  <c r="BE48" i="28" s="1"/>
  <c r="BC49" i="3"/>
  <c r="JN49" i="3" s="1"/>
  <c r="NJ49" i="3" s="1"/>
  <c r="BC49" i="28" s="1"/>
  <c r="BD49" i="3"/>
  <c r="BE49" i="3"/>
  <c r="F17" i="6"/>
  <c r="F20" i="6" s="1"/>
  <c r="G17" i="6"/>
  <c r="G20" i="6" s="1"/>
  <c r="H17" i="6"/>
  <c r="H20" i="6" s="1"/>
  <c r="I17" i="6"/>
  <c r="I20" i="6" s="1"/>
  <c r="J17" i="6"/>
  <c r="J20" i="6" s="1"/>
  <c r="K17" i="6"/>
  <c r="K20" i="6" s="1"/>
  <c r="L17" i="6"/>
  <c r="L20" i="6" s="1"/>
  <c r="BC50" i="3"/>
  <c r="JN50" i="3" s="1"/>
  <c r="NJ50" i="3" s="1"/>
  <c r="BD50" i="3"/>
  <c r="BE50" i="3"/>
  <c r="F24" i="6"/>
  <c r="G24" i="6"/>
  <c r="H24" i="6"/>
  <c r="I24" i="6"/>
  <c r="J24" i="6"/>
  <c r="K24" i="6"/>
  <c r="L24" i="6"/>
  <c r="BD3" i="3"/>
  <c r="JO3" i="3" s="1"/>
  <c r="NK3" i="3" s="1"/>
  <c r="BD3" i="28" s="1"/>
  <c r="BE3" i="3"/>
  <c r="JP3" i="3" s="1"/>
  <c r="NL3" i="3" s="1"/>
  <c r="BE3" i="28" s="1"/>
  <c r="BC3" i="3"/>
  <c r="JN3" i="3" s="1"/>
  <c r="NJ3" i="3" s="1"/>
  <c r="BC3" i="28" s="1"/>
  <c r="C4" i="3"/>
  <c r="HP4" i="3" s="1"/>
  <c r="LL4" i="3" s="1"/>
  <c r="G4" i="28" s="1"/>
  <c r="D4" i="3"/>
  <c r="HQ4" i="3" s="1"/>
  <c r="LM4" i="3" s="1"/>
  <c r="H4" i="28" s="1"/>
  <c r="E4" i="3"/>
  <c r="HR4" i="3" s="1"/>
  <c r="LN4" i="3" s="1"/>
  <c r="I4" i="28" s="1"/>
  <c r="C5" i="3"/>
  <c r="HP5" i="3" s="1"/>
  <c r="LL5" i="3" s="1"/>
  <c r="G5" i="28" s="1"/>
  <c r="D5" i="3"/>
  <c r="HQ5" i="3" s="1"/>
  <c r="LM5" i="3" s="1"/>
  <c r="H5" i="28" s="1"/>
  <c r="E5" i="3"/>
  <c r="HR5" i="3" s="1"/>
  <c r="LN5" i="3" s="1"/>
  <c r="I5" i="28" s="1"/>
  <c r="C6" i="3"/>
  <c r="HP6" i="3" s="1"/>
  <c r="LL6" i="3" s="1"/>
  <c r="G6" i="28" s="1"/>
  <c r="D6" i="3"/>
  <c r="HQ6" i="3" s="1"/>
  <c r="LM6" i="3" s="1"/>
  <c r="H6" i="28" s="1"/>
  <c r="E6" i="3"/>
  <c r="HR6" i="3" s="1"/>
  <c r="LN6" i="3" s="1"/>
  <c r="I6" i="28" s="1"/>
  <c r="C7" i="3"/>
  <c r="HP7" i="3" s="1"/>
  <c r="LL7" i="3" s="1"/>
  <c r="G7" i="28" s="1"/>
  <c r="D7" i="3"/>
  <c r="HQ7" i="3" s="1"/>
  <c r="LM7" i="3" s="1"/>
  <c r="H7" i="28" s="1"/>
  <c r="E7" i="3"/>
  <c r="HR7" i="3" s="1"/>
  <c r="LN7" i="3" s="1"/>
  <c r="I7" i="28" s="1"/>
  <c r="C8" i="3"/>
  <c r="HP8" i="3" s="1"/>
  <c r="LL8" i="3" s="1"/>
  <c r="G8" i="28" s="1"/>
  <c r="D8" i="3"/>
  <c r="HQ8" i="3" s="1"/>
  <c r="LM8" i="3" s="1"/>
  <c r="H8" i="28" s="1"/>
  <c r="E8" i="3"/>
  <c r="HR8" i="3" s="1"/>
  <c r="LN8" i="3" s="1"/>
  <c r="I8" i="28" s="1"/>
  <c r="C9" i="3"/>
  <c r="HP9" i="3" s="1"/>
  <c r="LL9" i="3" s="1"/>
  <c r="G9" i="28" s="1"/>
  <c r="D9" i="3"/>
  <c r="HQ9" i="3" s="1"/>
  <c r="LM9" i="3" s="1"/>
  <c r="H9" i="28" s="1"/>
  <c r="E9" i="3"/>
  <c r="HR9" i="3" s="1"/>
  <c r="LN9" i="3" s="1"/>
  <c r="I9" i="28" s="1"/>
  <c r="C10" i="3"/>
  <c r="HP10" i="3" s="1"/>
  <c r="LL10" i="3" s="1"/>
  <c r="G10" i="28" s="1"/>
  <c r="D10" i="3"/>
  <c r="HQ10" i="3" s="1"/>
  <c r="LM10" i="3" s="1"/>
  <c r="H10" i="28" s="1"/>
  <c r="E10" i="3"/>
  <c r="HR10" i="3" s="1"/>
  <c r="LN10" i="3" s="1"/>
  <c r="I10" i="28" s="1"/>
  <c r="C11" i="3"/>
  <c r="HP11" i="3" s="1"/>
  <c r="LL11" i="3" s="1"/>
  <c r="G11" i="28" s="1"/>
  <c r="D11" i="3"/>
  <c r="HQ11" i="3" s="1"/>
  <c r="LM11" i="3" s="1"/>
  <c r="H11" i="28" s="1"/>
  <c r="E11" i="3"/>
  <c r="HR11" i="3" s="1"/>
  <c r="LN11" i="3" s="1"/>
  <c r="I11" i="28" s="1"/>
  <c r="C12" i="3"/>
  <c r="HP12" i="3" s="1"/>
  <c r="LL12" i="3" s="1"/>
  <c r="G12" i="28" s="1"/>
  <c r="D12" i="3"/>
  <c r="HQ12" i="3" s="1"/>
  <c r="LM12" i="3" s="1"/>
  <c r="H12" i="28" s="1"/>
  <c r="E12" i="3"/>
  <c r="HR12" i="3" s="1"/>
  <c r="LN12" i="3" s="1"/>
  <c r="I12" i="28" s="1"/>
  <c r="C13" i="3"/>
  <c r="HP13" i="3" s="1"/>
  <c r="LL13" i="3" s="1"/>
  <c r="G13" i="28" s="1"/>
  <c r="D13" i="3"/>
  <c r="HQ13" i="3" s="1"/>
  <c r="LM13" i="3" s="1"/>
  <c r="H13" i="28" s="1"/>
  <c r="E13" i="3"/>
  <c r="HR13" i="3" s="1"/>
  <c r="LN13" i="3" s="1"/>
  <c r="I13" i="28" s="1"/>
  <c r="C14" i="3"/>
  <c r="HP14" i="3" s="1"/>
  <c r="LL14" i="3" s="1"/>
  <c r="G14" i="28" s="1"/>
  <c r="D14" i="3"/>
  <c r="HQ14" i="3" s="1"/>
  <c r="LM14" i="3" s="1"/>
  <c r="H14" i="28" s="1"/>
  <c r="E14" i="3"/>
  <c r="HR14" i="3" s="1"/>
  <c r="LN14" i="3" s="1"/>
  <c r="I14" i="28" s="1"/>
  <c r="C15" i="3"/>
  <c r="HP15" i="3" s="1"/>
  <c r="LL15" i="3" s="1"/>
  <c r="G15" i="28" s="1"/>
  <c r="D15" i="3"/>
  <c r="HQ15" i="3" s="1"/>
  <c r="LM15" i="3" s="1"/>
  <c r="H15" i="28" s="1"/>
  <c r="E15" i="3"/>
  <c r="HR15" i="3" s="1"/>
  <c r="LN15" i="3" s="1"/>
  <c r="I15" i="28" s="1"/>
  <c r="C16" i="3"/>
  <c r="HP16" i="3" s="1"/>
  <c r="LL16" i="3" s="1"/>
  <c r="G16" i="28" s="1"/>
  <c r="D16" i="3"/>
  <c r="HQ16" i="3" s="1"/>
  <c r="LM16" i="3" s="1"/>
  <c r="H16" i="28" s="1"/>
  <c r="E16" i="3"/>
  <c r="HR16" i="3" s="1"/>
  <c r="LN16" i="3" s="1"/>
  <c r="I16" i="28" s="1"/>
  <c r="C17" i="3"/>
  <c r="HP17" i="3" s="1"/>
  <c r="LL17" i="3" s="1"/>
  <c r="G17" i="28" s="1"/>
  <c r="D17" i="3"/>
  <c r="HQ17" i="3" s="1"/>
  <c r="LM17" i="3" s="1"/>
  <c r="H17" i="28" s="1"/>
  <c r="E17" i="3"/>
  <c r="HR17" i="3" s="1"/>
  <c r="LN17" i="3" s="1"/>
  <c r="I17" i="28" s="1"/>
  <c r="C18" i="3"/>
  <c r="HP18" i="3" s="1"/>
  <c r="LL18" i="3" s="1"/>
  <c r="G18" i="28" s="1"/>
  <c r="D18" i="3"/>
  <c r="HQ18" i="3" s="1"/>
  <c r="LM18" i="3" s="1"/>
  <c r="H18" i="28" s="1"/>
  <c r="E18" i="3"/>
  <c r="HR18" i="3" s="1"/>
  <c r="LN18" i="3" s="1"/>
  <c r="I18" i="28" s="1"/>
  <c r="C19" i="3"/>
  <c r="HP19" i="3" s="1"/>
  <c r="LL19" i="3" s="1"/>
  <c r="G19" i="28" s="1"/>
  <c r="D19" i="3"/>
  <c r="HQ19" i="3" s="1"/>
  <c r="LM19" i="3" s="1"/>
  <c r="H19" i="28" s="1"/>
  <c r="E19" i="3"/>
  <c r="HR19" i="3" s="1"/>
  <c r="LN19" i="3" s="1"/>
  <c r="I19" i="28" s="1"/>
  <c r="C20" i="3"/>
  <c r="HP20" i="3" s="1"/>
  <c r="LL20" i="3" s="1"/>
  <c r="G20" i="28" s="1"/>
  <c r="D20" i="3"/>
  <c r="HQ20" i="3" s="1"/>
  <c r="LM20" i="3" s="1"/>
  <c r="H20" i="28" s="1"/>
  <c r="E20" i="3"/>
  <c r="HR20" i="3" s="1"/>
  <c r="LN20" i="3" s="1"/>
  <c r="I20" i="28" s="1"/>
  <c r="C21" i="3"/>
  <c r="HP21" i="3" s="1"/>
  <c r="LL21" i="3" s="1"/>
  <c r="G21" i="28" s="1"/>
  <c r="D21" i="3"/>
  <c r="HQ21" i="3" s="1"/>
  <c r="LM21" i="3" s="1"/>
  <c r="H21" i="28" s="1"/>
  <c r="E21" i="3"/>
  <c r="HR21" i="3" s="1"/>
  <c r="LN21" i="3" s="1"/>
  <c r="I21" i="28" s="1"/>
  <c r="C22" i="3"/>
  <c r="HP22" i="3" s="1"/>
  <c r="LL22" i="3" s="1"/>
  <c r="G22" i="28" s="1"/>
  <c r="D22" i="3"/>
  <c r="HQ22" i="3" s="1"/>
  <c r="LM22" i="3" s="1"/>
  <c r="H22" i="28" s="1"/>
  <c r="E22" i="3"/>
  <c r="HR22" i="3" s="1"/>
  <c r="LN22" i="3" s="1"/>
  <c r="I22" i="28" s="1"/>
  <c r="C23" i="3"/>
  <c r="HP23" i="3" s="1"/>
  <c r="LL23" i="3" s="1"/>
  <c r="G23" i="28" s="1"/>
  <c r="D23" i="3"/>
  <c r="HQ23" i="3" s="1"/>
  <c r="LM23" i="3" s="1"/>
  <c r="H23" i="28" s="1"/>
  <c r="E23" i="3"/>
  <c r="HR23" i="3" s="1"/>
  <c r="LN23" i="3" s="1"/>
  <c r="I23" i="28" s="1"/>
  <c r="C24" i="3"/>
  <c r="HP24" i="3" s="1"/>
  <c r="LL24" i="3" s="1"/>
  <c r="G24" i="28" s="1"/>
  <c r="D24" i="3"/>
  <c r="HQ24" i="3" s="1"/>
  <c r="LM24" i="3" s="1"/>
  <c r="H24" i="28" s="1"/>
  <c r="E24" i="3"/>
  <c r="HR24" i="3" s="1"/>
  <c r="LN24" i="3" s="1"/>
  <c r="I24" i="28" s="1"/>
  <c r="C25" i="3"/>
  <c r="HP25" i="3" s="1"/>
  <c r="LL25" i="3" s="1"/>
  <c r="G25" i="28" s="1"/>
  <c r="D25" i="3"/>
  <c r="HQ25" i="3" s="1"/>
  <c r="LM25" i="3" s="1"/>
  <c r="H25" i="28" s="1"/>
  <c r="E25" i="3"/>
  <c r="HR25" i="3" s="1"/>
  <c r="LN25" i="3" s="1"/>
  <c r="I25" i="28" s="1"/>
  <c r="C26" i="3"/>
  <c r="HP26" i="3" s="1"/>
  <c r="LL26" i="3" s="1"/>
  <c r="G26" i="28" s="1"/>
  <c r="D26" i="3"/>
  <c r="HQ26" i="3" s="1"/>
  <c r="LM26" i="3" s="1"/>
  <c r="H26" i="28" s="1"/>
  <c r="E26" i="3"/>
  <c r="HR26" i="3" s="1"/>
  <c r="LN26" i="3" s="1"/>
  <c r="I26" i="28" s="1"/>
  <c r="C27" i="3"/>
  <c r="HP27" i="3" s="1"/>
  <c r="LL27" i="3" s="1"/>
  <c r="G27" i="28" s="1"/>
  <c r="D27" i="3"/>
  <c r="HQ27" i="3" s="1"/>
  <c r="LM27" i="3" s="1"/>
  <c r="H27" i="28" s="1"/>
  <c r="E27" i="3"/>
  <c r="HR27" i="3" s="1"/>
  <c r="LN27" i="3" s="1"/>
  <c r="I27" i="28" s="1"/>
  <c r="C28" i="3"/>
  <c r="HP28" i="3" s="1"/>
  <c r="LL28" i="3" s="1"/>
  <c r="G28" i="28" s="1"/>
  <c r="D28" i="3"/>
  <c r="HQ28" i="3" s="1"/>
  <c r="LM28" i="3" s="1"/>
  <c r="H28" i="28" s="1"/>
  <c r="E28" i="3"/>
  <c r="HR28" i="3" s="1"/>
  <c r="LN28" i="3" s="1"/>
  <c r="I28" i="28" s="1"/>
  <c r="C29" i="3"/>
  <c r="HP29" i="3" s="1"/>
  <c r="LL29" i="3" s="1"/>
  <c r="G29" i="28" s="1"/>
  <c r="D29" i="3"/>
  <c r="HQ29" i="3" s="1"/>
  <c r="LM29" i="3" s="1"/>
  <c r="H29" i="28" s="1"/>
  <c r="E29" i="3"/>
  <c r="HR29" i="3" s="1"/>
  <c r="LN29" i="3" s="1"/>
  <c r="I29" i="28" s="1"/>
  <c r="C30" i="3"/>
  <c r="HP30" i="3" s="1"/>
  <c r="LL30" i="3" s="1"/>
  <c r="G30" i="28" s="1"/>
  <c r="D30" i="3"/>
  <c r="HQ30" i="3" s="1"/>
  <c r="LM30" i="3" s="1"/>
  <c r="H30" i="28" s="1"/>
  <c r="E30" i="3"/>
  <c r="HR30" i="3" s="1"/>
  <c r="LN30" i="3" s="1"/>
  <c r="I30" i="28" s="1"/>
  <c r="C31" i="3"/>
  <c r="HP31" i="3" s="1"/>
  <c r="LL31" i="3" s="1"/>
  <c r="G31" i="28" s="1"/>
  <c r="D31" i="3"/>
  <c r="HQ31" i="3" s="1"/>
  <c r="LM31" i="3" s="1"/>
  <c r="H31" i="28" s="1"/>
  <c r="E31" i="3"/>
  <c r="HR31" i="3" s="1"/>
  <c r="LN31" i="3" s="1"/>
  <c r="I31" i="28" s="1"/>
  <c r="C32" i="3"/>
  <c r="HP32" i="3" s="1"/>
  <c r="LL32" i="3" s="1"/>
  <c r="G32" i="28" s="1"/>
  <c r="D32" i="3"/>
  <c r="HQ32" i="3" s="1"/>
  <c r="LM32" i="3" s="1"/>
  <c r="H32" i="28" s="1"/>
  <c r="E32" i="3"/>
  <c r="HR32" i="3" s="1"/>
  <c r="LN32" i="3" s="1"/>
  <c r="I32" i="28" s="1"/>
  <c r="C33" i="3"/>
  <c r="HP33" i="3" s="1"/>
  <c r="LL33" i="3" s="1"/>
  <c r="G33" i="28" s="1"/>
  <c r="D33" i="3"/>
  <c r="HQ33" i="3" s="1"/>
  <c r="LM33" i="3" s="1"/>
  <c r="H33" i="28" s="1"/>
  <c r="E33" i="3"/>
  <c r="HR33" i="3" s="1"/>
  <c r="LN33" i="3" s="1"/>
  <c r="I33" i="28" s="1"/>
  <c r="C34" i="3"/>
  <c r="HP34" i="3" s="1"/>
  <c r="LL34" i="3" s="1"/>
  <c r="G34" i="28" s="1"/>
  <c r="D34" i="3"/>
  <c r="HQ34" i="3" s="1"/>
  <c r="LM34" i="3" s="1"/>
  <c r="H34" i="28" s="1"/>
  <c r="E34" i="3"/>
  <c r="HR34" i="3" s="1"/>
  <c r="LN34" i="3" s="1"/>
  <c r="I34" i="28" s="1"/>
  <c r="C35" i="3"/>
  <c r="HP35" i="3" s="1"/>
  <c r="LL35" i="3" s="1"/>
  <c r="G35" i="28" s="1"/>
  <c r="D35" i="3"/>
  <c r="HQ35" i="3" s="1"/>
  <c r="LM35" i="3" s="1"/>
  <c r="H35" i="28" s="1"/>
  <c r="E35" i="3"/>
  <c r="HR35" i="3" s="1"/>
  <c r="LN35" i="3" s="1"/>
  <c r="I35" i="28" s="1"/>
  <c r="C36" i="3"/>
  <c r="HP36" i="3" s="1"/>
  <c r="LL36" i="3" s="1"/>
  <c r="G36" i="28" s="1"/>
  <c r="D36" i="3"/>
  <c r="HQ36" i="3" s="1"/>
  <c r="LM36" i="3" s="1"/>
  <c r="H36" i="28" s="1"/>
  <c r="E36" i="3"/>
  <c r="HR36" i="3" s="1"/>
  <c r="LN36" i="3" s="1"/>
  <c r="I36" i="28" s="1"/>
  <c r="C37" i="3"/>
  <c r="HP37" i="3" s="1"/>
  <c r="LL37" i="3" s="1"/>
  <c r="G37" i="28" s="1"/>
  <c r="D37" i="3"/>
  <c r="HQ37" i="3" s="1"/>
  <c r="LM37" i="3" s="1"/>
  <c r="H37" i="28" s="1"/>
  <c r="E37" i="3"/>
  <c r="HR37" i="3" s="1"/>
  <c r="LN37" i="3" s="1"/>
  <c r="I37" i="28" s="1"/>
  <c r="C38" i="3"/>
  <c r="HP38" i="3" s="1"/>
  <c r="LL38" i="3" s="1"/>
  <c r="G38" i="28" s="1"/>
  <c r="D38" i="3"/>
  <c r="HQ38" i="3" s="1"/>
  <c r="LM38" i="3" s="1"/>
  <c r="H38" i="28" s="1"/>
  <c r="E38" i="3"/>
  <c r="HR38" i="3" s="1"/>
  <c r="LN38" i="3" s="1"/>
  <c r="I38" i="28" s="1"/>
  <c r="C39" i="3"/>
  <c r="HP39" i="3" s="1"/>
  <c r="LL39" i="3" s="1"/>
  <c r="G39" i="28" s="1"/>
  <c r="D39" i="3"/>
  <c r="HQ39" i="3" s="1"/>
  <c r="LM39" i="3" s="1"/>
  <c r="H39" i="28" s="1"/>
  <c r="E39" i="3"/>
  <c r="HR39" i="3" s="1"/>
  <c r="LN39" i="3" s="1"/>
  <c r="I39" i="28" s="1"/>
  <c r="C40" i="3"/>
  <c r="HP40" i="3" s="1"/>
  <c r="LL40" i="3" s="1"/>
  <c r="G40" i="28" s="1"/>
  <c r="D40" i="3"/>
  <c r="HQ40" i="3" s="1"/>
  <c r="LM40" i="3" s="1"/>
  <c r="H40" i="28" s="1"/>
  <c r="E40" i="3"/>
  <c r="HR40" i="3" s="1"/>
  <c r="LN40" i="3" s="1"/>
  <c r="I40" i="28" s="1"/>
  <c r="C41" i="3"/>
  <c r="HP41" i="3" s="1"/>
  <c r="LL41" i="3" s="1"/>
  <c r="G41" i="28" s="1"/>
  <c r="D41" i="3"/>
  <c r="HQ41" i="3" s="1"/>
  <c r="LM41" i="3" s="1"/>
  <c r="H41" i="28" s="1"/>
  <c r="E41" i="3"/>
  <c r="HR41" i="3" s="1"/>
  <c r="LN41" i="3" s="1"/>
  <c r="I41" i="28" s="1"/>
  <c r="C42" i="3"/>
  <c r="HP42" i="3" s="1"/>
  <c r="LL42" i="3" s="1"/>
  <c r="G42" i="28" s="1"/>
  <c r="D42" i="3"/>
  <c r="HQ42" i="3" s="1"/>
  <c r="LM42" i="3" s="1"/>
  <c r="H42" i="28" s="1"/>
  <c r="E42" i="3"/>
  <c r="HR42" i="3" s="1"/>
  <c r="LN42" i="3" s="1"/>
  <c r="I42" i="28" s="1"/>
  <c r="C43" i="3"/>
  <c r="HP43" i="3" s="1"/>
  <c r="LL43" i="3" s="1"/>
  <c r="G43" i="28" s="1"/>
  <c r="D43" i="3"/>
  <c r="HQ43" i="3" s="1"/>
  <c r="LM43" i="3" s="1"/>
  <c r="H43" i="28" s="1"/>
  <c r="E43" i="3"/>
  <c r="HR43" i="3" s="1"/>
  <c r="LN43" i="3" s="1"/>
  <c r="I43" i="28" s="1"/>
  <c r="C44" i="3"/>
  <c r="HP44" i="3" s="1"/>
  <c r="LL44" i="3" s="1"/>
  <c r="G44" i="28" s="1"/>
  <c r="D44" i="3"/>
  <c r="HQ44" i="3" s="1"/>
  <c r="LM44" i="3" s="1"/>
  <c r="H44" i="28" s="1"/>
  <c r="E44" i="3"/>
  <c r="HR44" i="3" s="1"/>
  <c r="LN44" i="3" s="1"/>
  <c r="I44" i="28" s="1"/>
  <c r="C45" i="3"/>
  <c r="HP45" i="3" s="1"/>
  <c r="LL45" i="3" s="1"/>
  <c r="G45" i="28" s="1"/>
  <c r="D45" i="3"/>
  <c r="HQ45" i="3" s="1"/>
  <c r="LM45" i="3" s="1"/>
  <c r="H45" i="28" s="1"/>
  <c r="E45" i="3"/>
  <c r="HR45" i="3" s="1"/>
  <c r="LN45" i="3" s="1"/>
  <c r="I45" i="28" s="1"/>
  <c r="C46" i="3"/>
  <c r="HP46" i="3" s="1"/>
  <c r="LL46" i="3" s="1"/>
  <c r="G46" i="28" s="1"/>
  <c r="D46" i="3"/>
  <c r="HQ46" i="3" s="1"/>
  <c r="LM46" i="3" s="1"/>
  <c r="H46" i="28" s="1"/>
  <c r="E46" i="3"/>
  <c r="HR46" i="3" s="1"/>
  <c r="LN46" i="3" s="1"/>
  <c r="I46" i="28" s="1"/>
  <c r="C47" i="3"/>
  <c r="HP47" i="3" s="1"/>
  <c r="LL47" i="3" s="1"/>
  <c r="G47" i="28" s="1"/>
  <c r="D47" i="3"/>
  <c r="HQ47" i="3" s="1"/>
  <c r="LM47" i="3" s="1"/>
  <c r="H47" i="28" s="1"/>
  <c r="E47" i="3"/>
  <c r="HR47" i="3" s="1"/>
  <c r="LN47" i="3" s="1"/>
  <c r="I47" i="28" s="1"/>
  <c r="C48" i="3"/>
  <c r="HP48" i="3" s="1"/>
  <c r="LL48" i="3" s="1"/>
  <c r="G48" i="28" s="1"/>
  <c r="D48" i="3"/>
  <c r="HQ48" i="3" s="1"/>
  <c r="LM48" i="3" s="1"/>
  <c r="H48" i="28" s="1"/>
  <c r="E48" i="3"/>
  <c r="C49" i="3"/>
  <c r="HP49" i="3" s="1"/>
  <c r="LL49" i="3" s="1"/>
  <c r="G49" i="28" s="1"/>
  <c r="D49" i="3"/>
  <c r="E49" i="3"/>
  <c r="F4" i="6"/>
  <c r="F7" i="6" s="1"/>
  <c r="G4" i="6"/>
  <c r="G7" i="6" s="1"/>
  <c r="H4" i="6"/>
  <c r="H7" i="6" s="1"/>
  <c r="I4" i="6"/>
  <c r="I7" i="6" s="1"/>
  <c r="J4" i="6"/>
  <c r="J7" i="6" s="1"/>
  <c r="K4" i="6"/>
  <c r="K7" i="6" s="1"/>
  <c r="L4" i="6"/>
  <c r="L7" i="6" s="1"/>
  <c r="C50" i="3"/>
  <c r="HP50" i="3" s="1"/>
  <c r="LL50" i="3" s="1"/>
  <c r="D50" i="3"/>
  <c r="E50" i="3"/>
  <c r="F11" i="6"/>
  <c r="G11" i="6"/>
  <c r="H11" i="6"/>
  <c r="I11" i="6"/>
  <c r="J11" i="6"/>
  <c r="K11" i="6"/>
  <c r="L11" i="6"/>
  <c r="D3" i="3"/>
  <c r="HQ3" i="3" s="1"/>
  <c r="LM3" i="3" s="1"/>
  <c r="H3" i="28" s="1"/>
  <c r="E3" i="3"/>
  <c r="HR3" i="3" s="1"/>
  <c r="LN3" i="3" s="1"/>
  <c r="I3" i="28" s="1"/>
  <c r="C3" i="3"/>
  <c r="HP3" i="3" s="1"/>
  <c r="LL3" i="3" s="1"/>
  <c r="G3" i="28" s="1"/>
  <c r="CZ8" i="28" l="1"/>
  <c r="C7" i="14" s="1"/>
  <c r="CY3" i="28"/>
  <c r="CY47" i="28"/>
  <c r="D46" i="14" s="1"/>
  <c r="CY43" i="28"/>
  <c r="CY39" i="28"/>
  <c r="CY35" i="28"/>
  <c r="CY31" i="28"/>
  <c r="CY27" i="28"/>
  <c r="CY23" i="28"/>
  <c r="CY19" i="28"/>
  <c r="CY15" i="28"/>
  <c r="CY11" i="28"/>
  <c r="CY7" i="28"/>
  <c r="CZ45" i="28"/>
  <c r="C44" i="14" s="1"/>
  <c r="CZ41" i="28"/>
  <c r="CZ37" i="28"/>
  <c r="CZ33" i="28"/>
  <c r="CZ29" i="28"/>
  <c r="CZ25" i="28"/>
  <c r="CZ21" i="28"/>
  <c r="CZ17" i="28"/>
  <c r="CZ13" i="28"/>
  <c r="C12" i="14" s="1"/>
  <c r="CZ9" i="28"/>
  <c r="CZ5" i="28"/>
  <c r="CY46" i="28"/>
  <c r="D45" i="14" s="1"/>
  <c r="CY30" i="28"/>
  <c r="D29" i="14" s="1"/>
  <c r="CY26" i="28"/>
  <c r="D25" i="14" s="1"/>
  <c r="CZ40" i="28"/>
  <c r="C39" i="14" s="1"/>
  <c r="CY44" i="28"/>
  <c r="CY36" i="28"/>
  <c r="D35" i="14" s="1"/>
  <c r="CY28" i="28"/>
  <c r="CY20" i="28"/>
  <c r="CY12" i="28"/>
  <c r="CY4" i="28"/>
  <c r="D3" i="14" s="1"/>
  <c r="CZ46" i="28"/>
  <c r="CZ34" i="28"/>
  <c r="C33" i="14" s="1"/>
  <c r="CZ26" i="28"/>
  <c r="CZ22" i="28"/>
  <c r="CZ10" i="28"/>
  <c r="D41" i="14"/>
  <c r="CY42" i="28"/>
  <c r="D37" i="14"/>
  <c r="CY38" i="28"/>
  <c r="D33" i="14"/>
  <c r="CY34" i="28"/>
  <c r="D21" i="14"/>
  <c r="CY22" i="28"/>
  <c r="D17" i="14"/>
  <c r="CY18" i="28"/>
  <c r="D13" i="14"/>
  <c r="CY14" i="28"/>
  <c r="D9" i="14"/>
  <c r="CY10" i="28"/>
  <c r="D5" i="14"/>
  <c r="CY6" i="28"/>
  <c r="C31" i="14"/>
  <c r="CZ32" i="28"/>
  <c r="C27" i="14"/>
  <c r="CZ28" i="28"/>
  <c r="C23" i="14"/>
  <c r="CZ24" i="28"/>
  <c r="C19" i="14"/>
  <c r="CZ20" i="28"/>
  <c r="CY40" i="28"/>
  <c r="CY32" i="28"/>
  <c r="CY24" i="28"/>
  <c r="CY16" i="28"/>
  <c r="CY8" i="28"/>
  <c r="CZ42" i="28"/>
  <c r="C41" i="14" s="1"/>
  <c r="CZ38" i="28"/>
  <c r="CZ30" i="28"/>
  <c r="CZ18" i="28"/>
  <c r="C17" i="14" s="1"/>
  <c r="CZ14" i="28"/>
  <c r="C13" i="14" s="1"/>
  <c r="CZ6" i="28"/>
  <c r="CY45" i="28"/>
  <c r="D44" i="14" s="1"/>
  <c r="CY41" i="28"/>
  <c r="D40" i="14" s="1"/>
  <c r="CY37" i="28"/>
  <c r="CY33" i="28"/>
  <c r="CY29" i="28"/>
  <c r="CY25" i="28"/>
  <c r="D24" i="14" s="1"/>
  <c r="CY21" i="28"/>
  <c r="CY17" i="28"/>
  <c r="CY13" i="28"/>
  <c r="CY9" i="28"/>
  <c r="D8" i="14" s="1"/>
  <c r="CY5" i="28"/>
  <c r="CZ3" i="28"/>
  <c r="CZ47" i="28"/>
  <c r="C46" i="14" s="1"/>
  <c r="CZ43" i="28"/>
  <c r="CZ39" i="28"/>
  <c r="CZ35" i="28"/>
  <c r="CZ31" i="28"/>
  <c r="CZ27" i="28"/>
  <c r="C26" i="14" s="1"/>
  <c r="CZ23" i="28"/>
  <c r="CZ19" i="28"/>
  <c r="CZ15" i="28"/>
  <c r="C14" i="14" s="1"/>
  <c r="CZ11" i="28"/>
  <c r="C10" i="14" s="1"/>
  <c r="CZ7" i="28"/>
  <c r="C38" i="14"/>
  <c r="C6" i="14"/>
  <c r="D17" i="6"/>
  <c r="D20" i="6" s="1"/>
  <c r="JO49" i="3"/>
  <c r="NK49" i="3" s="1"/>
  <c r="BD49" i="28" s="1"/>
  <c r="CZ49" i="28" s="1"/>
  <c r="D2" i="14"/>
  <c r="D38" i="14"/>
  <c r="D34" i="14"/>
  <c r="D30" i="14"/>
  <c r="D26" i="14"/>
  <c r="D22" i="14"/>
  <c r="D18" i="14"/>
  <c r="D14" i="14"/>
  <c r="D10" i="14"/>
  <c r="D6" i="14"/>
  <c r="E24" i="6"/>
  <c r="JP50" i="3"/>
  <c r="NL50" i="3" s="1"/>
  <c r="C40" i="14"/>
  <c r="C36" i="14"/>
  <c r="C32" i="14"/>
  <c r="C24" i="14"/>
  <c r="C16" i="14"/>
  <c r="C8" i="14"/>
  <c r="C4" i="14"/>
  <c r="E3" i="6"/>
  <c r="E6" i="6" s="1"/>
  <c r="HR48" i="3"/>
  <c r="LN48" i="3" s="1"/>
  <c r="I48" i="28" s="1"/>
  <c r="CY48" i="28" s="1"/>
  <c r="E4" i="6"/>
  <c r="E7" i="6" s="1"/>
  <c r="HR49" i="3"/>
  <c r="LN49" i="3" s="1"/>
  <c r="I49" i="28" s="1"/>
  <c r="D42" i="14"/>
  <c r="D4" i="6"/>
  <c r="D7" i="6" s="1"/>
  <c r="HQ49" i="3"/>
  <c r="LM49" i="3" s="1"/>
  <c r="H49" i="28" s="1"/>
  <c r="CY49" i="28" s="1"/>
  <c r="D43" i="14"/>
  <c r="D39" i="14"/>
  <c r="D31" i="14"/>
  <c r="D27" i="14"/>
  <c r="D23" i="14"/>
  <c r="D19" i="14"/>
  <c r="D15" i="14"/>
  <c r="D11" i="14"/>
  <c r="D7" i="14"/>
  <c r="D24" i="6"/>
  <c r="JO50" i="3"/>
  <c r="NK50" i="3" s="1"/>
  <c r="C45" i="14"/>
  <c r="C37" i="14"/>
  <c r="C29" i="14"/>
  <c r="C25" i="14"/>
  <c r="C21" i="14"/>
  <c r="C9" i="14"/>
  <c r="C5" i="14"/>
  <c r="D11" i="6"/>
  <c r="HQ50" i="3"/>
  <c r="LM50" i="3" s="1"/>
  <c r="E11" i="6"/>
  <c r="HR50" i="3"/>
  <c r="LN50" i="3" s="1"/>
  <c r="D36" i="14"/>
  <c r="D32" i="14"/>
  <c r="D28" i="14"/>
  <c r="D20" i="14"/>
  <c r="D16" i="14"/>
  <c r="D12" i="14"/>
  <c r="D4" i="14"/>
  <c r="C2" i="14"/>
  <c r="E17" i="6"/>
  <c r="E20" i="6" s="1"/>
  <c r="JP49" i="3"/>
  <c r="NL49" i="3" s="1"/>
  <c r="BE49" i="28" s="1"/>
  <c r="C43" i="14"/>
  <c r="C42" i="14"/>
  <c r="C35" i="14"/>
  <c r="C34" i="14"/>
  <c r="C30" i="14"/>
  <c r="C28" i="14"/>
  <c r="C22" i="14"/>
  <c r="C20" i="14"/>
  <c r="C18" i="14"/>
  <c r="C15" i="14"/>
  <c r="C11" i="14"/>
  <c r="C3" i="14"/>
  <c r="AZ47" i="12"/>
  <c r="AZ43" i="12"/>
  <c r="AZ39" i="12"/>
  <c r="AZ35" i="12"/>
  <c r="AZ31" i="12"/>
  <c r="AZ27" i="12"/>
  <c r="AZ23" i="12"/>
  <c r="AZ19" i="12"/>
  <c r="AZ15" i="12"/>
  <c r="AZ11" i="12"/>
  <c r="AZ7" i="12"/>
  <c r="AZ45" i="4"/>
  <c r="AZ41" i="4"/>
  <c r="AZ37" i="4"/>
  <c r="AZ33" i="4"/>
  <c r="AZ29" i="4"/>
  <c r="AZ25" i="4"/>
  <c r="AZ21" i="4"/>
  <c r="AZ17" i="4"/>
  <c r="AZ13" i="4"/>
  <c r="AZ9" i="4"/>
  <c r="AZ5" i="4"/>
  <c r="AZ3" i="12"/>
  <c r="AZ28" i="4"/>
  <c r="AZ24" i="4"/>
  <c r="AZ20" i="4"/>
  <c r="AZ16" i="4"/>
  <c r="AZ12" i="4"/>
  <c r="AZ8" i="4"/>
  <c r="AZ4" i="4"/>
  <c r="AZ44" i="12"/>
  <c r="AZ40" i="12"/>
  <c r="AZ36" i="12"/>
  <c r="AZ32" i="12"/>
  <c r="AZ28" i="12"/>
  <c r="AZ24" i="12"/>
  <c r="AZ20" i="12"/>
  <c r="AZ16" i="12"/>
  <c r="AZ12" i="12"/>
  <c r="AZ8" i="12"/>
  <c r="AZ4" i="12"/>
  <c r="AZ46" i="4"/>
  <c r="AZ42" i="4"/>
  <c r="AZ38" i="4"/>
  <c r="AZ34" i="4"/>
  <c r="AZ30" i="4"/>
  <c r="AZ26" i="4"/>
  <c r="AZ22" i="4"/>
  <c r="AZ18" i="4"/>
  <c r="AZ14" i="4"/>
  <c r="AZ10" i="4"/>
  <c r="AZ6" i="4"/>
  <c r="AZ45" i="12"/>
  <c r="AZ33" i="12"/>
  <c r="AZ29" i="12"/>
  <c r="AZ25" i="12"/>
  <c r="AZ21" i="12"/>
  <c r="AZ17" i="12"/>
  <c r="AZ13" i="12"/>
  <c r="AZ9" i="12"/>
  <c r="AZ5" i="12"/>
  <c r="AZ3" i="4"/>
  <c r="C24" i="6"/>
  <c r="AZ24" i="6" s="1"/>
  <c r="AZ50" i="4"/>
  <c r="AZ47" i="4"/>
  <c r="AZ43" i="4"/>
  <c r="AZ39" i="4"/>
  <c r="AZ35" i="4"/>
  <c r="AZ31" i="4"/>
  <c r="AZ27" i="4"/>
  <c r="AZ23" i="4"/>
  <c r="AZ19" i="4"/>
  <c r="AZ15" i="4"/>
  <c r="AZ11" i="4"/>
  <c r="AZ7" i="4"/>
  <c r="C11" i="6"/>
  <c r="AZ50" i="12"/>
  <c r="C17" i="6"/>
  <c r="AZ49" i="4"/>
  <c r="C3" i="6"/>
  <c r="C6" i="6" s="1"/>
  <c r="AZ48" i="12"/>
  <c r="C4" i="6"/>
  <c r="AZ49" i="12"/>
  <c r="AZ41" i="12"/>
  <c r="AZ37" i="12"/>
  <c r="AZ46" i="12"/>
  <c r="AZ42" i="12"/>
  <c r="AZ38" i="12"/>
  <c r="AZ34" i="12"/>
  <c r="AZ30" i="12"/>
  <c r="AZ26" i="12"/>
  <c r="AZ22" i="12"/>
  <c r="AZ18" i="12"/>
  <c r="AZ14" i="12"/>
  <c r="AZ10" i="12"/>
  <c r="AZ6" i="12"/>
  <c r="C16" i="6"/>
  <c r="C19" i="6" s="1"/>
  <c r="AZ48" i="4"/>
  <c r="AZ44" i="4"/>
  <c r="AZ40" i="4"/>
  <c r="AZ36" i="4"/>
  <c r="AZ32" i="4"/>
  <c r="I16" i="6"/>
  <c r="I19" i="6" s="1"/>
  <c r="BI52" i="3"/>
  <c r="E16" i="6"/>
  <c r="E19" i="6" s="1"/>
  <c r="BE52" i="3"/>
  <c r="L3" i="6"/>
  <c r="L6" i="6" s="1"/>
  <c r="L52" i="3"/>
  <c r="H3" i="6"/>
  <c r="H6" i="6" s="1"/>
  <c r="H52" i="3"/>
  <c r="D52" i="3"/>
  <c r="D3" i="6"/>
  <c r="D6" i="6" s="1"/>
  <c r="L16" i="6"/>
  <c r="L19" i="6" s="1"/>
  <c r="BL52" i="3"/>
  <c r="H16" i="6"/>
  <c r="H19" i="6" s="1"/>
  <c r="BH52" i="3"/>
  <c r="D16" i="6"/>
  <c r="D19" i="6" s="1"/>
  <c r="BD52" i="3"/>
  <c r="I3" i="6"/>
  <c r="I6" i="6" s="1"/>
  <c r="I52" i="3"/>
  <c r="K3" i="6"/>
  <c r="K6" i="6" s="1"/>
  <c r="K52" i="3"/>
  <c r="G3" i="6"/>
  <c r="G6" i="6" s="1"/>
  <c r="G52" i="3"/>
  <c r="K16" i="6"/>
  <c r="K19" i="6" s="1"/>
  <c r="BK52" i="3"/>
  <c r="G16" i="6"/>
  <c r="G19" i="6" s="1"/>
  <c r="BG52" i="3"/>
  <c r="J3" i="6"/>
  <c r="J6" i="6" s="1"/>
  <c r="J52" i="3"/>
  <c r="F3" i="6"/>
  <c r="F6" i="6" s="1"/>
  <c r="F52" i="3"/>
  <c r="J16" i="6"/>
  <c r="J19" i="6" s="1"/>
  <c r="BJ52" i="3"/>
  <c r="F16" i="6"/>
  <c r="F19" i="6" s="1"/>
  <c r="BF52" i="3"/>
  <c r="E52" i="3"/>
  <c r="BC52" i="3"/>
  <c r="C52" i="3"/>
  <c r="AZ11" i="6" l="1"/>
  <c r="AY4" i="6"/>
  <c r="AY17" i="6"/>
  <c r="AY11" i="6"/>
  <c r="AZ4" i="6"/>
  <c r="AY24" i="6"/>
  <c r="C20" i="6"/>
  <c r="FS34" i="3"/>
  <c r="FS45" i="3"/>
  <c r="FS41" i="3"/>
  <c r="FS29" i="3"/>
  <c r="FS13" i="3"/>
  <c r="FS36" i="3"/>
  <c r="FS24" i="3"/>
  <c r="FS8" i="3"/>
  <c r="FS46" i="3"/>
  <c r="FS30" i="3"/>
  <c r="FS25" i="3"/>
  <c r="FS9" i="3"/>
  <c r="FS44" i="3"/>
  <c r="FS20" i="3"/>
  <c r="FS4" i="3"/>
  <c r="FS50" i="3"/>
  <c r="FS42" i="3"/>
  <c r="FS26" i="3"/>
  <c r="FS49" i="3"/>
  <c r="FS37" i="3"/>
  <c r="FS21" i="3"/>
  <c r="FS5" i="3"/>
  <c r="FS16" i="3"/>
  <c r="FS40" i="3"/>
  <c r="FS47" i="3"/>
  <c r="FS6" i="3"/>
  <c r="FS15" i="3"/>
  <c r="FS38" i="3"/>
  <c r="FS32" i="3"/>
  <c r="FS43" i="3"/>
  <c r="FS10" i="3"/>
  <c r="FS27" i="3"/>
  <c r="FS19" i="3"/>
  <c r="FS11" i="3"/>
  <c r="FS3" i="3"/>
  <c r="FS17" i="3"/>
  <c r="FS12" i="3"/>
  <c r="FS39" i="3"/>
  <c r="FS31" i="3"/>
  <c r="FS22" i="3"/>
  <c r="FS14" i="3"/>
  <c r="FS23" i="3"/>
  <c r="FS7" i="3"/>
  <c r="FS48" i="3"/>
  <c r="FS33" i="3"/>
  <c r="FS28" i="3"/>
  <c r="FS35" i="3"/>
  <c r="FS18" i="3"/>
  <c r="DU22" i="3"/>
  <c r="DU39" i="3"/>
  <c r="DU48" i="3"/>
  <c r="DU25" i="3"/>
  <c r="DU13" i="3"/>
  <c r="DU32" i="3"/>
  <c r="DU12" i="3"/>
  <c r="DU40" i="3"/>
  <c r="DU36" i="3"/>
  <c r="DU43" i="3"/>
  <c r="DU27" i="3"/>
  <c r="DU11" i="3"/>
  <c r="DU49" i="3"/>
  <c r="DU33" i="3"/>
  <c r="DU9" i="3"/>
  <c r="DU28" i="3"/>
  <c r="DU24" i="3"/>
  <c r="DU8" i="3"/>
  <c r="DU37" i="3"/>
  <c r="DU29" i="3"/>
  <c r="DU47" i="3"/>
  <c r="DU23" i="3"/>
  <c r="DU7" i="3"/>
  <c r="DU5" i="3"/>
  <c r="DU44" i="3"/>
  <c r="DU20" i="3"/>
  <c r="DU4" i="3"/>
  <c r="DU31" i="3"/>
  <c r="DU19" i="3"/>
  <c r="DU3" i="3"/>
  <c r="DU50" i="3"/>
  <c r="DU38" i="3"/>
  <c r="DU10" i="3"/>
  <c r="DU6" i="3"/>
  <c r="DU21" i="3"/>
  <c r="DU17" i="3"/>
  <c r="DU45" i="3"/>
  <c r="DU16" i="3"/>
  <c r="DU41" i="3"/>
  <c r="DU46" i="3"/>
  <c r="DU42" i="3"/>
  <c r="DU30" i="3"/>
  <c r="DU35" i="3"/>
  <c r="DU15" i="3"/>
  <c r="DU18" i="3"/>
  <c r="DU34" i="3"/>
  <c r="DU26" i="3"/>
  <c r="DU14" i="3"/>
  <c r="DR12" i="3"/>
  <c r="DR20" i="3"/>
  <c r="DR11" i="3"/>
  <c r="DR35" i="3"/>
  <c r="DR31" i="3"/>
  <c r="DR27" i="3"/>
  <c r="DR26" i="3"/>
  <c r="DR10" i="3"/>
  <c r="DR8" i="3"/>
  <c r="DR23" i="3"/>
  <c r="DR7" i="3"/>
  <c r="DR48" i="3"/>
  <c r="DR44" i="3"/>
  <c r="DR40" i="3"/>
  <c r="DR32" i="3"/>
  <c r="DR34" i="3"/>
  <c r="DR30" i="3"/>
  <c r="DR22" i="3"/>
  <c r="DR6" i="3"/>
  <c r="DR4" i="3"/>
  <c r="DR28" i="3"/>
  <c r="DR19" i="3"/>
  <c r="DR3" i="3"/>
  <c r="DR21" i="3"/>
  <c r="DR50" i="3"/>
  <c r="DR38" i="3"/>
  <c r="DR18" i="3"/>
  <c r="DR37" i="3"/>
  <c r="DR16" i="3"/>
  <c r="DR36" i="3"/>
  <c r="DR39" i="3"/>
  <c r="DR43" i="3"/>
  <c r="DR49" i="3"/>
  <c r="DR29" i="3"/>
  <c r="DR13" i="3"/>
  <c r="DR24" i="3"/>
  <c r="DR46" i="3"/>
  <c r="DR5" i="3"/>
  <c r="DR14" i="3"/>
  <c r="DR33" i="3"/>
  <c r="DR15" i="3"/>
  <c r="DR47" i="3"/>
  <c r="DR42" i="3"/>
  <c r="DR45" i="3"/>
  <c r="DR41" i="3"/>
  <c r="DR25" i="3"/>
  <c r="DR17" i="3"/>
  <c r="DR9" i="3"/>
  <c r="C7" i="6"/>
  <c r="DT50" i="3"/>
  <c r="DT46" i="3"/>
  <c r="DT34" i="3"/>
  <c r="DT33" i="3"/>
  <c r="DT17" i="3"/>
  <c r="DT38" i="3"/>
  <c r="DT30" i="3"/>
  <c r="DT16" i="3"/>
  <c r="DT26" i="3"/>
  <c r="DT14" i="3"/>
  <c r="DT42" i="3"/>
  <c r="DT29" i="3"/>
  <c r="DT13" i="3"/>
  <c r="DT49" i="3"/>
  <c r="DT45" i="3"/>
  <c r="DT41" i="3"/>
  <c r="DT36" i="3"/>
  <c r="DT32" i="3"/>
  <c r="DT28" i="3"/>
  <c r="DT12" i="3"/>
  <c r="DT44" i="3"/>
  <c r="DT18" i="3"/>
  <c r="DT10" i="3"/>
  <c r="DT22" i="3"/>
  <c r="DT25" i="3"/>
  <c r="DT9" i="3"/>
  <c r="DT40" i="3"/>
  <c r="DT24" i="3"/>
  <c r="DT8" i="3"/>
  <c r="DT43" i="3"/>
  <c r="DT6" i="3"/>
  <c r="DT37" i="3"/>
  <c r="DT20" i="3"/>
  <c r="DT4" i="3"/>
  <c r="DT21" i="3"/>
  <c r="DT5" i="3"/>
  <c r="DT48" i="3"/>
  <c r="DT35" i="3"/>
  <c r="DT11" i="3"/>
  <c r="DT47" i="3"/>
  <c r="DT39" i="3"/>
  <c r="DT27" i="3"/>
  <c r="DT23" i="3"/>
  <c r="DT19" i="3"/>
  <c r="DT15" i="3"/>
  <c r="DT3" i="3"/>
  <c r="DT31" i="3"/>
  <c r="DT7" i="3"/>
  <c r="FU40" i="3"/>
  <c r="FU24" i="3"/>
  <c r="FU16" i="3"/>
  <c r="FU35" i="3"/>
  <c r="FU19" i="3"/>
  <c r="FU3" i="3"/>
  <c r="FU34" i="3"/>
  <c r="FU30" i="3"/>
  <c r="FU14" i="3"/>
  <c r="FU42" i="3"/>
  <c r="FU36" i="3"/>
  <c r="FU47" i="3"/>
  <c r="FU46" i="3"/>
  <c r="FU31" i="3"/>
  <c r="FU15" i="3"/>
  <c r="FU26" i="3"/>
  <c r="FU10" i="3"/>
  <c r="FU48" i="3"/>
  <c r="FU32" i="3"/>
  <c r="FU43" i="3"/>
  <c r="FU50" i="3"/>
  <c r="FU27" i="3"/>
  <c r="FU11" i="3"/>
  <c r="FU22" i="3"/>
  <c r="FU6" i="3"/>
  <c r="FU33" i="3"/>
  <c r="FU12" i="3"/>
  <c r="FU21" i="3"/>
  <c r="FU5" i="3"/>
  <c r="FU44" i="3"/>
  <c r="FU28" i="3"/>
  <c r="FU38" i="3"/>
  <c r="FU45" i="3"/>
  <c r="FU41" i="3"/>
  <c r="FU25" i="3"/>
  <c r="FU18" i="3"/>
  <c r="FU37" i="3"/>
  <c r="FU20" i="3"/>
  <c r="FU8" i="3"/>
  <c r="FU4" i="3"/>
  <c r="FU17" i="3"/>
  <c r="FU13" i="3"/>
  <c r="FU7" i="3"/>
  <c r="FU29" i="3"/>
  <c r="FU39" i="3"/>
  <c r="FU23" i="3"/>
  <c r="FU49" i="3"/>
  <c r="FU9" i="3"/>
  <c r="FO38" i="3"/>
  <c r="FO48" i="3"/>
  <c r="FO33" i="3"/>
  <c r="FO17" i="3"/>
  <c r="FO32" i="3"/>
  <c r="FO28" i="3"/>
  <c r="FO12" i="3"/>
  <c r="FO34" i="3"/>
  <c r="FO45" i="3"/>
  <c r="FO29" i="3"/>
  <c r="FO13" i="3"/>
  <c r="FO24" i="3"/>
  <c r="FO8" i="3"/>
  <c r="FO46" i="3"/>
  <c r="FO30" i="3"/>
  <c r="FO25" i="3"/>
  <c r="FO9" i="3"/>
  <c r="FO20" i="3"/>
  <c r="FO4" i="3"/>
  <c r="FO36" i="3"/>
  <c r="FO31" i="3"/>
  <c r="FO10" i="3"/>
  <c r="FO19" i="3"/>
  <c r="FO3" i="3"/>
  <c r="FO50" i="3"/>
  <c r="FO42" i="3"/>
  <c r="FO26" i="3"/>
  <c r="FO37" i="3"/>
  <c r="FO47" i="3"/>
  <c r="FO35" i="3"/>
  <c r="FO18" i="3"/>
  <c r="FO49" i="3"/>
  <c r="FO16" i="3"/>
  <c r="FO40" i="3"/>
  <c r="FO6" i="3"/>
  <c r="FO15" i="3"/>
  <c r="FO5" i="3"/>
  <c r="FO43" i="3"/>
  <c r="FO27" i="3"/>
  <c r="FO11" i="3"/>
  <c r="FO41" i="3"/>
  <c r="FO21" i="3"/>
  <c r="FO44" i="3"/>
  <c r="FO39" i="3"/>
  <c r="FO22" i="3"/>
  <c r="FO14" i="3"/>
  <c r="FO23" i="3"/>
  <c r="FO7" i="3"/>
  <c r="FP49" i="3"/>
  <c r="FP33" i="3"/>
  <c r="FP44" i="3"/>
  <c r="FP28" i="3"/>
  <c r="FP12" i="3"/>
  <c r="FP23" i="3"/>
  <c r="FP7" i="3"/>
  <c r="FP45" i="3"/>
  <c r="FP29" i="3"/>
  <c r="FP24" i="3"/>
  <c r="FP8" i="3"/>
  <c r="FP19" i="3"/>
  <c r="FP41" i="3"/>
  <c r="FP25" i="3"/>
  <c r="FP40" i="3"/>
  <c r="FP36" i="3"/>
  <c r="FP20" i="3"/>
  <c r="FP4" i="3"/>
  <c r="FP35" i="3"/>
  <c r="FP15" i="3"/>
  <c r="FP43" i="3"/>
  <c r="FP50" i="3"/>
  <c r="FP46" i="3"/>
  <c r="FP5" i="3"/>
  <c r="FP14" i="3"/>
  <c r="FP37" i="3"/>
  <c r="FP48" i="3"/>
  <c r="FP3" i="3"/>
  <c r="FP9" i="3"/>
  <c r="FP18" i="3"/>
  <c r="FP39" i="3"/>
  <c r="FP31" i="3"/>
  <c r="FP30" i="3"/>
  <c r="FP16" i="3"/>
  <c r="FP11" i="3"/>
  <c r="FP42" i="3"/>
  <c r="FP13" i="3"/>
  <c r="FP26" i="3"/>
  <c r="FP22" i="3"/>
  <c r="FP10" i="3"/>
  <c r="FP6" i="3"/>
  <c r="FP47" i="3"/>
  <c r="FP32" i="3"/>
  <c r="FP27" i="3"/>
  <c r="FP38" i="3"/>
  <c r="FP34" i="3"/>
  <c r="FP21" i="3"/>
  <c r="FP17" i="3"/>
  <c r="DS31" i="3"/>
  <c r="DS7" i="3"/>
  <c r="DS22" i="3"/>
  <c r="DS6" i="3"/>
  <c r="DS23" i="3"/>
  <c r="DS41" i="3"/>
  <c r="DS37" i="3"/>
  <c r="DS21" i="3"/>
  <c r="DS5" i="3"/>
  <c r="DS16" i="3"/>
  <c r="DS19" i="3"/>
  <c r="DS3" i="3"/>
  <c r="DS46" i="3"/>
  <c r="DS30" i="3"/>
  <c r="DS18" i="3"/>
  <c r="DS28" i="3"/>
  <c r="DS45" i="3"/>
  <c r="DS17" i="3"/>
  <c r="DS49" i="3"/>
  <c r="DS15" i="3"/>
  <c r="DS35" i="3"/>
  <c r="DS14" i="3"/>
  <c r="DS47" i="3"/>
  <c r="DS43" i="3"/>
  <c r="DS27" i="3"/>
  <c r="DS50" i="3"/>
  <c r="DS42" i="3"/>
  <c r="DS29" i="3"/>
  <c r="DS13" i="3"/>
  <c r="DS48" i="3"/>
  <c r="DS32" i="3"/>
  <c r="DS8" i="3"/>
  <c r="DS4" i="3"/>
  <c r="DS11" i="3"/>
  <c r="DS39" i="3"/>
  <c r="DS38" i="3"/>
  <c r="DS33" i="3"/>
  <c r="DS34" i="3"/>
  <c r="DS36" i="3"/>
  <c r="DS24" i="3"/>
  <c r="DS20" i="3"/>
  <c r="DS26" i="3"/>
  <c r="DS10" i="3"/>
  <c r="DS25" i="3"/>
  <c r="DS9" i="3"/>
  <c r="DS44" i="3"/>
  <c r="DS40" i="3"/>
  <c r="DS12" i="3"/>
  <c r="FQ44" i="3"/>
  <c r="FQ28" i="3"/>
  <c r="FQ39" i="3"/>
  <c r="FQ23" i="3"/>
  <c r="FQ7" i="3"/>
  <c r="FQ18" i="3"/>
  <c r="FQ40" i="3"/>
  <c r="FQ24" i="3"/>
  <c r="FQ35" i="3"/>
  <c r="FQ19" i="3"/>
  <c r="FQ3" i="3"/>
  <c r="FQ34" i="3"/>
  <c r="FQ30" i="3"/>
  <c r="FQ14" i="3"/>
  <c r="FQ42" i="3"/>
  <c r="FQ36" i="3"/>
  <c r="FQ47" i="3"/>
  <c r="FQ46" i="3"/>
  <c r="FQ31" i="3"/>
  <c r="FQ15" i="3"/>
  <c r="FQ26" i="3"/>
  <c r="FQ10" i="3"/>
  <c r="FQ49" i="3"/>
  <c r="FQ41" i="3"/>
  <c r="FQ37" i="3"/>
  <c r="FQ20" i="3"/>
  <c r="FQ16" i="3"/>
  <c r="FQ25" i="3"/>
  <c r="FQ9" i="3"/>
  <c r="FQ48" i="3"/>
  <c r="FQ32" i="3"/>
  <c r="FQ11" i="3"/>
  <c r="FQ12" i="3"/>
  <c r="FQ21" i="3"/>
  <c r="FQ43" i="3"/>
  <c r="FQ50" i="3"/>
  <c r="FQ27" i="3"/>
  <c r="FQ38" i="3"/>
  <c r="FQ22" i="3"/>
  <c r="FQ45" i="3"/>
  <c r="FQ33" i="3"/>
  <c r="FQ6" i="3"/>
  <c r="FQ8" i="3"/>
  <c r="FQ4" i="3"/>
  <c r="FQ17" i="3"/>
  <c r="FQ13" i="3"/>
  <c r="FQ29" i="3"/>
  <c r="FQ5" i="3"/>
  <c r="DV32" i="3"/>
  <c r="DV8" i="3"/>
  <c r="DV23" i="3"/>
  <c r="DV7" i="3"/>
  <c r="DV40" i="3"/>
  <c r="DV30" i="3"/>
  <c r="DV22" i="3"/>
  <c r="DV6" i="3"/>
  <c r="DV4" i="3"/>
  <c r="DV47" i="3"/>
  <c r="DV19" i="3"/>
  <c r="DV3" i="3"/>
  <c r="DV28" i="3"/>
  <c r="DV50" i="3"/>
  <c r="DV38" i="3"/>
  <c r="DV18" i="3"/>
  <c r="DV20" i="3"/>
  <c r="DV16" i="3"/>
  <c r="DV44" i="3"/>
  <c r="DV43" i="3"/>
  <c r="DV15" i="3"/>
  <c r="DV13" i="3"/>
  <c r="DV36" i="3"/>
  <c r="DV46" i="3"/>
  <c r="DV42" i="3"/>
  <c r="DV14" i="3"/>
  <c r="DV49" i="3"/>
  <c r="DV33" i="3"/>
  <c r="DV21" i="3"/>
  <c r="DV34" i="3"/>
  <c r="DV17" i="3"/>
  <c r="DV48" i="3"/>
  <c r="DV24" i="3"/>
  <c r="DV12" i="3"/>
  <c r="DV11" i="3"/>
  <c r="DV39" i="3"/>
  <c r="DV35" i="3"/>
  <c r="DV26" i="3"/>
  <c r="DV10" i="3"/>
  <c r="DV5" i="3"/>
  <c r="DV31" i="3"/>
  <c r="DV37" i="3"/>
  <c r="DV27" i="3"/>
  <c r="DV45" i="3"/>
  <c r="DV41" i="3"/>
  <c r="DV25" i="3"/>
  <c r="DV9" i="3"/>
  <c r="DV29" i="3"/>
  <c r="AZ17" i="6"/>
  <c r="FT45" i="3"/>
  <c r="FT29" i="3"/>
  <c r="FT24" i="3"/>
  <c r="FT8" i="3"/>
  <c r="FT19" i="3"/>
  <c r="FT41" i="3"/>
  <c r="FT25" i="3"/>
  <c r="FT40" i="3"/>
  <c r="FT36" i="3"/>
  <c r="FT20" i="3"/>
  <c r="FT4" i="3"/>
  <c r="FT43" i="3"/>
  <c r="FT35" i="3"/>
  <c r="FT15" i="3"/>
  <c r="FT39" i="3"/>
  <c r="FT37" i="3"/>
  <c r="FT48" i="3"/>
  <c r="FT47" i="3"/>
  <c r="FT32" i="3"/>
  <c r="FT16" i="3"/>
  <c r="FT31" i="3"/>
  <c r="FT27" i="3"/>
  <c r="FT11" i="3"/>
  <c r="FT42" i="3"/>
  <c r="FT38" i="3"/>
  <c r="FT21" i="3"/>
  <c r="FT26" i="3"/>
  <c r="FT10" i="3"/>
  <c r="FT49" i="3"/>
  <c r="FT33" i="3"/>
  <c r="FT44" i="3"/>
  <c r="FT28" i="3"/>
  <c r="FT23" i="3"/>
  <c r="FT7" i="3"/>
  <c r="FT50" i="3"/>
  <c r="FT30" i="3"/>
  <c r="FT13" i="3"/>
  <c r="FT22" i="3"/>
  <c r="FT6" i="3"/>
  <c r="FT14" i="3"/>
  <c r="FT46" i="3"/>
  <c r="FT34" i="3"/>
  <c r="FT17" i="3"/>
  <c r="FT12" i="3"/>
  <c r="FT3" i="3"/>
  <c r="FT9" i="3"/>
  <c r="FT5" i="3"/>
  <c r="FT18" i="3"/>
  <c r="DP32" i="3"/>
  <c r="DP50" i="3"/>
  <c r="DP22" i="3"/>
  <c r="DP6" i="3"/>
  <c r="DP21" i="3"/>
  <c r="DP5" i="3"/>
  <c r="DP48" i="3"/>
  <c r="DP20" i="3"/>
  <c r="DP4" i="3"/>
  <c r="DP49" i="3"/>
  <c r="DP17" i="3"/>
  <c r="DP30" i="3"/>
  <c r="DP16" i="3"/>
  <c r="DP34" i="3"/>
  <c r="DP14" i="3"/>
  <c r="DP45" i="3"/>
  <c r="DP13" i="3"/>
  <c r="DP37" i="3"/>
  <c r="DP33" i="3"/>
  <c r="DP29" i="3"/>
  <c r="DP36" i="3"/>
  <c r="DP28" i="3"/>
  <c r="DP12" i="3"/>
  <c r="DP47" i="3"/>
  <c r="DP31" i="3"/>
  <c r="DP23" i="3"/>
  <c r="DP15" i="3"/>
  <c r="DP11" i="3"/>
  <c r="DP38" i="3"/>
  <c r="DP18" i="3"/>
  <c r="DP10" i="3"/>
  <c r="DP26" i="3"/>
  <c r="DP41" i="3"/>
  <c r="DP7" i="3"/>
  <c r="DP25" i="3"/>
  <c r="DP9" i="3"/>
  <c r="DP42" i="3"/>
  <c r="DP44" i="3"/>
  <c r="DP24" i="3"/>
  <c r="DP8" i="3"/>
  <c r="DP43" i="3"/>
  <c r="DP35" i="3"/>
  <c r="DP46" i="3"/>
  <c r="DP40" i="3"/>
  <c r="DP39" i="3"/>
  <c r="DP27" i="3"/>
  <c r="DP19" i="3"/>
  <c r="DP3" i="3"/>
  <c r="DQ6" i="3"/>
  <c r="DQ17" i="3"/>
  <c r="DQ16" i="3"/>
  <c r="DQ49" i="3"/>
  <c r="DQ45" i="3"/>
  <c r="DQ41" i="3"/>
  <c r="DQ33" i="3"/>
  <c r="DQ44" i="3"/>
  <c r="DQ39" i="3"/>
  <c r="DQ35" i="3"/>
  <c r="DQ15" i="3"/>
  <c r="DQ13" i="3"/>
  <c r="DQ21" i="3"/>
  <c r="DQ48" i="3"/>
  <c r="DQ12" i="3"/>
  <c r="DQ36" i="3"/>
  <c r="DQ32" i="3"/>
  <c r="DQ28" i="3"/>
  <c r="DQ43" i="3"/>
  <c r="DQ27" i="3"/>
  <c r="DQ11" i="3"/>
  <c r="DQ37" i="3"/>
  <c r="DQ9" i="3"/>
  <c r="DQ25" i="3"/>
  <c r="DQ24" i="3"/>
  <c r="DQ8" i="3"/>
  <c r="DQ47" i="3"/>
  <c r="DQ23" i="3"/>
  <c r="DQ7" i="3"/>
  <c r="DQ42" i="3"/>
  <c r="DQ22" i="3"/>
  <c r="DQ5" i="3"/>
  <c r="DQ29" i="3"/>
  <c r="DQ40" i="3"/>
  <c r="DQ31" i="3"/>
  <c r="DQ38" i="3"/>
  <c r="DQ34" i="3"/>
  <c r="DQ14" i="3"/>
  <c r="DQ46" i="3"/>
  <c r="DQ10" i="3"/>
  <c r="DQ50" i="3"/>
  <c r="DQ30" i="3"/>
  <c r="DQ20" i="3"/>
  <c r="DQ4" i="3"/>
  <c r="DQ26" i="3"/>
  <c r="DQ19" i="3"/>
  <c r="DQ3" i="3"/>
  <c r="DQ18" i="3"/>
  <c r="FR39" i="3"/>
  <c r="FR34" i="3"/>
  <c r="FR18" i="3"/>
  <c r="FR33" i="3"/>
  <c r="FR29" i="3"/>
  <c r="FR13" i="3"/>
  <c r="FR35" i="3"/>
  <c r="FR46" i="3"/>
  <c r="FR42" i="3"/>
  <c r="FR30" i="3"/>
  <c r="FR14" i="3"/>
  <c r="FR45" i="3"/>
  <c r="FR25" i="3"/>
  <c r="FR9" i="3"/>
  <c r="FR47" i="3"/>
  <c r="FR31" i="3"/>
  <c r="FR49" i="3"/>
  <c r="FR26" i="3"/>
  <c r="FR10" i="3"/>
  <c r="FR41" i="3"/>
  <c r="FR21" i="3"/>
  <c r="FR5" i="3"/>
  <c r="FR32" i="3"/>
  <c r="FR11" i="3"/>
  <c r="FR20" i="3"/>
  <c r="FR4" i="3"/>
  <c r="FR43" i="3"/>
  <c r="FR27" i="3"/>
  <c r="FR50" i="3"/>
  <c r="FR38" i="3"/>
  <c r="FR36" i="3"/>
  <c r="FR19" i="3"/>
  <c r="FR17" i="3"/>
  <c r="FR48" i="3"/>
  <c r="FR44" i="3"/>
  <c r="FR3" i="3"/>
  <c r="FR28" i="3"/>
  <c r="FR12" i="3"/>
  <c r="FR8" i="3"/>
  <c r="FR6" i="3"/>
  <c r="FR37" i="3"/>
  <c r="FR23" i="3"/>
  <c r="FR7" i="3"/>
  <c r="FR16" i="3"/>
  <c r="FR22" i="3"/>
  <c r="FR40" i="3"/>
  <c r="FR15" i="3"/>
  <c r="FR24" i="3"/>
  <c r="AY3" i="6"/>
  <c r="AZ16" i="6"/>
  <c r="AZ3" i="6"/>
  <c r="AY16" i="6"/>
  <c r="FL3" i="3"/>
  <c r="B6" i="14"/>
  <c r="B10" i="14"/>
  <c r="B14" i="14"/>
  <c r="B18" i="14"/>
  <c r="B22" i="14"/>
  <c r="B26" i="14"/>
  <c r="B30" i="14"/>
  <c r="B34" i="14"/>
  <c r="B38" i="14"/>
  <c r="B42" i="14"/>
  <c r="B46" i="14"/>
  <c r="B45" i="14" l="1"/>
  <c r="B41" i="14"/>
  <c r="B37" i="14"/>
  <c r="B33" i="14"/>
  <c r="B25" i="14"/>
  <c r="B21" i="14"/>
  <c r="B17" i="14"/>
  <c r="B13" i="14"/>
  <c r="B9" i="14"/>
  <c r="B5" i="14"/>
  <c r="B2" i="14"/>
  <c r="B29" i="14"/>
  <c r="B3" i="14"/>
  <c r="B7" i="14"/>
  <c r="B11" i="14"/>
  <c r="B15" i="14"/>
  <c r="B19" i="14"/>
  <c r="B23" i="14"/>
  <c r="B27" i="14"/>
  <c r="B31" i="14"/>
  <c r="B35" i="14"/>
  <c r="B39" i="14"/>
  <c r="B43" i="14"/>
  <c r="B4" i="14"/>
  <c r="B8" i="14"/>
  <c r="B12" i="14"/>
  <c r="B16" i="14"/>
  <c r="B20" i="14"/>
  <c r="B24" i="14"/>
  <c r="B28" i="14"/>
  <c r="B32" i="14"/>
  <c r="B36" i="14"/>
  <c r="B40" i="14"/>
  <c r="B44" i="14"/>
  <c r="C12" i="6" l="1"/>
  <c r="D12" i="6"/>
  <c r="E12" i="6"/>
  <c r="G12" i="6"/>
  <c r="H12" i="6"/>
  <c r="I12" i="6"/>
  <c r="J12" i="6"/>
  <c r="K12" i="6"/>
  <c r="L12" i="6"/>
  <c r="J25" i="6" l="1"/>
  <c r="I25" i="6"/>
  <c r="E25" i="6"/>
  <c r="F25" i="6"/>
  <c r="L25" i="6"/>
  <c r="H25" i="6"/>
  <c r="D25" i="6"/>
  <c r="K25" i="6"/>
  <c r="G25" i="6"/>
  <c r="C25" i="6"/>
  <c r="F12" i="6"/>
  <c r="AY3" i="12"/>
  <c r="FL4" i="3" l="1"/>
  <c r="FL6" i="3"/>
  <c r="FL8" i="3"/>
  <c r="FL10" i="3"/>
  <c r="FL12" i="3"/>
  <c r="FL14" i="3"/>
  <c r="FL16" i="3"/>
  <c r="FL18" i="3"/>
  <c r="FL20" i="3"/>
  <c r="FL22" i="3"/>
  <c r="FL24" i="3"/>
  <c r="FL26" i="3"/>
  <c r="FL28" i="3"/>
  <c r="FL30" i="3"/>
  <c r="FL32" i="3"/>
  <c r="FL34" i="3"/>
  <c r="FL36" i="3"/>
  <c r="FL5" i="3"/>
  <c r="FL9" i="3"/>
  <c r="FL13" i="3"/>
  <c r="FL17" i="3"/>
  <c r="FL21" i="3"/>
  <c r="FL25" i="3"/>
  <c r="FL29" i="3"/>
  <c r="FL33" i="3"/>
  <c r="FL37" i="3"/>
  <c r="FL39" i="3"/>
  <c r="FL41" i="3"/>
  <c r="FL43" i="3"/>
  <c r="FL45" i="3"/>
  <c r="FL47" i="3"/>
  <c r="FL49" i="3"/>
  <c r="FL11" i="3"/>
  <c r="FL19" i="3"/>
  <c r="FL27" i="3"/>
  <c r="FL35" i="3"/>
  <c r="FL38" i="3"/>
  <c r="FL42" i="3"/>
  <c r="FL46" i="3"/>
  <c r="FL50" i="3"/>
  <c r="FL7" i="3"/>
  <c r="FL23" i="3"/>
  <c r="FL31" i="3"/>
  <c r="FL15" i="3"/>
  <c r="FL40" i="3"/>
  <c r="FL48" i="3"/>
  <c r="FL44" i="3"/>
  <c r="FM4" i="3"/>
  <c r="FM6" i="3"/>
  <c r="FM8" i="3"/>
  <c r="FM10" i="3"/>
  <c r="FM12" i="3"/>
  <c r="FM14" i="3"/>
  <c r="FM16" i="3"/>
  <c r="FM18" i="3"/>
  <c r="FM20" i="3"/>
  <c r="FM22" i="3"/>
  <c r="FM24" i="3"/>
  <c r="FM26" i="3"/>
  <c r="FM28" i="3"/>
  <c r="FM30" i="3"/>
  <c r="FM32" i="3"/>
  <c r="FM34" i="3"/>
  <c r="FM36" i="3"/>
  <c r="FM5" i="3"/>
  <c r="FM9" i="3"/>
  <c r="FM13" i="3"/>
  <c r="FM17" i="3"/>
  <c r="FM21" i="3"/>
  <c r="FM25" i="3"/>
  <c r="FM29" i="3"/>
  <c r="FM33" i="3"/>
  <c r="FM37" i="3"/>
  <c r="FM39" i="3"/>
  <c r="FM41" i="3"/>
  <c r="FM43" i="3"/>
  <c r="FM45" i="3"/>
  <c r="FM47" i="3"/>
  <c r="FM49" i="3"/>
  <c r="FM3" i="3"/>
  <c r="FM11" i="3"/>
  <c r="FM19" i="3"/>
  <c r="FM27" i="3"/>
  <c r="FM35" i="3"/>
  <c r="FM38" i="3"/>
  <c r="FM42" i="3"/>
  <c r="FM46" i="3"/>
  <c r="FM50" i="3"/>
  <c r="FM31" i="3"/>
  <c r="FM7" i="3"/>
  <c r="FM40" i="3"/>
  <c r="FM48" i="3"/>
  <c r="FM15" i="3"/>
  <c r="FM44" i="3"/>
  <c r="FM23" i="3"/>
  <c r="FN5" i="3"/>
  <c r="FN7" i="3"/>
  <c r="FN9" i="3"/>
  <c r="FN11" i="3"/>
  <c r="FN13" i="3"/>
  <c r="FN15" i="3"/>
  <c r="FN17" i="3"/>
  <c r="FN19" i="3"/>
  <c r="FN21" i="3"/>
  <c r="FN23" i="3"/>
  <c r="FN25" i="3"/>
  <c r="FN27" i="3"/>
  <c r="FN29" i="3"/>
  <c r="FN31" i="3"/>
  <c r="FN33" i="3"/>
  <c r="FN35" i="3"/>
  <c r="FN37" i="3"/>
  <c r="FN4" i="3"/>
  <c r="FN8" i="3"/>
  <c r="FN12" i="3"/>
  <c r="FN16" i="3"/>
  <c r="FN20" i="3"/>
  <c r="FN24" i="3"/>
  <c r="FN28" i="3"/>
  <c r="FN32" i="3"/>
  <c r="FN36" i="3"/>
  <c r="FN38" i="3"/>
  <c r="FN40" i="3"/>
  <c r="FN42" i="3"/>
  <c r="FN44" i="3"/>
  <c r="FN46" i="3"/>
  <c r="FN48" i="3"/>
  <c r="FN50" i="3"/>
  <c r="FN6" i="3"/>
  <c r="FN14" i="3"/>
  <c r="FN22" i="3"/>
  <c r="FN30" i="3"/>
  <c r="FN41" i="3"/>
  <c r="FN45" i="3"/>
  <c r="FN49" i="3"/>
  <c r="FN3" i="3"/>
  <c r="FN10" i="3"/>
  <c r="FN18" i="3"/>
  <c r="FN26" i="3"/>
  <c r="FN34" i="3"/>
  <c r="FN43" i="3"/>
  <c r="FN39" i="3"/>
  <c r="FN47" i="3"/>
  <c r="DN26" i="3"/>
  <c r="DN28" i="3"/>
  <c r="DN30" i="3"/>
  <c r="DN32" i="3"/>
  <c r="DN34" i="3"/>
  <c r="DN36" i="3"/>
  <c r="DN38" i="3"/>
  <c r="DN40" i="3"/>
  <c r="DN42" i="3"/>
  <c r="DN44" i="3"/>
  <c r="DN46" i="3"/>
  <c r="DN48" i="3"/>
  <c r="DN50" i="3"/>
  <c r="DN27" i="3"/>
  <c r="DN31" i="3"/>
  <c r="DN35" i="3"/>
  <c r="DN39" i="3"/>
  <c r="DN43" i="3"/>
  <c r="DN47" i="3"/>
  <c r="DN4" i="3"/>
  <c r="DN6" i="3"/>
  <c r="DN8" i="3"/>
  <c r="DN10" i="3"/>
  <c r="DN12" i="3"/>
  <c r="DN14" i="3"/>
  <c r="DN16" i="3"/>
  <c r="DN18" i="3"/>
  <c r="DN20" i="3"/>
  <c r="DN22" i="3"/>
  <c r="DN24" i="3"/>
  <c r="DN33" i="3"/>
  <c r="DN41" i="3"/>
  <c r="DN49" i="3"/>
  <c r="DN7" i="3"/>
  <c r="DN11" i="3"/>
  <c r="DN15" i="3"/>
  <c r="DN19" i="3"/>
  <c r="DN23" i="3"/>
  <c r="DN25" i="3"/>
  <c r="DN29" i="3"/>
  <c r="DN37" i="3"/>
  <c r="DN5" i="3"/>
  <c r="DN9" i="3"/>
  <c r="DN13" i="3"/>
  <c r="DN17" i="3"/>
  <c r="DN21" i="3"/>
  <c r="DN45" i="3"/>
  <c r="DN3" i="3"/>
  <c r="DO27" i="3"/>
  <c r="DO29" i="3"/>
  <c r="DO31" i="3"/>
  <c r="DO33" i="3"/>
  <c r="DO35" i="3"/>
  <c r="DO37" i="3"/>
  <c r="DO39" i="3"/>
  <c r="DO41" i="3"/>
  <c r="DO43" i="3"/>
  <c r="DO45" i="3"/>
  <c r="DO47" i="3"/>
  <c r="DO49" i="3"/>
  <c r="DO26" i="3"/>
  <c r="DO30" i="3"/>
  <c r="DO34" i="3"/>
  <c r="DO38" i="3"/>
  <c r="DO42" i="3"/>
  <c r="DO46" i="3"/>
  <c r="DO50" i="3"/>
  <c r="DO28" i="3"/>
  <c r="DO36" i="3"/>
  <c r="DO44" i="3"/>
  <c r="DO3" i="3"/>
  <c r="DO4" i="3"/>
  <c r="DO6" i="3"/>
  <c r="DO8" i="3"/>
  <c r="DO10" i="3"/>
  <c r="DO12" i="3"/>
  <c r="DO14" i="3"/>
  <c r="DO16" i="3"/>
  <c r="DO18" i="3"/>
  <c r="DO20" i="3"/>
  <c r="DO22" i="3"/>
  <c r="DO24" i="3"/>
  <c r="DO32" i="3"/>
  <c r="DO40" i="3"/>
  <c r="DO48" i="3"/>
  <c r="DO9" i="3"/>
  <c r="DO17" i="3"/>
  <c r="DO25" i="3"/>
  <c r="DO7" i="3"/>
  <c r="DO11" i="3"/>
  <c r="DO15" i="3"/>
  <c r="DO19" i="3"/>
  <c r="DO23" i="3"/>
  <c r="DO5" i="3"/>
  <c r="DO13" i="3"/>
  <c r="DO21" i="3"/>
  <c r="DM26" i="3"/>
  <c r="DM28" i="3"/>
  <c r="DM30" i="3"/>
  <c r="DM32" i="3"/>
  <c r="DM34" i="3"/>
  <c r="DM36" i="3"/>
  <c r="DM38" i="3"/>
  <c r="DM40" i="3"/>
  <c r="DM42" i="3"/>
  <c r="DM44" i="3"/>
  <c r="DM46" i="3"/>
  <c r="DM48" i="3"/>
  <c r="DM50" i="3"/>
  <c r="DM27" i="3"/>
  <c r="DM31" i="3"/>
  <c r="DM35" i="3"/>
  <c r="DM39" i="3"/>
  <c r="DM43" i="3"/>
  <c r="DM47" i="3"/>
  <c r="DM33" i="3"/>
  <c r="DM41" i="3"/>
  <c r="DM49" i="3"/>
  <c r="DM5" i="3"/>
  <c r="DM7" i="3"/>
  <c r="DM9" i="3"/>
  <c r="DM11" i="3"/>
  <c r="DM13" i="3"/>
  <c r="DM15" i="3"/>
  <c r="DM17" i="3"/>
  <c r="DM19" i="3"/>
  <c r="DM21" i="3"/>
  <c r="DM23" i="3"/>
  <c r="DM25" i="3"/>
  <c r="DM29" i="3"/>
  <c r="DM37" i="3"/>
  <c r="DM45" i="3"/>
  <c r="DM6" i="3"/>
  <c r="DM14" i="3"/>
  <c r="DM22" i="3"/>
  <c r="DM4" i="3"/>
  <c r="DM8" i="3"/>
  <c r="DM12" i="3"/>
  <c r="DM16" i="3"/>
  <c r="DM20" i="3"/>
  <c r="DM24" i="3"/>
  <c r="DM3" i="3"/>
  <c r="DM10" i="3"/>
  <c r="DM18" i="3"/>
  <c r="HJ4" i="3" l="1"/>
  <c r="HJ5" i="3"/>
  <c r="HJ6" i="3"/>
  <c r="HJ7" i="3"/>
  <c r="HJ8" i="3"/>
  <c r="HJ9" i="3"/>
  <c r="HJ10" i="3"/>
  <c r="HJ11" i="3"/>
  <c r="HJ12" i="3"/>
  <c r="HJ13" i="3"/>
  <c r="HJ14" i="3"/>
  <c r="HJ15" i="3"/>
  <c r="HJ16" i="3"/>
  <c r="HJ17" i="3"/>
  <c r="HJ18" i="3"/>
  <c r="HJ19" i="3"/>
  <c r="HJ20" i="3"/>
  <c r="HJ21" i="3"/>
  <c r="HJ22" i="3"/>
  <c r="HJ23" i="3"/>
  <c r="HJ24" i="3"/>
  <c r="HJ25" i="3"/>
  <c r="HJ26" i="3"/>
  <c r="HJ27" i="3"/>
  <c r="HJ28" i="3"/>
  <c r="HJ29" i="3"/>
  <c r="HJ30" i="3"/>
  <c r="HJ31" i="3"/>
  <c r="HJ32" i="3"/>
  <c r="HJ33" i="3"/>
  <c r="HJ34" i="3"/>
  <c r="HJ35" i="3"/>
  <c r="HJ36" i="3"/>
  <c r="HJ37" i="3"/>
  <c r="HJ38" i="3"/>
  <c r="HJ39" i="3"/>
  <c r="HJ40" i="3"/>
  <c r="HJ41" i="3"/>
  <c r="HJ42" i="3"/>
  <c r="HJ43" i="3"/>
  <c r="HJ44" i="3"/>
  <c r="HJ45" i="3"/>
  <c r="HJ46" i="3"/>
  <c r="HJ47" i="3"/>
  <c r="HJ48" i="3"/>
  <c r="HJ49" i="3"/>
  <c r="HJ50" i="3"/>
  <c r="DL4" i="3"/>
  <c r="DL5" i="3"/>
  <c r="DL6" i="3"/>
  <c r="DL7" i="3"/>
  <c r="DL8" i="3"/>
  <c r="DL9" i="3"/>
  <c r="DL10" i="3"/>
  <c r="DL11" i="3"/>
  <c r="DL12" i="3"/>
  <c r="DL13" i="3"/>
  <c r="DL14" i="3"/>
  <c r="DL15" i="3"/>
  <c r="DL16" i="3"/>
  <c r="DL17" i="3"/>
  <c r="DL18" i="3"/>
  <c r="DL19" i="3"/>
  <c r="DL20" i="3"/>
  <c r="DL21" i="3"/>
  <c r="DL22" i="3"/>
  <c r="DL23" i="3"/>
  <c r="DL24" i="3"/>
  <c r="DL25" i="3"/>
  <c r="DL26" i="3"/>
  <c r="DL27" i="3"/>
  <c r="DL28" i="3"/>
  <c r="DL29" i="3"/>
  <c r="DL30" i="3"/>
  <c r="DL31" i="3"/>
  <c r="DL32" i="3"/>
  <c r="DL33" i="3"/>
  <c r="DL34" i="3"/>
  <c r="DL35" i="3"/>
  <c r="DL36" i="3"/>
  <c r="DL37" i="3"/>
  <c r="DL38" i="3"/>
  <c r="DL39" i="3"/>
  <c r="DL40" i="3"/>
  <c r="DL41" i="3"/>
  <c r="DL42" i="3"/>
  <c r="DL43" i="3"/>
  <c r="DL44" i="3"/>
  <c r="DL45" i="3"/>
  <c r="DL46" i="3"/>
  <c r="DL47" i="3"/>
  <c r="DL48" i="3"/>
  <c r="DL49" i="3"/>
  <c r="DL50"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4" i="4"/>
  <c r="B5" i="4"/>
  <c r="B6" i="4"/>
  <c r="B7" i="4"/>
  <c r="B8" i="4"/>
  <c r="B9" i="4"/>
  <c r="B10" i="4"/>
  <c r="B11" i="4"/>
  <c r="B12" i="4"/>
  <c r="B13" i="4"/>
  <c r="B14" i="4"/>
  <c r="B15" i="4"/>
  <c r="B16" i="4"/>
  <c r="B17" i="4"/>
  <c r="B18" i="4"/>
  <c r="B19" i="4"/>
  <c r="B20" i="4"/>
  <c r="B21" i="4"/>
  <c r="B22" i="4"/>
  <c r="B23" i="4"/>
  <c r="B24" i="4"/>
  <c r="B25" i="4"/>
  <c r="B26" i="4"/>
  <c r="B27" i="4"/>
  <c r="B28" i="4"/>
  <c r="B29" i="4"/>
  <c r="B30" i="4"/>
  <c r="B31" i="4"/>
  <c r="B32" i="4"/>
  <c r="B33" i="4"/>
  <c r="B34" i="4"/>
  <c r="B35" i="4"/>
  <c r="B36" i="4"/>
  <c r="B37" i="4"/>
  <c r="B38" i="4"/>
  <c r="B39" i="4"/>
  <c r="B40" i="4"/>
  <c r="B41" i="4"/>
  <c r="B42" i="4"/>
  <c r="B43" i="4"/>
  <c r="B44" i="4"/>
  <c r="B45" i="4"/>
  <c r="B46" i="4"/>
  <c r="B47" i="4"/>
  <c r="B48" i="4"/>
  <c r="B49" i="4"/>
  <c r="B50" i="4"/>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19" i="12"/>
  <c r="B4" i="12"/>
  <c r="B5" i="12"/>
  <c r="B6" i="12"/>
  <c r="B7" i="12"/>
  <c r="B8" i="12"/>
  <c r="B9" i="12"/>
  <c r="B10" i="12"/>
  <c r="B11" i="12"/>
  <c r="B12" i="12"/>
  <c r="B13" i="12"/>
  <c r="B14" i="12"/>
  <c r="B15" i="12"/>
  <c r="B16" i="12"/>
  <c r="B17" i="12"/>
  <c r="B18" i="12"/>
  <c r="AY4" i="12" l="1"/>
  <c r="AY5" i="12"/>
  <c r="AY6" i="12"/>
  <c r="AY7" i="12"/>
  <c r="AY8" i="12"/>
  <c r="AY9" i="12"/>
  <c r="AY10" i="12"/>
  <c r="AY11" i="12"/>
  <c r="AY12" i="12"/>
  <c r="AY13" i="12"/>
  <c r="AY14" i="12"/>
  <c r="AY15" i="12"/>
  <c r="AY16" i="12"/>
  <c r="AY17" i="12"/>
  <c r="AY18" i="12"/>
  <c r="AY19" i="12"/>
  <c r="AY20" i="12"/>
  <c r="AY21" i="12"/>
  <c r="AY22" i="12"/>
  <c r="AY23" i="12"/>
  <c r="AY24" i="12"/>
  <c r="AY25" i="12"/>
  <c r="AY26" i="12"/>
  <c r="AY27" i="12"/>
  <c r="AY28" i="12"/>
  <c r="AY29" i="12"/>
  <c r="AY30" i="12"/>
  <c r="AY31" i="12"/>
  <c r="AY32" i="12"/>
  <c r="AY33" i="12"/>
  <c r="AY34" i="12"/>
  <c r="AY35" i="12"/>
  <c r="AY36" i="12"/>
  <c r="AY37" i="12"/>
  <c r="AY38" i="12"/>
  <c r="AY39" i="12"/>
  <c r="AY40" i="12"/>
  <c r="AY41" i="12"/>
  <c r="AY42" i="12"/>
  <c r="AY43" i="12"/>
  <c r="AY44" i="12"/>
  <c r="AY45" i="12"/>
  <c r="AY46" i="12"/>
  <c r="AY47" i="12"/>
  <c r="AY48" i="12"/>
  <c r="AY49" i="12"/>
  <c r="AY50" i="12"/>
  <c r="B22" i="12"/>
  <c r="B21" i="12"/>
  <c r="B20" i="12"/>
  <c r="AY3" i="4" l="1"/>
  <c r="AY42" i="4"/>
  <c r="AY34" i="4"/>
  <c r="AY26" i="4"/>
  <c r="AY10" i="4"/>
  <c r="AY50" i="4"/>
  <c r="AY14" i="4"/>
  <c r="AY48" i="4"/>
  <c r="AY44" i="4"/>
  <c r="AY40" i="4"/>
  <c r="AY36" i="4"/>
  <c r="AY32" i="4"/>
  <c r="AY28" i="4"/>
  <c r="AY24" i="4"/>
  <c r="AY20" i="4"/>
  <c r="AY16" i="4"/>
  <c r="AY12" i="4"/>
  <c r="AY8" i="4"/>
  <c r="AY4" i="4"/>
  <c r="AY13" i="4"/>
  <c r="AY39" i="4"/>
  <c r="AY45" i="4"/>
  <c r="AY35" i="4"/>
  <c r="AY23" i="4"/>
  <c r="AY29" i="4"/>
  <c r="AY19" i="4"/>
  <c r="AY7" i="4"/>
  <c r="AY49" i="4"/>
  <c r="AY33" i="4"/>
  <c r="AY17" i="4"/>
  <c r="AY43" i="4"/>
  <c r="AY37" i="4"/>
  <c r="AY27" i="4"/>
  <c r="AY21" i="4"/>
  <c r="AY11" i="4"/>
  <c r="AY5" i="4"/>
  <c r="AY47" i="4"/>
  <c r="AY41" i="4"/>
  <c r="AY31" i="4"/>
  <c r="AY25" i="4"/>
  <c r="AY15" i="4"/>
  <c r="AY9" i="4"/>
  <c r="AY46" i="4"/>
  <c r="AY38" i="4"/>
  <c r="AY30" i="4"/>
  <c r="AY22" i="4"/>
  <c r="AY18" i="4"/>
  <c r="AY6" i="4"/>
  <c r="HK21" i="3" l="1"/>
  <c r="E20" i="14" s="1"/>
  <c r="HK28" i="3"/>
  <c r="E27" i="14" s="1"/>
  <c r="HK38" i="3"/>
  <c r="E37" i="14" s="1"/>
  <c r="HK7" i="3"/>
  <c r="E6" i="14" s="1"/>
  <c r="HK42" i="3"/>
  <c r="E41" i="14" s="1"/>
  <c r="HK5" i="3"/>
  <c r="E4" i="14" s="1"/>
  <c r="HK50" i="3"/>
  <c r="HK29" i="3"/>
  <c r="E28" i="14" s="1"/>
  <c r="HK6" i="3"/>
  <c r="E5" i="14" s="1"/>
  <c r="HK4" i="3"/>
  <c r="E3" i="14" s="1"/>
  <c r="HK15" i="3"/>
  <c r="E14" i="14" s="1"/>
  <c r="HK40" i="3"/>
  <c r="E39" i="14" s="1"/>
  <c r="HK10" i="3"/>
  <c r="E9" i="14" s="1"/>
  <c r="HK44" i="3"/>
  <c r="E43" i="14" s="1"/>
  <c r="HK16" i="3"/>
  <c r="E15" i="14" s="1"/>
  <c r="HK3" i="3"/>
  <c r="E2" i="14" s="1"/>
  <c r="HK18" i="3"/>
  <c r="E17" i="14" s="1"/>
  <c r="HK45" i="3"/>
  <c r="E44" i="14" s="1"/>
  <c r="HK30" i="3"/>
  <c r="E29" i="14" s="1"/>
  <c r="HK33" i="3"/>
  <c r="E32" i="14" s="1"/>
  <c r="HK49" i="3"/>
  <c r="HK24" i="3"/>
  <c r="E23" i="14" s="1"/>
  <c r="HK37" i="3"/>
  <c r="E36" i="14" s="1"/>
  <c r="HK39" i="3"/>
  <c r="E38" i="14" s="1"/>
  <c r="HK22" i="3"/>
  <c r="E21" i="14" s="1"/>
  <c r="HK36" i="3"/>
  <c r="E35" i="14" s="1"/>
  <c r="HK25" i="3"/>
  <c r="E24" i="14" s="1"/>
  <c r="HK34" i="3"/>
  <c r="E33" i="14" s="1"/>
  <c r="HK13" i="3"/>
  <c r="E12" i="14" s="1"/>
  <c r="HK11" i="3"/>
  <c r="E10" i="14" s="1"/>
  <c r="HK35" i="3"/>
  <c r="E34" i="14" s="1"/>
  <c r="HK48" i="3"/>
  <c r="HK47" i="3"/>
  <c r="E46" i="14" s="1"/>
  <c r="HK46" i="3"/>
  <c r="E45" i="14" s="1"/>
  <c r="HK17" i="3"/>
  <c r="E16" i="14" s="1"/>
  <c r="HK43" i="3"/>
  <c r="E42" i="14" s="1"/>
  <c r="HK26" i="3"/>
  <c r="E25" i="14" s="1"/>
  <c r="HK8" i="3"/>
  <c r="E7" i="14" s="1"/>
  <c r="HK12" i="3"/>
  <c r="E11" i="14" s="1"/>
  <c r="HK9" i="3"/>
  <c r="E8" i="14" s="1"/>
  <c r="HK23" i="3"/>
  <c r="E22" i="14" s="1"/>
  <c r="HK41" i="3"/>
  <c r="E40" i="14" s="1"/>
  <c r="HK20" i="3"/>
  <c r="E19" i="14" s="1"/>
  <c r="HK19" i="3"/>
  <c r="E18" i="14" s="1"/>
  <c r="HK32" i="3"/>
  <c r="E31" i="14" s="1"/>
  <c r="HK31" i="3"/>
  <c r="E30" i="14" s="1"/>
  <c r="HK14" i="3"/>
  <c r="E13" i="14" s="1"/>
  <c r="HK27" i="3"/>
  <c r="E26" i="14" s="1"/>
  <c r="HL19" i="3" l="1"/>
  <c r="HL9" i="3"/>
  <c r="HL47" i="3"/>
  <c r="HL37" i="3"/>
  <c r="HL16" i="3"/>
  <c r="HL4" i="3"/>
  <c r="HL50" i="3"/>
  <c r="HL38" i="3"/>
  <c r="HL27" i="3"/>
  <c r="HL32" i="3"/>
  <c r="HL20" i="3"/>
  <c r="HL12" i="3"/>
  <c r="HL43" i="3"/>
  <c r="HL11" i="3"/>
  <c r="HL18" i="3"/>
  <c r="HL44" i="3"/>
  <c r="HL40" i="3"/>
  <c r="HL29" i="3"/>
  <c r="HL7" i="3"/>
  <c r="HL28" i="3"/>
  <c r="HL14" i="3"/>
  <c r="HL41" i="3"/>
  <c r="HL17" i="3"/>
  <c r="HL48" i="3"/>
  <c r="HL13" i="3"/>
  <c r="HL25" i="3"/>
  <c r="HL24" i="3"/>
  <c r="HL33" i="3"/>
  <c r="HL15" i="3"/>
  <c r="HL6" i="3"/>
  <c r="HL21" i="3"/>
  <c r="HL26" i="3"/>
  <c r="HL34" i="3"/>
  <c r="HL22" i="3"/>
  <c r="HL49" i="3"/>
  <c r="HL45" i="3"/>
  <c r="HL42" i="3"/>
  <c r="HL31" i="3"/>
  <c r="HL23" i="3"/>
  <c r="HL8" i="3"/>
  <c r="HL46" i="3"/>
  <c r="HL35" i="3"/>
  <c r="HL36" i="3"/>
  <c r="HL39" i="3"/>
  <c r="HL30" i="3"/>
  <c r="HL10" i="3"/>
  <c r="HL5" i="3"/>
  <c r="HL3" i="3"/>
  <c r="HM46" i="3" l="1"/>
  <c r="F45" i="14" s="1"/>
  <c r="HM42" i="3"/>
  <c r="F41" i="14" s="1"/>
  <c r="HM45" i="3"/>
  <c r="F44" i="14" s="1"/>
  <c r="HM15" i="3"/>
  <c r="F14" i="14" s="1"/>
  <c r="HM33" i="3"/>
  <c r="F32" i="14" s="1"/>
  <c r="HM48" i="3"/>
  <c r="HM18" i="3"/>
  <c r="F17" i="14" s="1"/>
  <c r="HM12" i="3"/>
  <c r="F11" i="14" s="1"/>
  <c r="HM27" i="3"/>
  <c r="F26" i="14" s="1"/>
  <c r="HM47" i="3"/>
  <c r="F46" i="14" s="1"/>
  <c r="HM39" i="3"/>
  <c r="F38" i="14" s="1"/>
  <c r="HM17" i="3"/>
  <c r="F16" i="14" s="1"/>
  <c r="HM40" i="3"/>
  <c r="F39" i="14" s="1"/>
  <c r="HM11" i="3"/>
  <c r="F10" i="14" s="1"/>
  <c r="HM38" i="3"/>
  <c r="F37" i="14" s="1"/>
  <c r="HM36" i="3"/>
  <c r="F35" i="14" s="1"/>
  <c r="HM14" i="3"/>
  <c r="F13" i="14" s="1"/>
  <c r="HM19" i="3"/>
  <c r="F18" i="14" s="1"/>
  <c r="HM26" i="3"/>
  <c r="F25" i="14" s="1"/>
  <c r="HM8" i="3"/>
  <c r="F7" i="14" s="1"/>
  <c r="HM49" i="3"/>
  <c r="HM24" i="3"/>
  <c r="F23" i="14" s="1"/>
  <c r="HM29" i="3"/>
  <c r="F28" i="14" s="1"/>
  <c r="HM20" i="3"/>
  <c r="F19" i="14" s="1"/>
  <c r="HM16" i="3"/>
  <c r="F15" i="14" s="1"/>
  <c r="HM9" i="3"/>
  <c r="F8" i="14" s="1"/>
  <c r="HM30" i="3"/>
  <c r="F29" i="14" s="1"/>
  <c r="HM23" i="3"/>
  <c r="F22" i="14" s="1"/>
  <c r="HM22" i="3"/>
  <c r="F21" i="14" s="1"/>
  <c r="HM25" i="3"/>
  <c r="F24" i="14" s="1"/>
  <c r="HM44" i="3"/>
  <c r="F43" i="14" s="1"/>
  <c r="HM50" i="3"/>
  <c r="HM10" i="3"/>
  <c r="F9" i="14" s="1"/>
  <c r="HM35" i="3"/>
  <c r="F34" i="14" s="1"/>
  <c r="HM31" i="3"/>
  <c r="F30" i="14" s="1"/>
  <c r="HM34" i="3"/>
  <c r="F33" i="14" s="1"/>
  <c r="HM21" i="3"/>
  <c r="F20" i="14" s="1"/>
  <c r="HM13" i="3"/>
  <c r="F12" i="14" s="1"/>
  <c r="HM41" i="3"/>
  <c r="F40" i="14" s="1"/>
  <c r="HM28" i="3"/>
  <c r="F27" i="14" s="1"/>
  <c r="HM43" i="3"/>
  <c r="F42" i="14" s="1"/>
  <c r="HM32" i="3"/>
  <c r="F31" i="14" s="1"/>
  <c r="HM37" i="3"/>
  <c r="F36" i="14" s="1"/>
  <c r="HM7" i="3"/>
  <c r="F6" i="14" s="1"/>
  <c r="HM5" i="3"/>
  <c r="F4" i="14" s="1"/>
  <c r="HM6" i="3"/>
  <c r="F5" i="14" s="1"/>
  <c r="HM4" i="3"/>
  <c r="F3" i="14" s="1"/>
  <c r="HM3" i="3"/>
  <c r="F2" i="14" s="1"/>
  <c r="B3" i="3"/>
  <c r="B3" i="4"/>
  <c r="B3" i="12"/>
  <c r="HJ3" i="3"/>
  <c r="DL3" i="3"/>
</calcChain>
</file>

<file path=xl/sharedStrings.xml><?xml version="1.0" encoding="utf-8"?>
<sst xmlns="http://schemas.openxmlformats.org/spreadsheetml/2006/main" count="4713" uniqueCount="1568">
  <si>
    <t>Well</t>
  </si>
  <si>
    <t>Sample 1</t>
  </si>
  <si>
    <t>Sample 2</t>
  </si>
  <si>
    <t>Sample 3</t>
  </si>
  <si>
    <t>Sample 4</t>
  </si>
  <si>
    <t>Sample 5</t>
  </si>
  <si>
    <t>Sample 6</t>
  </si>
  <si>
    <t>Sample 7</t>
  </si>
  <si>
    <t>Sample 8</t>
  </si>
  <si>
    <t>Sample 9</t>
  </si>
  <si>
    <t>Sample 10</t>
  </si>
  <si>
    <t>SD</t>
  </si>
  <si>
    <t>Test Samples</t>
  </si>
  <si>
    <t>PPC</t>
  </si>
  <si>
    <t xml:space="preserve">Generally, only change data in yellow cells. Gray and white cells contain formulas for calculation or results. Please do not change them. </t>
  </si>
  <si>
    <t>A</t>
  </si>
  <si>
    <t>B</t>
  </si>
  <si>
    <t>C</t>
  </si>
  <si>
    <t>D</t>
  </si>
  <si>
    <t>E</t>
  </si>
  <si>
    <t>F</t>
  </si>
  <si>
    <t>G</t>
  </si>
  <si>
    <t>H</t>
  </si>
  <si>
    <t>I</t>
  </si>
  <si>
    <t>J</t>
  </si>
  <si>
    <t>K</t>
  </si>
  <si>
    <t>L</t>
  </si>
  <si>
    <t>…..</t>
  </si>
  <si>
    <t>…</t>
  </si>
  <si>
    <t>Acidaminococcus fermentans</t>
  </si>
  <si>
    <t>Aerococcus christensenii</t>
  </si>
  <si>
    <t>Aerococcus urinae</t>
  </si>
  <si>
    <t>Aerococcus viridans</t>
  </si>
  <si>
    <t>Anaerococcus hydrogenalis</t>
  </si>
  <si>
    <t>Anaerococcus prevotii</t>
  </si>
  <si>
    <t>Atopobium vaginae</t>
  </si>
  <si>
    <t>Bacteroides fragilis</t>
  </si>
  <si>
    <t>Bacteroides ureolyticus</t>
  </si>
  <si>
    <t>Bifidobacterium bifidum</t>
  </si>
  <si>
    <t>Bifidobacterium breve</t>
  </si>
  <si>
    <t>Bifidobacterium dentium</t>
  </si>
  <si>
    <t>Bifidobacterium longum</t>
  </si>
  <si>
    <t>Campylobacter fetus</t>
  </si>
  <si>
    <t>Campylobacter gracilis</t>
  </si>
  <si>
    <t>Campylobacter rectus</t>
  </si>
  <si>
    <t>Campylobacter showae</t>
  </si>
  <si>
    <t>Candida albicans</t>
  </si>
  <si>
    <t>Candida glabrata</t>
  </si>
  <si>
    <t>Candida parapsilosis</t>
  </si>
  <si>
    <t>Capnocytophaga ochracea</t>
  </si>
  <si>
    <t>Capnocytophaga sputigena</t>
  </si>
  <si>
    <t>Chlamydia trachomatis</t>
  </si>
  <si>
    <t>Clostridium sordellii</t>
  </si>
  <si>
    <t>Corynebacterium aurimucosum</t>
  </si>
  <si>
    <t>Dialister pneumosintes</t>
  </si>
  <si>
    <t>Eggerthella sinensis</t>
  </si>
  <si>
    <t>Eikenella corrodens</t>
  </si>
  <si>
    <t>Enterococcus faecalis</t>
  </si>
  <si>
    <t>Finegoldia magna</t>
  </si>
  <si>
    <t>Fusobacterium nucleatum</t>
  </si>
  <si>
    <t>Fusobacterium periodonticum</t>
  </si>
  <si>
    <t>Gardnerella vaginalis</t>
  </si>
  <si>
    <t>Haemophilus ducreyi</t>
  </si>
  <si>
    <t>Haemophilus influenzae</t>
  </si>
  <si>
    <t>Lactobacillus acidophilus</t>
  </si>
  <si>
    <t>Lactobacillus crispatus</t>
  </si>
  <si>
    <t>Lactobacillus gasseri</t>
  </si>
  <si>
    <t>Lactobacillus iners</t>
  </si>
  <si>
    <t>Lactobacillus jensenii</t>
  </si>
  <si>
    <t>Lactobacillus reuteri</t>
  </si>
  <si>
    <t>Lactobacillus salivarius</t>
  </si>
  <si>
    <t>Lactobacillus vaginalis</t>
  </si>
  <si>
    <t>Mobiluncus curtisii</t>
  </si>
  <si>
    <t>Mobiluncus mulieris</t>
  </si>
  <si>
    <t>Morganella morganii</t>
  </si>
  <si>
    <t>Mycoplasma genitalium</t>
  </si>
  <si>
    <t>Mycoplasma hominis</t>
  </si>
  <si>
    <t>Neisseria gonorrhoeae</t>
  </si>
  <si>
    <t>Parvimonas micra</t>
  </si>
  <si>
    <t>Peptoniphilus asaccharolyticus</t>
  </si>
  <si>
    <t>Peptostreptococcus anaerobius</t>
  </si>
  <si>
    <t>Porphyromonas asaccharolytica</t>
  </si>
  <si>
    <t>Prevotella bivia</t>
  </si>
  <si>
    <t>Prevotella disiens</t>
  </si>
  <si>
    <t>Prevotella intermedia</t>
  </si>
  <si>
    <t>Prevotella melaninogenica</t>
  </si>
  <si>
    <t>Prevotella nigrescens</t>
  </si>
  <si>
    <t>Propionibacterium acnes</t>
  </si>
  <si>
    <t>Selenomonas noxia</t>
  </si>
  <si>
    <t>Sneathia sanguinegens</t>
  </si>
  <si>
    <t>Staphylococcus aureus</t>
  </si>
  <si>
    <t>Staphylococcus epidermidis</t>
  </si>
  <si>
    <t>Staphylococcus saprophyticus</t>
  </si>
  <si>
    <t>Streptococcus agalactiae</t>
  </si>
  <si>
    <t>Streptococcus anginosus</t>
  </si>
  <si>
    <t>Streptococcus mitis</t>
  </si>
  <si>
    <t>Streptococcus salivarius</t>
  </si>
  <si>
    <t>Tannerella forsythia</t>
  </si>
  <si>
    <t>Treponema denticola</t>
  </si>
  <si>
    <t>Treponema pallidum</t>
  </si>
  <si>
    <t>Treponema socranskii</t>
  </si>
  <si>
    <t>Trichomonas vaginalis</t>
  </si>
  <si>
    <t>Ureaplasma parvum</t>
  </si>
  <si>
    <t>Ureaplasma urealyticum</t>
  </si>
  <si>
    <t>Varibaculum cambriense</t>
  </si>
  <si>
    <t>Veillonella parvula</t>
  </si>
  <si>
    <t>Control Samples</t>
  </si>
  <si>
    <t>Pseudomonas aeruginosa</t>
  </si>
  <si>
    <t>Pan Aspergillus/Candida</t>
  </si>
  <si>
    <t>Pan Bacteria 1</t>
  </si>
  <si>
    <t>Log Fold Change</t>
  </si>
  <si>
    <t>Log Fold Change (Test/Control)</t>
  </si>
  <si>
    <t>Actinomyces israelii</t>
  </si>
  <si>
    <t>Actinomyces naeslundii</t>
  </si>
  <si>
    <t>Actinomyces odontolyticus</t>
  </si>
  <si>
    <t>Actinomyces urogenitalis</t>
  </si>
  <si>
    <t>Bifidobacterium scardovii</t>
  </si>
  <si>
    <t>Candida krusei</t>
  </si>
  <si>
    <t>Capnocytophaga gingivalis</t>
  </si>
  <si>
    <t>Leptotrichia amnionii</t>
  </si>
  <si>
    <t>Methylobacterium mesophilicum</t>
  </si>
  <si>
    <t>Porphyromonas gingivalis</t>
  </si>
  <si>
    <t>Prevotella buccalis</t>
  </si>
  <si>
    <t>Streptococcus constellatus</t>
  </si>
  <si>
    <t>Hs/Mm.GAPDH</t>
  </si>
  <si>
    <t>Hs/Mm.HBB1</t>
  </si>
  <si>
    <t>Pan Bacteria 3</t>
  </si>
  <si>
    <t>Average</t>
  </si>
  <si>
    <t>Average Pan Bacteria</t>
  </si>
  <si>
    <t>Fold Difference</t>
  </si>
  <si>
    <t>bacinfo name</t>
  </si>
  <si>
    <t>label</t>
  </si>
  <si>
    <t>bacinfo descr. exact match</t>
  </si>
  <si>
    <t>May detect</t>
  </si>
  <si>
    <t>Sensitivity</t>
  </si>
  <si>
    <t>Abiotrophia defectiva</t>
  </si>
  <si>
    <t/>
  </si>
  <si>
    <t>Achromobacter xylosoxidans</t>
  </si>
  <si>
    <t>Bordetella hinzii</t>
  </si>
  <si>
    <t>Acinetobacter baumannii</t>
  </si>
  <si>
    <t>Acinetobacter calcoaceticus</t>
  </si>
  <si>
    <t>Acinetobacter spp</t>
  </si>
  <si>
    <t>Acinetobacter calcoaceticus,Acinetobacter rhizosphaerae</t>
  </si>
  <si>
    <t>Acinetobacter guillouiae,Acinetobacter septicus,Acinetobacter ursingii</t>
  </si>
  <si>
    <t>Acinetobacter haemolyticus</t>
  </si>
  <si>
    <t>Acinetobacter baylyi,Acinetobacter ursingii</t>
  </si>
  <si>
    <t>Actinobacillus hominis</t>
  </si>
  <si>
    <t>Actinobacillus suis</t>
  </si>
  <si>
    <t>Actinomyces europaeus</t>
  </si>
  <si>
    <t>Actinomyces gerencseriae</t>
  </si>
  <si>
    <t>Actinomyces graevenitzii</t>
  </si>
  <si>
    <t>Actinomyces lingnae</t>
  </si>
  <si>
    <t>Actinomyces radingae</t>
  </si>
  <si>
    <t>Actinomyces suimastitidis</t>
  </si>
  <si>
    <t>Actinomyces viscosus</t>
  </si>
  <si>
    <t>Aeromonas hydrophila</t>
  </si>
  <si>
    <t>Aeromonas spp 1</t>
  </si>
  <si>
    <t>Aeromonas enteropelogenes,Aeromonas hydrophila,Aeromonas punctata,Aeromonas media</t>
  </si>
  <si>
    <t>Shewanella benthica</t>
  </si>
  <si>
    <t>Aeromonas sobria</t>
  </si>
  <si>
    <t>Aeromonas spp 2</t>
  </si>
  <si>
    <t>Aeromonas veronii,Aeromonas sobria</t>
  </si>
  <si>
    <t>Aggregatibacter actinomycetemcomitans</t>
  </si>
  <si>
    <t>Bibersteinia trehalosi</t>
  </si>
  <si>
    <t>Aggregatibacter segnis</t>
  </si>
  <si>
    <t>Akkermansia muciniphila</t>
  </si>
  <si>
    <t>Alcaligenes faecalis</t>
  </si>
  <si>
    <t>Alistipes putredinis</t>
  </si>
  <si>
    <t>Anaerococcus lactolyticus</t>
  </si>
  <si>
    <t>Anaeroglobus geminatus</t>
  </si>
  <si>
    <t>Anaerostipes caccae</t>
  </si>
  <si>
    <t>Anaerotruncus colihominis</t>
  </si>
  <si>
    <t>Arcobacter butzleri</t>
  </si>
  <si>
    <t>Arcobacter skirrowii</t>
  </si>
  <si>
    <t>Arcobacter cryaerophilus</t>
  </si>
  <si>
    <t>Aspergillus flavus</t>
  </si>
  <si>
    <t>Aspergillus fumigatus</t>
  </si>
  <si>
    <t>Atopobium parvulum</t>
  </si>
  <si>
    <t>Atopobium rimae</t>
  </si>
  <si>
    <t>Bacillus anthracis</t>
  </si>
  <si>
    <t>Bacillus weihenstephanensis,Bacillus cereus</t>
  </si>
  <si>
    <t>Bacillus cereus</t>
  </si>
  <si>
    <t>Bacillus spp 1</t>
  </si>
  <si>
    <t>Bacillus anthracis,Bacillus cereus</t>
  </si>
  <si>
    <t>Bacillus cytotoxicus,Bacillus weihenstephanensis,Bacillus amyloliquefaciens</t>
  </si>
  <si>
    <t>Bacillus licheniformis</t>
  </si>
  <si>
    <t>Bacillus spp 2</t>
  </si>
  <si>
    <t>Bacillus sonorensis,Bacillus licheniformis</t>
  </si>
  <si>
    <t>Bacillus subtilis</t>
  </si>
  <si>
    <t>Bacillus spp 3</t>
  </si>
  <si>
    <t>Bacillus malacitensis,Bacillus subtilis</t>
  </si>
  <si>
    <t>Bacillus amyloliquefaciens</t>
  </si>
  <si>
    <t>Bacteroides caccae</t>
  </si>
  <si>
    <t>Bacteroides coprocola</t>
  </si>
  <si>
    <t>Bacteroides coprophilus</t>
  </si>
  <si>
    <t>Bacteroides dorei</t>
  </si>
  <si>
    <t>Bacteroides eggerthii</t>
  </si>
  <si>
    <t>Bacteroides intestinalis</t>
  </si>
  <si>
    <t>Bacteroides ovatus</t>
  </si>
  <si>
    <t>Bacteroides pectinophilus</t>
  </si>
  <si>
    <t>Bacteroides plebeius</t>
  </si>
  <si>
    <t>Bacteroides sp. 1_1_6</t>
  </si>
  <si>
    <t>Bacteroides thetaiotaomicron</t>
  </si>
  <si>
    <t>Bacteroides sp. 2_2_4</t>
  </si>
  <si>
    <t>Bacteroides sp. 4_3_47FAA</t>
  </si>
  <si>
    <t>Bacteroides vulgatus</t>
  </si>
  <si>
    <t>Bacteroides stercoris</t>
  </si>
  <si>
    <t>Bacteroides acidifaciens,Bacteroides finegoldii,Bacteroides fragilis,Bacteroides ovatus,Bacteroides salyersiae</t>
  </si>
  <si>
    <t>Bacteroides acidofaciens,Bacteroides coprocola</t>
  </si>
  <si>
    <t>Bifidobacterium adolescentis</t>
  </si>
  <si>
    <t>Bifidobacterium pseudocatenulatum</t>
  </si>
  <si>
    <t>Blautia hydrogenotrophica</t>
  </si>
  <si>
    <t>Bordetella parapertussis</t>
  </si>
  <si>
    <t>Bordetella spp</t>
  </si>
  <si>
    <t>Bordetella bronchiseptica,Bordetella parapertussis,Bordetella pertussis</t>
  </si>
  <si>
    <t>Brevibacillus agri</t>
  </si>
  <si>
    <t>Brevibacillus brevis</t>
  </si>
  <si>
    <t>Brevibacillus reuszeri</t>
  </si>
  <si>
    <t>Brevibacterium casei</t>
  </si>
  <si>
    <t>Brevundimonas diminuta</t>
  </si>
  <si>
    <t>Brevundimonas vesicularis</t>
  </si>
  <si>
    <t>Burkholderia cepacia</t>
  </si>
  <si>
    <t>Burkholderia spp 1</t>
  </si>
  <si>
    <t>Burkholderia vietnamiensis,Burkholderia pyrrocinia,Burkholderia cenocepacia,Burkholderia cepacia</t>
  </si>
  <si>
    <t>Burkholderia gladioli</t>
  </si>
  <si>
    <t>Burkholderia mallei</t>
  </si>
  <si>
    <t>Burkholderia spp 2</t>
  </si>
  <si>
    <t>Burkholderia pseudomallei,Burkholderia mallei</t>
  </si>
  <si>
    <t>Butyricicoccus pullicaecorum</t>
  </si>
  <si>
    <t>Clostridium thermocellum</t>
  </si>
  <si>
    <t>Butyrivibrio crossotus</t>
  </si>
  <si>
    <t>Butyrivibrio fibrisolvens</t>
  </si>
  <si>
    <t>Campylobacter coli</t>
  </si>
  <si>
    <t>Campylobacter spp 1</t>
  </si>
  <si>
    <t>Campylobacter jejuni,Campylobacter coli</t>
  </si>
  <si>
    <t>Campylobacter concisus</t>
  </si>
  <si>
    <t>Campylobacter hyointestinalis,Campylobacter lanienae</t>
  </si>
  <si>
    <t>Campylobacter jejuni</t>
  </si>
  <si>
    <t>Campylobacter spp 2</t>
  </si>
  <si>
    <t>Campylobacter coli,Campylobacter subantarcticus,Campylobacter lari,Campylobacter jejuni</t>
  </si>
  <si>
    <t>Campylobacter sputorum</t>
  </si>
  <si>
    <t>Campylobacter upsaliensis</t>
  </si>
  <si>
    <t>Campylobacter cuniculorum,Campylobacter helveticus,Helicobacter bilis</t>
  </si>
  <si>
    <t>Candida orthopsilosis,Candida metapsilosis</t>
  </si>
  <si>
    <t>Candida tropicalis</t>
  </si>
  <si>
    <t>Capnocytophaga granulosa</t>
  </si>
  <si>
    <t>Cardiobacterium hominis</t>
  </si>
  <si>
    <t>Catellicoccus marimammalium</t>
  </si>
  <si>
    <t>Catenibacterium mitsuokai</t>
  </si>
  <si>
    <t>Catonella morbi</t>
  </si>
  <si>
    <t>Chlamydophila pneumoniae</t>
  </si>
  <si>
    <t>Chlamydophila psittaci</t>
  </si>
  <si>
    <t>Chlamydophila abortus</t>
  </si>
  <si>
    <t>Citrobacter freundii</t>
  </si>
  <si>
    <t>Dickeya dadantii,Klebsiella oxytoca,Serratia marcescens,Enterobacter amnigenus,Pantoea dispersa,Raoultella terrigena</t>
  </si>
  <si>
    <t>Citrobacter youngae</t>
  </si>
  <si>
    <t>Citrobacter rodentium</t>
  </si>
  <si>
    <t>Clostridium difficile</t>
  </si>
  <si>
    <t>Clostridium nexile</t>
  </si>
  <si>
    <t>Clostridium hylemonae,Dorea formicigenerans,Roseburia faecis,Ruminococcus gnavus,Ruminococcus obeum,Ruminococcus torques,Blautia producta</t>
  </si>
  <si>
    <t>Clostridium perfringens</t>
  </si>
  <si>
    <t>Clostridium septicum</t>
  </si>
  <si>
    <t>Clostridium sp. M62/1</t>
  </si>
  <si>
    <t>Clostridium sp. SS2/1</t>
  </si>
  <si>
    <t>Clostridium tetani</t>
  </si>
  <si>
    <t>Collinsella aerofaciens</t>
  </si>
  <si>
    <t>Coprococcus comes</t>
  </si>
  <si>
    <t>Coprococcus eutactus</t>
  </si>
  <si>
    <t>Corynebacterium diphtheriae</t>
  </si>
  <si>
    <t>Corynebacterium simulans,Corynebacterium freneyi</t>
  </si>
  <si>
    <t>Corynebacterium durum</t>
  </si>
  <si>
    <t>Corynebacterium matruchotii</t>
  </si>
  <si>
    <t>Corynebacterium pseudodiphtheriticum</t>
  </si>
  <si>
    <t>Coxiella burnetii</t>
  </si>
  <si>
    <t>Desulfovibrio desulfuricans</t>
  </si>
  <si>
    <t>Desulfovibrio piger</t>
  </si>
  <si>
    <t>Desulfovibrio vulgaris</t>
  </si>
  <si>
    <t>Dialister invisus</t>
  </si>
  <si>
    <t>Dorea formicigenerans</t>
  </si>
  <si>
    <t>Dorea longicatena</t>
  </si>
  <si>
    <t>Ehrlichia canis</t>
  </si>
  <si>
    <t>Elizabethkingia meningoseptica</t>
  </si>
  <si>
    <t>Enterobacter cloacae</t>
  </si>
  <si>
    <t>Entero./Kleb. spp</t>
  </si>
  <si>
    <t>Klebsiella oxytoca,Enterobacter cloacae</t>
  </si>
  <si>
    <t>Buttiauxella warmboldiae,Citrobacter farmeri,Citrobacter freundii,Cronobacter dublinensis,Cronobacter sakazakii,Enterobacter aerogenes,Enterobacter hormaechei,Enterobacter sp. 638,Klebsiella granulomatis,Klebsiella pneumoniae,Klebsiella variicola,Leclercia adecarboxylata,Raoultella ornithinolytica,Raoultella planticola,Raoultella terrigena,Salmonella serovar,Serratia liquefaciens,Serratia marcescens</t>
  </si>
  <si>
    <t>Enterococcus casseliflavus</t>
  </si>
  <si>
    <t>Enterococcus spp</t>
  </si>
  <si>
    <t>Enterococcus gallinarum,Enterococcus casseliflavus</t>
  </si>
  <si>
    <t>Enterococcus faecium</t>
  </si>
  <si>
    <t>Enterococcus avium,Enterococcus durans,Enterococcus hirae,Enterococcus lactis</t>
  </si>
  <si>
    <t>Enterococcus italicus</t>
  </si>
  <si>
    <t>Enterococcus sulfureus</t>
  </si>
  <si>
    <t>Erysipelothrix rhusiopathiae</t>
  </si>
  <si>
    <t>Escherichia coli</t>
  </si>
  <si>
    <t>Escheric./Shig. spp</t>
  </si>
  <si>
    <t>Escherichia coli,Escherichia fergusonii,Shigella boydii,Shigella sonnei,Shigella dysenteriae,Shigella flexneri</t>
  </si>
  <si>
    <t>Escherichia albertii,Enterobacter aerogenes,Enterobacter cloacae,Serratia marcescens</t>
  </si>
  <si>
    <t>Eubacterium hallii</t>
  </si>
  <si>
    <t>Eubacterium infirmum</t>
  </si>
  <si>
    <t>Eubacterium rectale</t>
  </si>
  <si>
    <t>Eubacterium saburreum</t>
  </si>
  <si>
    <t>Eubacterium siraeum</t>
  </si>
  <si>
    <t>Eubacterium ventriosum</t>
  </si>
  <si>
    <t>Exiguobacterium aurantiacum</t>
  </si>
  <si>
    <t>Faecalibacterium prausnitzii</t>
  </si>
  <si>
    <t>Filifactor alocis</t>
  </si>
  <si>
    <t>Francisella tularensis</t>
  </si>
  <si>
    <t>Francisella novicida,Francisella tularensis</t>
  </si>
  <si>
    <t>Fusobacterium mortiferum</t>
  </si>
  <si>
    <t>Fusobacterium necrophorum</t>
  </si>
  <si>
    <t>Fusobacterium canifelinum</t>
  </si>
  <si>
    <t>Fusobacterium varium</t>
  </si>
  <si>
    <t>Gemella bergeri</t>
  </si>
  <si>
    <t>Gemella haemolysans</t>
  </si>
  <si>
    <t>Gemella morbillorum</t>
  </si>
  <si>
    <t>Geobacillus stearothermophilus</t>
  </si>
  <si>
    <t>Granulicatella adiacens</t>
  </si>
  <si>
    <t>Granulicatella elegans</t>
  </si>
  <si>
    <t>Pasteurella aerogenes,Photorhabdus temperata,Rickettsiella popilliae</t>
  </si>
  <si>
    <t>Haemophilus haemolyticus</t>
  </si>
  <si>
    <t>Haemophilus parainfluenzae</t>
  </si>
  <si>
    <t>Hafnia alvei</t>
  </si>
  <si>
    <t>Pectobacterium atrosepticum,Pectobacterium wasabiae,Serratia proteamaculans,Serratia liquefaciens,Serratia quinivorans</t>
  </si>
  <si>
    <t>Helicobacter cinaedi</t>
  </si>
  <si>
    <t>Helicobacter fennelliae</t>
  </si>
  <si>
    <t>Helicobacter pylori</t>
  </si>
  <si>
    <t>Helicobacter suis</t>
  </si>
  <si>
    <t>Inquilinus limosus</t>
  </si>
  <si>
    <t>Kingella denitrificans</t>
  </si>
  <si>
    <t>Kingella kingae</t>
  </si>
  <si>
    <t>Klebsiella granulomatis</t>
  </si>
  <si>
    <t>Kocuria kristinae</t>
  </si>
  <si>
    <t>Lachnobacterium bovis</t>
  </si>
  <si>
    <t>Lactobacillus helveticus,Lactobacillus intestinalis</t>
  </si>
  <si>
    <t>Lactobacillus casei</t>
  </si>
  <si>
    <t>Lactobacillus spp 1</t>
  </si>
  <si>
    <t>Lactobacillus paracasei,Lactobacillus zeae,Lactobacillus casei</t>
  </si>
  <si>
    <t>Lactobacillus delbrueckii</t>
  </si>
  <si>
    <t>Lactobacillus fermentum</t>
  </si>
  <si>
    <t>Lactobacillus paracasei</t>
  </si>
  <si>
    <t>Lactobacillus spp 3</t>
  </si>
  <si>
    <t>Lactobacillus casei,Lactobacillus zeae,Lactobacillus paracasei</t>
  </si>
  <si>
    <t>Lactobacillus plantarum</t>
  </si>
  <si>
    <t>Lactobacillus spp 2</t>
  </si>
  <si>
    <t>Lactobacillus pentosus,Lactobacillus plantarum</t>
  </si>
  <si>
    <t>Lactobacillus paraplantarum</t>
  </si>
  <si>
    <t>Lactobacillus hilgardii,Lactobacillus mali,Lactobacillus panis,Streptococcus pseudopneumoniae,Lactobacillus farraginis</t>
  </si>
  <si>
    <t>Lactobacillus rhamnosus</t>
  </si>
  <si>
    <t>Lactobacillus zeae</t>
  </si>
  <si>
    <t>Lactobacillus coleohominis,Lactobacillus reuteri</t>
  </si>
  <si>
    <t>Lactococcus garvieae</t>
  </si>
  <si>
    <t>Lactococcus lactis</t>
  </si>
  <si>
    <t>Lautropia mirabilis</t>
  </si>
  <si>
    <t>Legionella pneumophila</t>
  </si>
  <si>
    <t>Leifsonia aquatica</t>
  </si>
  <si>
    <t>Leptospira interrogans</t>
  </si>
  <si>
    <t>Leptospira spp</t>
  </si>
  <si>
    <t>Leptospira kirschneri,Leptospira borgpetersenii,Leptospira interrogans</t>
  </si>
  <si>
    <t>Leptospira noguchii,Leptospira santarosai,Leptospira weilii</t>
  </si>
  <si>
    <t>Leptotrichia buccalis</t>
  </si>
  <si>
    <t>Leptotrichia goodfellowii</t>
  </si>
  <si>
    <t>Leptotrichia wadei</t>
  </si>
  <si>
    <t>Listeria monocytogenes</t>
  </si>
  <si>
    <t>Listeria welshimeri</t>
  </si>
  <si>
    <t>Lysinibacillus fusiformis</t>
  </si>
  <si>
    <t>Lysinibacillus spp</t>
  </si>
  <si>
    <t>Lysinibacillus sphaericus,Lysinibacillus fusiformis</t>
  </si>
  <si>
    <t>Massilia timonae</t>
  </si>
  <si>
    <t>Janthin./Massi. spp</t>
  </si>
  <si>
    <t>Janthinobacterium lividum,Massilia timonae</t>
  </si>
  <si>
    <t>Herminiimonas arsenicoxydans,Janthinobacterium sp. Marseille</t>
  </si>
  <si>
    <t>Megasphaera micronuciformis</t>
  </si>
  <si>
    <t>Megasphaera sp. DJF_B143</t>
  </si>
  <si>
    <t>Methylobacterium fujisawaense</t>
  </si>
  <si>
    <t>Methylobacterium adhaesivum</t>
  </si>
  <si>
    <t>Methylobacterium zatmanii</t>
  </si>
  <si>
    <t>Methylobacterium adhaesivum,Methylobacterium komagatae</t>
  </si>
  <si>
    <t>Microbacterium binotii</t>
  </si>
  <si>
    <t>Micrococcus luteus</t>
  </si>
  <si>
    <t>Micrococcus antarcticus,Micrococcus lylae</t>
  </si>
  <si>
    <t>Mitsuokella multacida</t>
  </si>
  <si>
    <t>Mogibacterium timidum</t>
  </si>
  <si>
    <t>Moraxella catarrhalis</t>
  </si>
  <si>
    <t>Moraxella lacunata</t>
  </si>
  <si>
    <t>Escherichia albertii,Providencia alcalifaciens,Providencia heimbachae,Providencia rustigianii</t>
  </si>
  <si>
    <t>Mycobacterium africanum</t>
  </si>
  <si>
    <t>Mycobacterium spp 1</t>
  </si>
  <si>
    <t>Mycobacterium tuberculosis,Mycobacterium bovis,Mycobacterium africanum</t>
  </si>
  <si>
    <t>Mycobacterium avium</t>
  </si>
  <si>
    <t>Mycobacterium arosiense</t>
  </si>
  <si>
    <t>Mycobacterium chelonae</t>
  </si>
  <si>
    <t>Mycobacterium spp 2</t>
  </si>
  <si>
    <t>Mycobacterium abscessus,Mycobacterium chelonae</t>
  </si>
  <si>
    <t>Mycobacterium abscessus</t>
  </si>
  <si>
    <t>Mycobacterium intracellulare</t>
  </si>
  <si>
    <t>Mycobacterium avium,Mycobacterium arosiense</t>
  </si>
  <si>
    <t>Mycobacterium kansasii</t>
  </si>
  <si>
    <t>Mycobacterium nebraskense</t>
  </si>
  <si>
    <t>Mycobacterium tuberculosis</t>
  </si>
  <si>
    <t>Mycoplasma orale</t>
  </si>
  <si>
    <t>Mycoplasma subdolum</t>
  </si>
  <si>
    <t>Mycoplasma pneumoniae</t>
  </si>
  <si>
    <t>Neisseria bacilliformis</t>
  </si>
  <si>
    <t>Neisseria cinerea</t>
  </si>
  <si>
    <t>Neisseria gonorrhoeae,Neisseria meningitidis</t>
  </si>
  <si>
    <t>Neisseria elongata</t>
  </si>
  <si>
    <t>Neisseria flavescens</t>
  </si>
  <si>
    <t>Neisseria subflava,Neisseria flava</t>
  </si>
  <si>
    <t>Neisseria cinerea,Neisseria meningitidis,Neisseria polysaccharea</t>
  </si>
  <si>
    <t>Neisseria lactamica</t>
  </si>
  <si>
    <t>Neisseria meningitidis</t>
  </si>
  <si>
    <t>Neisseria cinerea,Neisseria gonorrhoeae</t>
  </si>
  <si>
    <t>Neisseria mucosa</t>
  </si>
  <si>
    <t>Neisseria sicca</t>
  </si>
  <si>
    <t>Neisseria subflava</t>
  </si>
  <si>
    <t>Neisseria flava</t>
  </si>
  <si>
    <t>Neorickettsia risticii</t>
  </si>
  <si>
    <t>Neorickettsia sennetsu</t>
  </si>
  <si>
    <t>Nocardia asteroides</t>
  </si>
  <si>
    <t>Nocardia spp</t>
  </si>
  <si>
    <t>Nocardia cyriacigeorgica,Nocardia abscessus,Nocardia cummidelens,Nocardia flavorosea,Nocardia pseudobrasiliensis,Nocardia fluminea,Nocardia asteroides</t>
  </si>
  <si>
    <t>Nocardia exalbida,Nocardia neocaledoniensis,Nocardia paucivorans,Nocardia vinacea,Rhodococcus erythropolis,Williamsia muralis</t>
  </si>
  <si>
    <t>Nocardia farcinica</t>
  </si>
  <si>
    <t>Nocardioides sp. NS/27</t>
  </si>
  <si>
    <t>Novosphingobium sp. K39</t>
  </si>
  <si>
    <t>Ochrobactrum anthropi</t>
  </si>
  <si>
    <t>Ochrobactrum spp</t>
  </si>
  <si>
    <t>Ochrobactrum tritici,Ochrobactrum anthropi</t>
  </si>
  <si>
    <t>Oribacterium sinus</t>
  </si>
  <si>
    <t>Paenibacillus larvae</t>
  </si>
  <si>
    <t>Paenibacillus macerans</t>
  </si>
  <si>
    <t>Paenibacillus thiaminolyticus</t>
  </si>
  <si>
    <t>Paenibacillus popilliae</t>
  </si>
  <si>
    <t>Pantoea agglomerans</t>
  </si>
  <si>
    <t>Pantoea spp</t>
  </si>
  <si>
    <t>Pantoea ananatis,Pantoea agglomerans</t>
  </si>
  <si>
    <t>Erwinia tasmaniensis,Kluyvera ascorbata,Sodalis glossinidius</t>
  </si>
  <si>
    <t>Papillibacter cinnamivorans</t>
  </si>
  <si>
    <t>Parabacteroides distasonis</t>
  </si>
  <si>
    <t>Parabacteroides merdae</t>
  </si>
  <si>
    <t>Paracoccus marcusii</t>
  </si>
  <si>
    <t>Pasteurella multocida</t>
  </si>
  <si>
    <t>Pediococcus acidilactici</t>
  </si>
  <si>
    <t>Pediococcus stilesii</t>
  </si>
  <si>
    <t>Pediococcus pentosaceus</t>
  </si>
  <si>
    <t>Peptostreptococcus stomatis</t>
  </si>
  <si>
    <t>Plesiomonas shigelloides</t>
  </si>
  <si>
    <t>Pneumocystis jirovecii</t>
  </si>
  <si>
    <t>Porphyromonas endodontalis</t>
  </si>
  <si>
    <t>Prevotella copri</t>
  </si>
  <si>
    <t>Prevotella denticola</t>
  </si>
  <si>
    <t>Prevotella loescheii</t>
  </si>
  <si>
    <t>Prevotella oralis</t>
  </si>
  <si>
    <t>Prevotella oris</t>
  </si>
  <si>
    <t>Prevotella tannerae</t>
  </si>
  <si>
    <t>Prevotella veroralis</t>
  </si>
  <si>
    <t>Propionibacterium propionicum</t>
  </si>
  <si>
    <t>Proteus mirabilis</t>
  </si>
  <si>
    <t>Proteus spp</t>
  </si>
  <si>
    <t>Proteus mirabilis,Proteus vulgaris</t>
  </si>
  <si>
    <t>Candidatus hamiltonella</t>
  </si>
  <si>
    <t>Pseudomonas fluorescens</t>
  </si>
  <si>
    <t>Pseudomonas spp 1</t>
  </si>
  <si>
    <t>Pseudomonas veronii,Pseudomonas rhodesiae,Pseudomonas koreensis,Pseudomonas umsongensis,Pseudomonas libanensis,Pseudomonas chlororaphis,Pseudomonas fluorescens</t>
  </si>
  <si>
    <t>Marinobacter hydrocarbonoclasticus,Pseudomonas fragi,Pseudomonas mandelii,Pseudomonas savastanoi,Marinobacter alkaliphilus</t>
  </si>
  <si>
    <t>Pseudomonas putida</t>
  </si>
  <si>
    <t>Pseudomonas spp 2</t>
  </si>
  <si>
    <t>Pseudomonas entomophila,Pseudomonas nitroreducens,Pseudomonas alcaligenes,Pseudomonas plecoglossicida,Pseudomonas putida</t>
  </si>
  <si>
    <t>Pseudomonas mendocina,Pseudomonas stutzeri,Pseudomonas mosselii,Pseudomonas oryzihabitans</t>
  </si>
  <si>
    <t>Pseudomonas straminea</t>
  </si>
  <si>
    <t>Pseudomonas spp 3</t>
  </si>
  <si>
    <t>Pseudomonas fulva,Pseudomonas straminea</t>
  </si>
  <si>
    <t>Pseudomonas fluorescens,Pseudomonas koreensis,Pseudomonas mosselii</t>
  </si>
  <si>
    <t>Pseudoramibacter alactolyticus</t>
  </si>
  <si>
    <t>Rahnella aquatilis</t>
  </si>
  <si>
    <t>Ewing./Rahnella spp</t>
  </si>
  <si>
    <t>Ewingella americana,Rahnella aquatilis</t>
  </si>
  <si>
    <t>Ralstonia pickettii</t>
  </si>
  <si>
    <t>Rhodococcus equi</t>
  </si>
  <si>
    <t>Rothia dentocariosa</t>
  </si>
  <si>
    <t>Rothia spp</t>
  </si>
  <si>
    <t>Rothia aeria,Rothia dentocariosa</t>
  </si>
  <si>
    <t>Rothia mucilaginosa</t>
  </si>
  <si>
    <t>Ruminococcus bromii</t>
  </si>
  <si>
    <t>Ruminococcus gnavus</t>
  </si>
  <si>
    <t>Ruminococcus obeum</t>
  </si>
  <si>
    <t>Ruminococcus torques</t>
  </si>
  <si>
    <t>Salmonella enterica</t>
  </si>
  <si>
    <t>Citrobacter amalonaticus</t>
  </si>
  <si>
    <t>Selenomonas infelix</t>
  </si>
  <si>
    <t>Selenomonas sputigena</t>
  </si>
  <si>
    <t>Shigella dysenteriae</t>
  </si>
  <si>
    <t>Salmonella bongori</t>
  </si>
  <si>
    <t>Shuttleworthia satelles</t>
  </si>
  <si>
    <t>Solobacterium moorei</t>
  </si>
  <si>
    <t>Sphingomonas paucimobilis</t>
  </si>
  <si>
    <t>Sphingomonas sp. AO1</t>
  </si>
  <si>
    <t>Sporobacter termitidis</t>
  </si>
  <si>
    <t>Staphylococcus caprae</t>
  </si>
  <si>
    <t>Staph. spp 1</t>
  </si>
  <si>
    <t>Staphylococcus capitis,Staphylococcus caprae</t>
  </si>
  <si>
    <t>Staphylococcus aureus,Staphylococcus epidermidis,Staphylococcus pettenkoferi,Staphylococcus pseudintermedius</t>
  </si>
  <si>
    <t>Staphylococcus aureus,Staphylococcus haemolyticus,Staphylococcus pettenkoferi</t>
  </si>
  <si>
    <t>Staph. spp 2</t>
  </si>
  <si>
    <t>Staphylococcus arlettae,Staphylococcus saprophyticus</t>
  </si>
  <si>
    <t>Stenotrophomonas maltophilia</t>
  </si>
  <si>
    <t>Pseud./Sten./Xanth.</t>
  </si>
  <si>
    <t>Xanthomonas retroflexus,Pseudomonas geniculata,Stenotrophomonas maltophilia</t>
  </si>
  <si>
    <t>Stenotrophomonas koreensis</t>
  </si>
  <si>
    <t>Streptobacillus moniliformis</t>
  </si>
  <si>
    <t>Streptococcus australis</t>
  </si>
  <si>
    <t>Streptococcus infantis</t>
  </si>
  <si>
    <t>Streptococcus spp 1</t>
  </si>
  <si>
    <t>Streptococcus intermedius,Streptococcus constellatus</t>
  </si>
  <si>
    <t>Streptococcus downei</t>
  </si>
  <si>
    <t>Streptococcus gordonii</t>
  </si>
  <si>
    <t>Streptococcus cristatus,Streptococcus oralis,Streptococcus pneumoniae,Streptococcus pseudopneumoniae,Streptococcus salivarius</t>
  </si>
  <si>
    <t>Streptococcus infantis,Streptococcus oralis,Streptococcus pneumoniae,Streptococcus porcinus,Streptococcus pseudopneumoniae</t>
  </si>
  <si>
    <t>Streptococcus mutans</t>
  </si>
  <si>
    <t>Streptococcus oralis</t>
  </si>
  <si>
    <t>Streptococcus spp 2</t>
  </si>
  <si>
    <t>Streptococcus pneumoniae,Streptococcus infantis,Streptococcus oralis</t>
  </si>
  <si>
    <t>Streptococcus equi,Streptococcus pseudopneumoniae,Streptococcus mitis,Streptococcus phocae</t>
  </si>
  <si>
    <t>Streptococcus parasanguinis</t>
  </si>
  <si>
    <t>Streptococcus pneumoniae</t>
  </si>
  <si>
    <t>Streptococcus infantis,Streptococcus oralis,Streptococcus pseudopneumoniae,Streptococcus mitis</t>
  </si>
  <si>
    <t>Streptococcus pyogenes</t>
  </si>
  <si>
    <t>Streptococcus spp 3</t>
  </si>
  <si>
    <t>Streptococcus thermophilus,Streptococcus salivarius</t>
  </si>
  <si>
    <t>Streptococcus sanguinis</t>
  </si>
  <si>
    <t>Streptococcus pseudopneumoniae,Streptococcus genomosp.</t>
  </si>
  <si>
    <t>Streptococcus sinensis</t>
  </si>
  <si>
    <t>Streptococcus suis</t>
  </si>
  <si>
    <t>Streptomyces bikiniensis</t>
  </si>
  <si>
    <t>Streptomyces griseus</t>
  </si>
  <si>
    <t>Streptomyces spp 1</t>
  </si>
  <si>
    <t>Streptomyces mediolani,Streptomyces microflavus,Streptomyces anulatus,Streptomyces parvus,Streptomyces finlayi,Streptomyces griseus</t>
  </si>
  <si>
    <t>Streptomyces somaliensis</t>
  </si>
  <si>
    <t>Streptomyces spp 2</t>
  </si>
  <si>
    <t>Streptomyces albidoflavus,Streptomyces somaliensis</t>
  </si>
  <si>
    <t>Subdoligranulum variabile</t>
  </si>
  <si>
    <t>Turicibacter sanguinis</t>
  </si>
  <si>
    <t>Veillonella dispar</t>
  </si>
  <si>
    <t>Vibrio alginolyticus</t>
  </si>
  <si>
    <t>Vibrio campbellii,Vibrio harveyi,Vibrio orientalis,Vibrio rotiferianus,Vibrio parahaemolyticus</t>
  </si>
  <si>
    <t>Vibrio cholerae</t>
  </si>
  <si>
    <t>Vibrio parahaemolyticus</t>
  </si>
  <si>
    <t>Vibrio harveyi,Vibrio orientalis,Vibrio shilonii</t>
  </si>
  <si>
    <t>Vibrio vulnificus</t>
  </si>
  <si>
    <t>Vibrio aestuarianus</t>
  </si>
  <si>
    <t>Weissella confusa</t>
  </si>
  <si>
    <t>Yersinia enterocolitica</t>
  </si>
  <si>
    <t>Yersinia pestis</t>
  </si>
  <si>
    <t>Yersinia spp</t>
  </si>
  <si>
    <t>Yersinia pestis,Yersinia pseudotuberculosis</t>
  </si>
  <si>
    <t>Yersinia rohdei</t>
  </si>
  <si>
    <t>badA</t>
  </si>
  <si>
    <t xml:space="preserve">Surface protein/Bartonella adhesin </t>
  </si>
  <si>
    <t>Bartonella henselae</t>
  </si>
  <si>
    <t>bepB</t>
  </si>
  <si>
    <t xml:space="preserve">BepB protein </t>
  </si>
  <si>
    <t>ptxA</t>
  </si>
  <si>
    <t xml:space="preserve">pertussis toxin subunit 1 precursor </t>
  </si>
  <si>
    <t>Bordetella pertussis</t>
  </si>
  <si>
    <t>wbkA</t>
  </si>
  <si>
    <t xml:space="preserve">mannosyltransferase </t>
  </si>
  <si>
    <t>Brucella canis,Brucella ovis,Brucella suis,Brucella pinnipedialis,Brucella microti,Brucella abortus,Brucella melitensis</t>
  </si>
  <si>
    <t>wzt</t>
  </si>
  <si>
    <t xml:space="preserve">O-antigen export system ATP-binding protein </t>
  </si>
  <si>
    <t>Brucella canis,Brucella ovis,Brucella suis,Brucella pinnipedialis,Brucella microti,Brucella melitensis</t>
  </si>
  <si>
    <t>flhA</t>
  </si>
  <si>
    <t xml:space="preserve">flagellar biosynthesis protein </t>
  </si>
  <si>
    <t>fliF</t>
  </si>
  <si>
    <t xml:space="preserve">flagellar M-ring protein </t>
  </si>
  <si>
    <t>waaC</t>
  </si>
  <si>
    <t xml:space="preserve">putative lipopolysaccharide heptosyltransferase </t>
  </si>
  <si>
    <t>pkn5</t>
  </si>
  <si>
    <t xml:space="preserve">S/T Protein Kinase </t>
  </si>
  <si>
    <t>CT456</t>
  </si>
  <si>
    <t xml:space="preserve">type III translocated protein </t>
  </si>
  <si>
    <t>tcdB</t>
  </si>
  <si>
    <t xml:space="preserve">toxin B </t>
  </si>
  <si>
    <t>tcdA</t>
  </si>
  <si>
    <t xml:space="preserve">toxin A </t>
  </si>
  <si>
    <t>cloSI</t>
  </si>
  <si>
    <t xml:space="preserve">alpha-clostripain </t>
  </si>
  <si>
    <t>spaA</t>
  </si>
  <si>
    <t xml:space="preserve">Putative surface-anchored fimbrial subunit </t>
  </si>
  <si>
    <t>spaB</t>
  </si>
  <si>
    <t xml:space="preserve">Putative surface anchored protein </t>
  </si>
  <si>
    <t>ace (E. faecalis)</t>
  </si>
  <si>
    <t xml:space="preserve">collagen adhesin protein </t>
  </si>
  <si>
    <t>efaA</t>
  </si>
  <si>
    <t xml:space="preserve">endocarditis specific antigen </t>
  </si>
  <si>
    <t>aslA</t>
  </si>
  <si>
    <t xml:space="preserve">putative arylsulfatase </t>
  </si>
  <si>
    <t>Escherichia fergusonii,Escherichia coli</t>
  </si>
  <si>
    <t>chuS</t>
  </si>
  <si>
    <t xml:space="preserve">Putative heme/hemoglobin transport protein </t>
  </si>
  <si>
    <t>eae</t>
  </si>
  <si>
    <t xml:space="preserve">intimin adherence protein </t>
  </si>
  <si>
    <t>stx2A</t>
  </si>
  <si>
    <t xml:space="preserve">shiga-like toxin II A subunit encoded by bacteriophage BP-933W </t>
  </si>
  <si>
    <t>stx1B</t>
  </si>
  <si>
    <t xml:space="preserve">shiga-like toxin 1 subunit B encoded within prophage CP-933V </t>
  </si>
  <si>
    <t>Escherichia coli,Shigella dysenteriae</t>
  </si>
  <si>
    <t>hap</t>
  </si>
  <si>
    <t xml:space="preserve">adhesion and penetration protein </t>
  </si>
  <si>
    <t>tbpA</t>
  </si>
  <si>
    <t xml:space="preserve">transferrin-binding protein 1 precursor </t>
  </si>
  <si>
    <t>flaB</t>
  </si>
  <si>
    <t xml:space="preserve">flagellin B (flaB) </t>
  </si>
  <si>
    <t>oipA</t>
  </si>
  <si>
    <t xml:space="preserve">outer membrane protein </t>
  </si>
  <si>
    <t>flgG</t>
  </si>
  <si>
    <t xml:space="preserve">flagellar basal-body rod protein (flgG) </t>
  </si>
  <si>
    <t>ureA</t>
  </si>
  <si>
    <t xml:space="preserve">urease alpha subunit (ureA) (urea amidohydrolase) </t>
  </si>
  <si>
    <t>ureI</t>
  </si>
  <si>
    <t xml:space="preserve">urease accessory protein (ureI) </t>
  </si>
  <si>
    <t>icmK</t>
  </si>
  <si>
    <t xml:space="preserve">IcmK (DotH) </t>
  </si>
  <si>
    <t>lepA</t>
  </si>
  <si>
    <t xml:space="preserve">LepA, interaptin </t>
  </si>
  <si>
    <t>rpoS</t>
  </si>
  <si>
    <t>htpB</t>
  </si>
  <si>
    <t>plcA</t>
  </si>
  <si>
    <t xml:space="preserve">phosphatidylinositol-specific phospholipase c </t>
  </si>
  <si>
    <t>iap</t>
  </si>
  <si>
    <t xml:space="preserve">P60 extracellular protein, invasion associated protein Iap </t>
  </si>
  <si>
    <t>InlA</t>
  </si>
  <si>
    <t xml:space="preserve">Internalin A </t>
  </si>
  <si>
    <t>bsh</t>
  </si>
  <si>
    <t xml:space="preserve">bile salt hydrolase </t>
  </si>
  <si>
    <t>clpC</t>
  </si>
  <si>
    <t xml:space="preserve">endopeptidase Clp ATP-binding chain C </t>
  </si>
  <si>
    <t>mbtA</t>
  </si>
  <si>
    <t xml:space="preserve">mbtA </t>
  </si>
  <si>
    <t>Mycobacterium bovis,Mycobacterium tuberculosis,Mycobacterium africanum,Mycobacterium canettii</t>
  </si>
  <si>
    <t>mbtD</t>
  </si>
  <si>
    <t xml:space="preserve">mbtD </t>
  </si>
  <si>
    <t>mbtE</t>
  </si>
  <si>
    <t xml:space="preserve">mbtE </t>
  </si>
  <si>
    <t>lbpA</t>
  </si>
  <si>
    <t xml:space="preserve">lactoferrin-binding protein A </t>
  </si>
  <si>
    <t>Neisseria meningitidis,Neisseria lactamica,Neisseria gonorrhoeae</t>
  </si>
  <si>
    <t>pilG</t>
  </si>
  <si>
    <t xml:space="preserve">pilus assembly protein PilG </t>
  </si>
  <si>
    <t>fleN</t>
  </si>
  <si>
    <t xml:space="preserve">flagellar synthesis regulator FleN </t>
  </si>
  <si>
    <t>flgK</t>
  </si>
  <si>
    <t xml:space="preserve">flagellar hook-associated protein 1 FlgK </t>
  </si>
  <si>
    <t>fliG</t>
  </si>
  <si>
    <t xml:space="preserve">flagellar motor switch protein FliG </t>
  </si>
  <si>
    <t>fliN</t>
  </si>
  <si>
    <t xml:space="preserve">flagellar motor switch protein FliN </t>
  </si>
  <si>
    <t>lasI</t>
  </si>
  <si>
    <t xml:space="preserve">autoinducer synthesis protein LasI </t>
  </si>
  <si>
    <t>invA</t>
  </si>
  <si>
    <t xml:space="preserve">invasion protein </t>
  </si>
  <si>
    <t>fimH</t>
  </si>
  <si>
    <t xml:space="preserve">minor fimbrial subunit </t>
  </si>
  <si>
    <t>phoP</t>
  </si>
  <si>
    <t xml:space="preserve">response regulator in two-component regulatory system with PhoQ, transcribes genes expressed under low Mg+ concentration (OmpR family) </t>
  </si>
  <si>
    <t>spaO</t>
  </si>
  <si>
    <t xml:space="preserve">surface presentation of antigens; secretory proteins </t>
  </si>
  <si>
    <t>spaP</t>
  </si>
  <si>
    <t>stxA</t>
  </si>
  <si>
    <t xml:space="preserve">Shiga toxin subunit A; RNA-N-glycosidase; catalyticsubunit </t>
  </si>
  <si>
    <t>stxB</t>
  </si>
  <si>
    <t xml:space="preserve">Shiga toxin subunit B; receptor binding subunit </t>
  </si>
  <si>
    <t>iucA</t>
  </si>
  <si>
    <t xml:space="preserve">IucA </t>
  </si>
  <si>
    <t>Shigella flexneri,Shigella sonnei,Escherichia coli,Shigella boydii</t>
  </si>
  <si>
    <t>iucB</t>
  </si>
  <si>
    <t xml:space="preserve">IucB </t>
  </si>
  <si>
    <t>iucC</t>
  </si>
  <si>
    <t xml:space="preserve">IucC </t>
  </si>
  <si>
    <t>iucD</t>
  </si>
  <si>
    <t xml:space="preserve">IucD </t>
  </si>
  <si>
    <t>Shigella boydii</t>
  </si>
  <si>
    <t>iutA</t>
  </si>
  <si>
    <t xml:space="preserve">IutA </t>
  </si>
  <si>
    <t>hla</t>
  </si>
  <si>
    <t xml:space="preserve">Alpha-Hemolysin precursor </t>
  </si>
  <si>
    <t>hlb</t>
  </si>
  <si>
    <t xml:space="preserve">beta-hemolysin </t>
  </si>
  <si>
    <t>hlgB</t>
  </si>
  <si>
    <t xml:space="preserve">gamma-hemolysin component B </t>
  </si>
  <si>
    <t>hlgC</t>
  </si>
  <si>
    <t xml:space="preserve">gamma-hemolysin component C </t>
  </si>
  <si>
    <t>lukF</t>
  </si>
  <si>
    <t xml:space="preserve">Panton-Valentine leukocidin chain F precursor </t>
  </si>
  <si>
    <t>spa</t>
  </si>
  <si>
    <t xml:space="preserve">Immunoglobulin G binding protein A precursor </t>
  </si>
  <si>
    <t>neuC</t>
  </si>
  <si>
    <t xml:space="preserve">UDP-N-acetylglucosamine-2-epimerase NeuC </t>
  </si>
  <si>
    <t>cpsL</t>
  </si>
  <si>
    <t xml:space="preserve">polysaccharide biosynthesis protein CpsL </t>
  </si>
  <si>
    <t>ply</t>
  </si>
  <si>
    <t xml:space="preserve">pneumolysin </t>
  </si>
  <si>
    <t>lytA</t>
  </si>
  <si>
    <t xml:space="preserve">autolysin </t>
  </si>
  <si>
    <t>speB</t>
  </si>
  <si>
    <t xml:space="preserve">pyrogenic exotoxin B </t>
  </si>
  <si>
    <t>slo</t>
  </si>
  <si>
    <t xml:space="preserve">streptolysin O precursor </t>
  </si>
  <si>
    <t>Streptococcus dysgalactiae,Streptococcus pyogenes</t>
  </si>
  <si>
    <t>clpB</t>
  </si>
  <si>
    <t xml:space="preserve">clpB protein </t>
  </si>
  <si>
    <t>vasH</t>
  </si>
  <si>
    <t xml:space="preserve">sigma-54 dependent transcriptional regulator </t>
  </si>
  <si>
    <t>ace (V. cholerae)</t>
  </si>
  <si>
    <t xml:space="preserve">accessory cholera enterotoxin </t>
  </si>
  <si>
    <t>ctxA</t>
  </si>
  <si>
    <t xml:space="preserve">cholera enterotoxin, A subunit </t>
  </si>
  <si>
    <t>zot</t>
  </si>
  <si>
    <t xml:space="preserve">zona occludens toxin </t>
  </si>
  <si>
    <t>fliC2</t>
  </si>
  <si>
    <t xml:space="preserve">flagellin </t>
  </si>
  <si>
    <t>fliA</t>
  </si>
  <si>
    <t xml:space="preserve">RNA polymerase sigma factor for flagellar operon </t>
  </si>
  <si>
    <t>YE2522</t>
  </si>
  <si>
    <t xml:space="preserve">thermoregulated motility protein </t>
  </si>
  <si>
    <t>ystA</t>
  </si>
  <si>
    <t xml:space="preserve">enterotoxin </t>
  </si>
  <si>
    <t>inv</t>
  </si>
  <si>
    <t xml:space="preserve">In vitro mammalian cells invasion </t>
  </si>
  <si>
    <t>psaC</t>
  </si>
  <si>
    <t xml:space="preserve">outer membrane usher protein PsaC precursor </t>
  </si>
  <si>
    <t>Yersinia pseudotuberculosis,Yersinia pestis</t>
  </si>
  <si>
    <t>psaA</t>
  </si>
  <si>
    <t xml:space="preserve">pH 6 antigen precursor (antigen 4) (adhesin) </t>
  </si>
  <si>
    <t>ail</t>
  </si>
  <si>
    <t xml:space="preserve">attachment invasion locus protein </t>
  </si>
  <si>
    <t>ybtT</t>
  </si>
  <si>
    <t xml:space="preserve">yersiniabactin biosynthetic protein YbtT </t>
  </si>
  <si>
    <t>psaB</t>
  </si>
  <si>
    <t xml:space="preserve">chaperone protein PsaB precursor </t>
  </si>
  <si>
    <t>Gene name</t>
  </si>
  <si>
    <t>Antibiotic classification</t>
  </si>
  <si>
    <t>Also detects</t>
  </si>
  <si>
    <t>AAC(6)-Ib-cr</t>
  </si>
  <si>
    <t>Aminoglycoside-resistance</t>
  </si>
  <si>
    <t>aacC1</t>
  </si>
  <si>
    <t>aacC2</t>
  </si>
  <si>
    <t>aacC4</t>
  </si>
  <si>
    <t>aadA1</t>
  </si>
  <si>
    <t>aadB</t>
  </si>
  <si>
    <t>aphA1</t>
  </si>
  <si>
    <t>aphA6</t>
  </si>
  <si>
    <t>mecA</t>
  </si>
  <si>
    <t>Beta-lactam resistance</t>
  </si>
  <si>
    <t>BES-1</t>
  </si>
  <si>
    <t>Class A beta-lactamase</t>
  </si>
  <si>
    <t>BIC-1</t>
  </si>
  <si>
    <t>CTX-M-1 Group</t>
  </si>
  <si>
    <t>Detects CTX-M-1 type (37 variants)</t>
  </si>
  <si>
    <t>CTX-M-8 Group</t>
  </si>
  <si>
    <t>Detects CTX-M-8 type (3 variants)</t>
  </si>
  <si>
    <t>CTX-M-9 Group</t>
  </si>
  <si>
    <t>Detects CTX-M-9 type (40 variants)</t>
  </si>
  <si>
    <t>GES</t>
  </si>
  <si>
    <t>GES,IBC</t>
  </si>
  <si>
    <t>IMI &amp; NMC-A</t>
  </si>
  <si>
    <t>NMC-A,IMI-2,IMI-3</t>
  </si>
  <si>
    <t>KPC</t>
  </si>
  <si>
    <t>KPC-1,KPC-2,KPC-3,KPC-4,KPC-5,KPC-6,KPC-7,KPC-8,KPC-9,KPC-10,KPC-11</t>
  </si>
  <si>
    <t>Per-1 group</t>
  </si>
  <si>
    <t>Per-1,Per-3,Per-4,Per-5</t>
  </si>
  <si>
    <t>Per-2 group</t>
  </si>
  <si>
    <t>Per-2,Per-6</t>
  </si>
  <si>
    <t>SFC-1</t>
  </si>
  <si>
    <t>SFO-1</t>
  </si>
  <si>
    <t>SHV</t>
  </si>
  <si>
    <t>SHV(156D)</t>
  </si>
  <si>
    <t>SHV(156G)</t>
  </si>
  <si>
    <t>SHV(238G240E)</t>
  </si>
  <si>
    <t>SHV(238G240K)</t>
  </si>
  <si>
    <t>SHV(238S240E)</t>
  </si>
  <si>
    <t>SHV(238S240K)</t>
  </si>
  <si>
    <t>SME</t>
  </si>
  <si>
    <t>SME-1,SME-2,SME-3</t>
  </si>
  <si>
    <t>TLA-1</t>
  </si>
  <si>
    <t>VEB</t>
  </si>
  <si>
    <t>VEB-1,VEB-2,VEB-3,VEB-4,VEB-5,VEB-6,VEB-7</t>
  </si>
  <si>
    <t>ccrA</t>
  </si>
  <si>
    <t>Class B beta-lactamase</t>
  </si>
  <si>
    <t>IMP-1 group</t>
  </si>
  <si>
    <t>IMP-1,IMP-3,IMP-4,IMP-6,IMP-10,IMP-25,IMP-26</t>
  </si>
  <si>
    <t>IMP-12 group</t>
  </si>
  <si>
    <t>IMP-12,IMP-14,IMP-16,IMP-18</t>
  </si>
  <si>
    <t>IMP-2 group</t>
  </si>
  <si>
    <t>IMP-2,IMP-8,IMP-11,IMP-19,IMP-20,IMP-21,IMP-24</t>
  </si>
  <si>
    <t>IMP-5 group</t>
  </si>
  <si>
    <t>IMP-5,IMP-7,IMP-9,IMP-13,IMP-15,IMP-22</t>
  </si>
  <si>
    <t>NDM</t>
  </si>
  <si>
    <t>NDM-1,NDM-2</t>
  </si>
  <si>
    <t>VIM-1 group</t>
  </si>
  <si>
    <t>VIM-1,VIM-2,VIM-3,VIM-4,VIM-5,VIM-6,VIM-8,VIM-9,VIM-10,VIM-11,VIM-12,VIM-14,VIM-15,VIM-16,VIM-17,VIM-18,VIM-19,VIM-20,VIM-23,VIM-24,VIM-25,VIM-26</t>
  </si>
  <si>
    <t>VIM-13</t>
  </si>
  <si>
    <t>VIM-13 (28 variants)</t>
  </si>
  <si>
    <t>VIM-7</t>
  </si>
  <si>
    <t>ACC-1 group</t>
  </si>
  <si>
    <t>Class C beta-lactamase</t>
  </si>
  <si>
    <t>ACC-1,ACC-2,ACC-4</t>
  </si>
  <si>
    <t>ACC-3</t>
  </si>
  <si>
    <t>ACT 5/7 group</t>
  </si>
  <si>
    <t>ACT-5,ACT-7</t>
  </si>
  <si>
    <t>ACT-1 group</t>
  </si>
  <si>
    <t>ACT-1,ACT-2,ACT-3,ACT-4,ACT-6</t>
  </si>
  <si>
    <t>CFE-1</t>
  </si>
  <si>
    <t>CMY-10 Group</t>
  </si>
  <si>
    <t>CMY-1,CMY-8,CMY-9,CMY-10,CMY-19</t>
  </si>
  <si>
    <t>DHA</t>
  </si>
  <si>
    <t>DHA-1,DHA-2,DHA-3,DHA-5,DHA-6,DHA-7</t>
  </si>
  <si>
    <t>FOX</t>
  </si>
  <si>
    <t>FOX-1,FOX-2,FOX-3,FOX-4,FOX-5,FOX-6,FOX-7</t>
  </si>
  <si>
    <t>LAT</t>
  </si>
  <si>
    <t>LAT-1,LAT-3,LAT-4,CMY-2 group</t>
  </si>
  <si>
    <t>MIR</t>
  </si>
  <si>
    <t>MIR-1,MIR-2,MIR-3,MIR-4,MIR-5</t>
  </si>
  <si>
    <t>MOX</t>
  </si>
  <si>
    <t>MOX-1,MOX-2,MOX-3,MOX-4,MOX-5,MOX-6,MOX-7</t>
  </si>
  <si>
    <t>OXA-10 Group</t>
  </si>
  <si>
    <t>Class D beta-lactamase</t>
  </si>
  <si>
    <t>OXA-10,OXA-11,OXA-14,OXA-16,OXA-17,OXA-19,OXA-28,OXA-35,OXA-142,OXA-145,OXA-147</t>
  </si>
  <si>
    <t>OXA-18</t>
  </si>
  <si>
    <t>OXA-2 Group</t>
  </si>
  <si>
    <t>OXA-2,OXA-15,OXA-32,OXA-34,OXA-141,OXA-161</t>
  </si>
  <si>
    <t>OXA-23 Group</t>
  </si>
  <si>
    <t>OXA-23,OXA-27,OXA-49,OXA-73,OXA-133,OXA-146,OXA-165,OXA-166,OXA-167,OXA-168,OXA-169,OXA-170,OXA-171</t>
  </si>
  <si>
    <t>OXA-24 Group</t>
  </si>
  <si>
    <t>OXA-24,OXA-25,OXA-26,OXA-40,OXA-72,OXA-139,OXA-160</t>
  </si>
  <si>
    <t>OXA-45</t>
  </si>
  <si>
    <t>OXA-48 Group</t>
  </si>
  <si>
    <t>OXA-48,OXA-162,OXA-163,OXA-181</t>
  </si>
  <si>
    <t>OXA-50 Group</t>
  </si>
  <si>
    <t>OXA-50 group (50 variants)</t>
  </si>
  <si>
    <t>OXA-51 Group</t>
  </si>
  <si>
    <t>OXA-51 group (65 variants)</t>
  </si>
  <si>
    <t>OXA-54</t>
  </si>
  <si>
    <t>OXA-55</t>
  </si>
  <si>
    <t>OXA-55,OXA-SH</t>
  </si>
  <si>
    <t>OXA-58 Group</t>
  </si>
  <si>
    <t>OXA-58,OXA-96,OXA-97,OXA-164</t>
  </si>
  <si>
    <t>OXA-60</t>
  </si>
  <si>
    <t>OXA-60,OXA-60a,OXA-60b,OXA-60c</t>
  </si>
  <si>
    <t>OXA-62</t>
  </si>
  <si>
    <t>ereB</t>
  </si>
  <si>
    <t>Erythromycin resistance</t>
  </si>
  <si>
    <t>QepA</t>
  </si>
  <si>
    <t>Fluoroquinolone resistance</t>
  </si>
  <si>
    <t>QepA1,QepA2</t>
  </si>
  <si>
    <t>QnrA</t>
  </si>
  <si>
    <t>QnrA1,QnrA2,QnrA3,QnrA4,QnrA5,QnrA6,QnrA7</t>
  </si>
  <si>
    <t>QnrB-1 group</t>
  </si>
  <si>
    <t>QnrB1,QnrB2,QnrB3,QnrB6,QnrB7,QnrB9,QnrB13,QnrB14,QnrB15,QnrB16,QnrB17,QnrB18,QnrB20,QnrB23,QnrB24,QnrB29,QnrB30</t>
  </si>
  <si>
    <t>QnrB-31 group</t>
  </si>
  <si>
    <t>QnrB31,QnrB32</t>
  </si>
  <si>
    <t>QnrB-4 group</t>
  </si>
  <si>
    <t>QnrB4,QnrB11,QnrB12,QnrB22</t>
  </si>
  <si>
    <t>QnrB-5 group</t>
  </si>
  <si>
    <t>QnrB5,QnrB10,QnrB19</t>
  </si>
  <si>
    <t>QnrB-8 group</t>
  </si>
  <si>
    <t>QnrB8,QnrB21,QnrB25,QnrB27,QnrB28</t>
  </si>
  <si>
    <t>QnrC</t>
  </si>
  <si>
    <t>QnrD</t>
  </si>
  <si>
    <t>QnrS</t>
  </si>
  <si>
    <t>QnrS1,QnrS2,QnrS3,QnrS4</t>
  </si>
  <si>
    <t>ermA</t>
  </si>
  <si>
    <t xml:space="preserve">Macrolide Lincosamide Streptogramin_b </t>
  </si>
  <si>
    <t>ermB</t>
  </si>
  <si>
    <t>ermC</t>
  </si>
  <si>
    <t>mefA</t>
  </si>
  <si>
    <t>msrA</t>
  </si>
  <si>
    <t>oprj</t>
  </si>
  <si>
    <t>Multidrug resistance efflux pump</t>
  </si>
  <si>
    <t>oprm</t>
  </si>
  <si>
    <t>tetA</t>
  </si>
  <si>
    <t>Tetracycline efflux pump</t>
  </si>
  <si>
    <t>tetB</t>
  </si>
  <si>
    <t>vanB</t>
  </si>
  <si>
    <t>Vancomycin resistance</t>
  </si>
  <si>
    <t>vanC</t>
  </si>
  <si>
    <t>Species</t>
  </si>
  <si>
    <t xml:space="preserve"> </t>
  </si>
  <si>
    <t>Assay Category</t>
  </si>
  <si>
    <t>Microbial Identification</t>
  </si>
  <si>
    <t>virulence factor gene</t>
  </si>
  <si>
    <t>antibiotic resistance gene</t>
  </si>
  <si>
    <t>BPID00001A</t>
  </si>
  <si>
    <t>BPID00002A</t>
  </si>
  <si>
    <t>BPID00003A</t>
  </si>
  <si>
    <t>BPID00004A</t>
  </si>
  <si>
    <t>BPID00005A</t>
  </si>
  <si>
    <t>BPID00006A</t>
  </si>
  <si>
    <t>BPID00007A</t>
  </si>
  <si>
    <t>BPID00008A</t>
  </si>
  <si>
    <t>BPID00009A</t>
  </si>
  <si>
    <t>BPID00010A</t>
  </si>
  <si>
    <t>BPID00011A</t>
  </si>
  <si>
    <t>BPID00012A</t>
  </si>
  <si>
    <t>BPID00013A</t>
  </si>
  <si>
    <t>BPID00014A</t>
  </si>
  <si>
    <t>BPID00015A</t>
  </si>
  <si>
    <t>BPID00016A</t>
  </si>
  <si>
    <t>BPID00017A</t>
  </si>
  <si>
    <t>BPID00018A</t>
  </si>
  <si>
    <t>BPID00019A</t>
  </si>
  <si>
    <t>BPID00020A</t>
  </si>
  <si>
    <t>BPID00021A</t>
  </si>
  <si>
    <t>BPID00022A</t>
  </si>
  <si>
    <t>BPID00023A</t>
  </si>
  <si>
    <t>BPID00024A</t>
  </si>
  <si>
    <t>BPID00025A</t>
  </si>
  <si>
    <t>BPID00026A</t>
  </si>
  <si>
    <t>BPID00027A</t>
  </si>
  <si>
    <t>BPID00028A</t>
  </si>
  <si>
    <t>BPID00029A</t>
  </si>
  <si>
    <t>BPID00030A</t>
  </si>
  <si>
    <t>BPID00031A</t>
  </si>
  <si>
    <t>BPID00032A</t>
  </si>
  <si>
    <t>BPID00033A</t>
  </si>
  <si>
    <t>BPID00034A</t>
  </si>
  <si>
    <t>BPID00035A</t>
  </si>
  <si>
    <t>BPID00036A</t>
  </si>
  <si>
    <t>BPID00037A</t>
  </si>
  <si>
    <t>BPID00038A</t>
  </si>
  <si>
    <t>BPID00039A</t>
  </si>
  <si>
    <t>BPID00040A</t>
  </si>
  <si>
    <t>BPID00041A</t>
  </si>
  <si>
    <t>BPID00042A</t>
  </si>
  <si>
    <t>BPID00043A</t>
  </si>
  <si>
    <t>BPID00044A</t>
  </si>
  <si>
    <t>BPID00045A</t>
  </si>
  <si>
    <t>BPID00046A</t>
  </si>
  <si>
    <t>BPID00047A</t>
  </si>
  <si>
    <t>BPID00048A</t>
  </si>
  <si>
    <t>BPID00049A</t>
  </si>
  <si>
    <t>BPID00050A</t>
  </si>
  <si>
    <t>BPID00051A</t>
  </si>
  <si>
    <t>BPID00052A</t>
  </si>
  <si>
    <t>BPID00053A</t>
  </si>
  <si>
    <t>BPID00054A</t>
  </si>
  <si>
    <t>BPID00055A</t>
  </si>
  <si>
    <t>BPID00056A</t>
  </si>
  <si>
    <t>BPID00057A</t>
  </si>
  <si>
    <t>BPID00058A</t>
  </si>
  <si>
    <t>BPID00059A</t>
  </si>
  <si>
    <t>BPID00060A</t>
  </si>
  <si>
    <t>BPID00061A</t>
  </si>
  <si>
    <t>BPID00062A</t>
  </si>
  <si>
    <t>BPID00063A</t>
  </si>
  <si>
    <t>BPID00064A</t>
  </si>
  <si>
    <t>BPID00065A</t>
  </si>
  <si>
    <t>BPID00066A</t>
  </si>
  <si>
    <t>BPID00067A</t>
  </si>
  <si>
    <t>BPID00068A</t>
  </si>
  <si>
    <t>BPID00069A</t>
  </si>
  <si>
    <t>BPID00070A</t>
  </si>
  <si>
    <t>BPID00071A</t>
  </si>
  <si>
    <t>BPID00072A</t>
  </si>
  <si>
    <t>BPID00073A</t>
  </si>
  <si>
    <t>BPID00074A</t>
  </si>
  <si>
    <t>BPID00075A</t>
  </si>
  <si>
    <t>BPID00076A</t>
  </si>
  <si>
    <t>BPID00077A</t>
  </si>
  <si>
    <t>BPID00078A</t>
  </si>
  <si>
    <t>BPID00079A</t>
  </si>
  <si>
    <t>BPID00080A</t>
  </si>
  <si>
    <t>BPID00081A</t>
  </si>
  <si>
    <t>BPID00082A</t>
  </si>
  <si>
    <t>BPID00083A</t>
  </si>
  <si>
    <t>BPID00084A</t>
  </si>
  <si>
    <t>BPID00085A</t>
  </si>
  <si>
    <t>BPID00086A</t>
  </si>
  <si>
    <t>BPID00087A</t>
  </si>
  <si>
    <t>BPID00088A</t>
  </si>
  <si>
    <t>BPID00089A</t>
  </si>
  <si>
    <t>BPID00090A</t>
  </si>
  <si>
    <t>BPID00091A</t>
  </si>
  <si>
    <t>BPID00092A</t>
  </si>
  <si>
    <t>BPID00093A</t>
  </si>
  <si>
    <t>BPID00094A</t>
  </si>
  <si>
    <t>BPID00095A</t>
  </si>
  <si>
    <t>BPID00096A</t>
  </si>
  <si>
    <t>BPID00097A</t>
  </si>
  <si>
    <t>BPID00098A</t>
  </si>
  <si>
    <t>BPID00099A</t>
  </si>
  <si>
    <t>BPID00100A</t>
  </si>
  <si>
    <t>BPID00101A</t>
  </si>
  <si>
    <t>BPID00102A</t>
  </si>
  <si>
    <t>BPID00103A</t>
  </si>
  <si>
    <t>BPID00104A</t>
  </si>
  <si>
    <t>BPID00105A</t>
  </si>
  <si>
    <t>BPID00106A</t>
  </si>
  <si>
    <t>BPID00107A</t>
  </si>
  <si>
    <t>BPID00108A</t>
  </si>
  <si>
    <t>BPID00109A</t>
  </si>
  <si>
    <t>BPID00110A</t>
  </si>
  <si>
    <t>BPID00111A</t>
  </si>
  <si>
    <t>BPID00112A</t>
  </si>
  <si>
    <t>BPID00113A</t>
  </si>
  <si>
    <t>BPID00114A</t>
  </si>
  <si>
    <t>BPID00115A</t>
  </si>
  <si>
    <t>BPID00116A</t>
  </si>
  <si>
    <t>BPID00117A</t>
  </si>
  <si>
    <t>BPID00118A</t>
  </si>
  <si>
    <t>BPID00119A</t>
  </si>
  <si>
    <t>BPID00120A</t>
  </si>
  <si>
    <t>BPID00121A</t>
  </si>
  <si>
    <t>BPID00122A</t>
  </si>
  <si>
    <t>BPID00123A</t>
  </si>
  <si>
    <t>BPID00124A</t>
  </si>
  <si>
    <t>BPID00125A</t>
  </si>
  <si>
    <t>BPID00126A</t>
  </si>
  <si>
    <t>BPID00127A</t>
  </si>
  <si>
    <t>BPID00128A</t>
  </si>
  <si>
    <t>BPID00129A</t>
  </si>
  <si>
    <t>BPID00130A</t>
  </si>
  <si>
    <t>BPID00131A</t>
  </si>
  <si>
    <t>BPID00132A</t>
  </si>
  <si>
    <t>BPID00133A</t>
  </si>
  <si>
    <t>BPID00134A</t>
  </si>
  <si>
    <t>BPID00135A</t>
  </si>
  <si>
    <t>BPID00136A</t>
  </si>
  <si>
    <t>BPID00137A</t>
  </si>
  <si>
    <t>BPID00139A</t>
  </si>
  <si>
    <t>BPID00141A</t>
  </si>
  <si>
    <t>BPID00142A</t>
  </si>
  <si>
    <t>BPID00143A</t>
  </si>
  <si>
    <t>BPID00144A</t>
  </si>
  <si>
    <t>BPID00145A</t>
  </si>
  <si>
    <t>BPID00146A</t>
  </si>
  <si>
    <t>BPID00147A</t>
  </si>
  <si>
    <t>BPID00148A</t>
  </si>
  <si>
    <t>BPID00149A</t>
  </si>
  <si>
    <t>BPID00150A</t>
  </si>
  <si>
    <t>BPID00151A</t>
  </si>
  <si>
    <t>BPID00152A</t>
  </si>
  <si>
    <t>BPID00153A</t>
  </si>
  <si>
    <t>BPID00154A</t>
  </si>
  <si>
    <t>BPID00155A</t>
  </si>
  <si>
    <t>BPID00156A</t>
  </si>
  <si>
    <t>BPID00157A</t>
  </si>
  <si>
    <t>BPID00158A</t>
  </si>
  <si>
    <t>BPID00159A</t>
  </si>
  <si>
    <t>BPID00160A</t>
  </si>
  <si>
    <t>BPID00161A</t>
  </si>
  <si>
    <t>BPID00162A</t>
  </si>
  <si>
    <t>BPID00163A</t>
  </si>
  <si>
    <t>BPID00164A</t>
  </si>
  <si>
    <t>BPID00165A</t>
  </si>
  <si>
    <t>BPID00166A</t>
  </si>
  <si>
    <t>BPID00167A</t>
  </si>
  <si>
    <t>BPID00168A</t>
  </si>
  <si>
    <t>BPID00169A</t>
  </si>
  <si>
    <t>BPID00170A</t>
  </si>
  <si>
    <t>BPID00171A</t>
  </si>
  <si>
    <t>BPID00172A</t>
  </si>
  <si>
    <t>BPID00173A</t>
  </si>
  <si>
    <t>BPID00174A</t>
  </si>
  <si>
    <t>BPID00175A</t>
  </si>
  <si>
    <t>BPID00176A</t>
  </si>
  <si>
    <t>BPID00177A</t>
  </si>
  <si>
    <t>BPID00178A</t>
  </si>
  <si>
    <t>BPID00179A</t>
  </si>
  <si>
    <t>BPID00180A</t>
  </si>
  <si>
    <t>BPID00182A</t>
  </si>
  <si>
    <t>BPID00183A</t>
  </si>
  <si>
    <t>BPID00184A</t>
  </si>
  <si>
    <t>BPID00185A</t>
  </si>
  <si>
    <t>BPID00186A</t>
  </si>
  <si>
    <t>BPID00187A</t>
  </si>
  <si>
    <t>BPID00188A</t>
  </si>
  <si>
    <t>BPID00189A</t>
  </si>
  <si>
    <t>BPID00190A</t>
  </si>
  <si>
    <t>BPID00191A</t>
  </si>
  <si>
    <t>BPID00192A</t>
  </si>
  <si>
    <t>BPID00193A</t>
  </si>
  <si>
    <t>BPID00194A</t>
  </si>
  <si>
    <t>BPID00195A</t>
  </si>
  <si>
    <t>BPID00196A</t>
  </si>
  <si>
    <t>BPID00197A</t>
  </si>
  <si>
    <t>BPID00198A</t>
  </si>
  <si>
    <t>BPID00199A</t>
  </si>
  <si>
    <t>BPID00200A</t>
  </si>
  <si>
    <t>BPID00201A</t>
  </si>
  <si>
    <t>BPID00202A</t>
  </si>
  <si>
    <t>BPID00203A</t>
  </si>
  <si>
    <t>BPID00204A</t>
  </si>
  <si>
    <t>BPID00205A</t>
  </si>
  <si>
    <t>BPID00206A</t>
  </si>
  <si>
    <t>BPID00207A</t>
  </si>
  <si>
    <t>BPID00208A</t>
  </si>
  <si>
    <t>BPID00209A</t>
  </si>
  <si>
    <t>BPID00210A</t>
  </si>
  <si>
    <t>BPID00211A</t>
  </si>
  <si>
    <t>BPID00212A</t>
  </si>
  <si>
    <t>BPID00213A</t>
  </si>
  <si>
    <t>BPID00214A</t>
  </si>
  <si>
    <t>BPID00215A</t>
  </si>
  <si>
    <t>BPID00216A</t>
  </si>
  <si>
    <t>BPID00217A</t>
  </si>
  <si>
    <t>BPID00218A</t>
  </si>
  <si>
    <t>BPID00219A</t>
  </si>
  <si>
    <t>BPID00220A</t>
  </si>
  <si>
    <t>BPID00221A</t>
  </si>
  <si>
    <t>BPID00222A</t>
  </si>
  <si>
    <t>BPID00223A</t>
  </si>
  <si>
    <t>BPID00224A</t>
  </si>
  <si>
    <t>BPID00225A</t>
  </si>
  <si>
    <t>BPID00226A</t>
  </si>
  <si>
    <t>BPID00227A</t>
  </si>
  <si>
    <t>BPID00228A</t>
  </si>
  <si>
    <t>BPID00229A</t>
  </si>
  <si>
    <t>BPID00230A</t>
  </si>
  <si>
    <t>BPID00231A</t>
  </si>
  <si>
    <t>BPID00232A</t>
  </si>
  <si>
    <t>BPID00233A</t>
  </si>
  <si>
    <t>BPID00234A</t>
  </si>
  <si>
    <t>BPID00235A</t>
  </si>
  <si>
    <t>BPID00236A</t>
  </si>
  <si>
    <t>BPID00237A</t>
  </si>
  <si>
    <t>BPID00238A</t>
  </si>
  <si>
    <t>BPID00239A</t>
  </si>
  <si>
    <t>BPID00240A</t>
  </si>
  <si>
    <t>BPID00241A</t>
  </si>
  <si>
    <t>BPID00242A</t>
  </si>
  <si>
    <t>BPID00243A</t>
  </si>
  <si>
    <t>BPID00244A</t>
  </si>
  <si>
    <t>BPID00245A</t>
  </si>
  <si>
    <t>BPID00246A</t>
  </si>
  <si>
    <t>BPID00247A</t>
  </si>
  <si>
    <t>BPID00248A</t>
  </si>
  <si>
    <t>BPID00249A</t>
  </si>
  <si>
    <t>BPID00250A</t>
  </si>
  <si>
    <t>BPID00251A</t>
  </si>
  <si>
    <t>BPID00252A</t>
  </si>
  <si>
    <t>BPID00253A</t>
  </si>
  <si>
    <t>BPID00254A</t>
  </si>
  <si>
    <t>BPID00255A</t>
  </si>
  <si>
    <t>BPID00256A</t>
  </si>
  <si>
    <t>BPID00257A</t>
  </si>
  <si>
    <t>BPID00258A</t>
  </si>
  <si>
    <t>BPID00259A</t>
  </si>
  <si>
    <t>BPID00260A</t>
  </si>
  <si>
    <t>BPID00261A</t>
  </si>
  <si>
    <t>BPID00262A</t>
  </si>
  <si>
    <t>BPID00263A</t>
  </si>
  <si>
    <t>BPID00264A</t>
  </si>
  <si>
    <t>BPID00265A</t>
  </si>
  <si>
    <t>BPID00266A</t>
  </si>
  <si>
    <t>BPID00267A</t>
  </si>
  <si>
    <t>BPID00268A</t>
  </si>
  <si>
    <t>BPID00269A</t>
  </si>
  <si>
    <t>BPID00270A</t>
  </si>
  <si>
    <t>BPID00271A</t>
  </si>
  <si>
    <t>BPID00272A</t>
  </si>
  <si>
    <t>BPID00273A</t>
  </si>
  <si>
    <t>BPID00274A</t>
  </si>
  <si>
    <t>BPID00275A</t>
  </si>
  <si>
    <t>BPID00276A</t>
  </si>
  <si>
    <t>BPID00277A</t>
  </si>
  <si>
    <t>BPID00278A</t>
  </si>
  <si>
    <t>BPID00279A</t>
  </si>
  <si>
    <t>BPID00280A</t>
  </si>
  <si>
    <t>BPID00281A</t>
  </si>
  <si>
    <t>BPID00282A</t>
  </si>
  <si>
    <t>BPID00283A</t>
  </si>
  <si>
    <t>BPID00284A</t>
  </si>
  <si>
    <t>BPID00285A</t>
  </si>
  <si>
    <t>BPID00286A</t>
  </si>
  <si>
    <t>BPID00287A</t>
  </si>
  <si>
    <t>BPID00288A</t>
  </si>
  <si>
    <t>BPID00289A</t>
  </si>
  <si>
    <t>BPID00290A</t>
  </si>
  <si>
    <t>BPID00291A</t>
  </si>
  <si>
    <t>BPID00292A</t>
  </si>
  <si>
    <t>BPID00293A</t>
  </si>
  <si>
    <t>BPID00294A</t>
  </si>
  <si>
    <t>BPID00295A</t>
  </si>
  <si>
    <t>BPID00296A</t>
  </si>
  <si>
    <t>BPID00297A</t>
  </si>
  <si>
    <t>BPID00298A</t>
  </si>
  <si>
    <t>BPID00299A</t>
  </si>
  <si>
    <t>BPID00300A</t>
  </si>
  <si>
    <t>BPID00301A</t>
  </si>
  <si>
    <t>BPID00302A</t>
  </si>
  <si>
    <t>BPID00303A</t>
  </si>
  <si>
    <t>BPID00304A</t>
  </si>
  <si>
    <t>BPID00305A</t>
  </si>
  <si>
    <t>BPID00307A</t>
  </si>
  <si>
    <t>BPID00308A</t>
  </si>
  <si>
    <t>BPID00309A</t>
  </si>
  <si>
    <t>BPID00310A</t>
  </si>
  <si>
    <t>BPID00311A</t>
  </si>
  <si>
    <t>BPID00312A</t>
  </si>
  <si>
    <t>BPID00313A</t>
  </si>
  <si>
    <t>BPID00314A</t>
  </si>
  <si>
    <t>BPID00315A</t>
  </si>
  <si>
    <t>BPID00316A</t>
  </si>
  <si>
    <t>BPID00317A</t>
  </si>
  <si>
    <t>BPID00318A</t>
  </si>
  <si>
    <t>BPID00319A</t>
  </si>
  <si>
    <t>BPID00320A</t>
  </si>
  <si>
    <t>BPID00321A</t>
  </si>
  <si>
    <t>BPID00322A</t>
  </si>
  <si>
    <t>BPID00323A</t>
  </si>
  <si>
    <t>BPID00324A</t>
  </si>
  <si>
    <t>BPID00325A</t>
  </si>
  <si>
    <t>BPID00326A</t>
  </si>
  <si>
    <t>BPID00327A</t>
  </si>
  <si>
    <t>BPID00328A</t>
  </si>
  <si>
    <t>BPID00329A</t>
  </si>
  <si>
    <t>BPID00330A</t>
  </si>
  <si>
    <t>BPID00331A</t>
  </si>
  <si>
    <t>BPID00332A</t>
  </si>
  <si>
    <t>BPID00333A</t>
  </si>
  <si>
    <t>BPID00334A</t>
  </si>
  <si>
    <t>BPID00335A</t>
  </si>
  <si>
    <t>BPID00336A</t>
  </si>
  <si>
    <t>BPID00337A</t>
  </si>
  <si>
    <t>BPID00338A</t>
  </si>
  <si>
    <t>BPID00339A</t>
  </si>
  <si>
    <t>BPID00340A</t>
  </si>
  <si>
    <t>BPID00341A</t>
  </si>
  <si>
    <t>BPID00342A</t>
  </si>
  <si>
    <t>BPID00343A</t>
  </si>
  <si>
    <t>BPID00344A</t>
  </si>
  <si>
    <t>BPID00345A</t>
  </si>
  <si>
    <t>BPID00346A</t>
  </si>
  <si>
    <t>BPID00347A</t>
  </si>
  <si>
    <t>BPID00348A</t>
  </si>
  <si>
    <t>BPID00349A</t>
  </si>
  <si>
    <t>BPID00350A</t>
  </si>
  <si>
    <t>BPID00351A</t>
  </si>
  <si>
    <t>BPID00352A</t>
  </si>
  <si>
    <t>BPID00353A</t>
  </si>
  <si>
    <t>BPID00354A</t>
  </si>
  <si>
    <t>BPID00355A</t>
  </si>
  <si>
    <t>BPID00356A</t>
  </si>
  <si>
    <t>BPID00357A</t>
  </si>
  <si>
    <t>BPID00358A</t>
  </si>
  <si>
    <t>BPVF00453A</t>
  </si>
  <si>
    <t>BPVF00454A</t>
  </si>
  <si>
    <t>BPVF00455A</t>
  </si>
  <si>
    <t>BPVF00456A</t>
  </si>
  <si>
    <t>BPVF00457A</t>
  </si>
  <si>
    <t>BPVF00458A</t>
  </si>
  <si>
    <t>BPVF00459A</t>
  </si>
  <si>
    <t>BPVF00460A</t>
  </si>
  <si>
    <t>BPVF00461A</t>
  </si>
  <si>
    <t>BPVF00462A</t>
  </si>
  <si>
    <t>BPVF00463A</t>
  </si>
  <si>
    <t>BPVF00464A</t>
  </si>
  <si>
    <t>BPVF00465A</t>
  </si>
  <si>
    <t>BPVF00466A</t>
  </si>
  <si>
    <t>BPVF00467A</t>
  </si>
  <si>
    <t>BPVF00468A</t>
  </si>
  <si>
    <t>BPVF00469A</t>
  </si>
  <si>
    <t>BPVF00470A</t>
  </si>
  <si>
    <t>BPVF00471A</t>
  </si>
  <si>
    <t>BPVF00472A</t>
  </si>
  <si>
    <t>BPVF00473A</t>
  </si>
  <si>
    <t>BPVF00474A</t>
  </si>
  <si>
    <t>BPVF00475A</t>
  </si>
  <si>
    <t>BPVF00476A</t>
  </si>
  <si>
    <t>BPVF00477A</t>
  </si>
  <si>
    <t>BPVF00478A</t>
  </si>
  <si>
    <t>BPVF00479A</t>
  </si>
  <si>
    <t>BPVF00480A</t>
  </si>
  <si>
    <t>BPVF00481A</t>
  </si>
  <si>
    <t>BPVF00482A</t>
  </si>
  <si>
    <t>BPVF00483A</t>
  </si>
  <si>
    <t>BPVF00484A</t>
  </si>
  <si>
    <t>BPVF00485A</t>
  </si>
  <si>
    <t>BPVF00486A</t>
  </si>
  <si>
    <t>BPVF00487A</t>
  </si>
  <si>
    <t>BPVF00488A</t>
  </si>
  <si>
    <t>BPVF00489A</t>
  </si>
  <si>
    <t>BPVF00490A</t>
  </si>
  <si>
    <t>BPVF00491A</t>
  </si>
  <si>
    <t>BPVF00492A</t>
  </si>
  <si>
    <t>BPVF00493A</t>
  </si>
  <si>
    <t>BPVF00494A</t>
  </si>
  <si>
    <t>BPVF00495A</t>
  </si>
  <si>
    <t>BPVF00496A</t>
  </si>
  <si>
    <t>BPVF00497A</t>
  </si>
  <si>
    <t>BPVF00498A</t>
  </si>
  <si>
    <t>BPVF00499A</t>
  </si>
  <si>
    <t>BPVF00500A</t>
  </si>
  <si>
    <t>BPVF00501A</t>
  </si>
  <si>
    <t>BPVF00502A</t>
  </si>
  <si>
    <t>BPVF00503A</t>
  </si>
  <si>
    <t>BPVF00504A</t>
  </si>
  <si>
    <t>BPVF00505A</t>
  </si>
  <si>
    <t>BPVF00506A</t>
  </si>
  <si>
    <t>BPVF00507A</t>
  </si>
  <si>
    <t>BPVF00508A</t>
  </si>
  <si>
    <t>BPVF00509A</t>
  </si>
  <si>
    <t>BPVF00510A</t>
  </si>
  <si>
    <t>BPVF00511A</t>
  </si>
  <si>
    <t>BPVF00512A</t>
  </si>
  <si>
    <t>BPVF00513A</t>
  </si>
  <si>
    <t>BPVF00514A</t>
  </si>
  <si>
    <t>BPVF00515A</t>
  </si>
  <si>
    <t>BPVF00516A</t>
  </si>
  <si>
    <t>BPVF00517A</t>
  </si>
  <si>
    <t>BPVF00518A</t>
  </si>
  <si>
    <t>BPVF00519A</t>
  </si>
  <si>
    <t>BPVF00520A</t>
  </si>
  <si>
    <t>BPVF00521A</t>
  </si>
  <si>
    <t>BPVF00522A</t>
  </si>
  <si>
    <t>BPVF00523A</t>
  </si>
  <si>
    <t>BPVF00524A</t>
  </si>
  <si>
    <t>BPVF00525A</t>
  </si>
  <si>
    <t>BPVF00526A</t>
  </si>
  <si>
    <t>BPVF00527A</t>
  </si>
  <si>
    <t>BPVF00528A</t>
  </si>
  <si>
    <t>BPVF00529A</t>
  </si>
  <si>
    <t>BPVF00530A</t>
  </si>
  <si>
    <t>BPVF00531A</t>
  </si>
  <si>
    <t>BPVF00532A</t>
  </si>
  <si>
    <t>BPVF00533A</t>
  </si>
  <si>
    <t>BPVF00534A</t>
  </si>
  <si>
    <t>BPVF00535A</t>
  </si>
  <si>
    <t>BPVF00536A</t>
  </si>
  <si>
    <t>BPVF00537A</t>
  </si>
  <si>
    <t>BPVF00538A</t>
  </si>
  <si>
    <t>BPVF00539A</t>
  </si>
  <si>
    <t>BPAR00366A</t>
  </si>
  <si>
    <t>BPAR00367A</t>
  </si>
  <si>
    <t>BPAR00368A</t>
  </si>
  <si>
    <t>BPAR00369A</t>
  </si>
  <si>
    <t>BPAR00370A</t>
  </si>
  <si>
    <t>BPAR00371A</t>
  </si>
  <si>
    <t>BPAR00372A</t>
  </si>
  <si>
    <t>BPAR00373A</t>
  </si>
  <si>
    <t>BPAR00374A</t>
  </si>
  <si>
    <t>BPAR00375A</t>
  </si>
  <si>
    <t>BPAR00376A</t>
  </si>
  <si>
    <t>BPAR00377A</t>
  </si>
  <si>
    <t>BPAR00378A</t>
  </si>
  <si>
    <t>BPAR00379A</t>
  </si>
  <si>
    <t>BPAR00380A</t>
  </si>
  <si>
    <t>BPAR00381A</t>
  </si>
  <si>
    <t>BPAR00382A</t>
  </si>
  <si>
    <t>BPAR00383A</t>
  </si>
  <si>
    <t>BPAR00384A</t>
  </si>
  <si>
    <t>BPAR00385A</t>
  </si>
  <si>
    <t>BPAR00386A</t>
  </si>
  <si>
    <t>BPAR00387A</t>
  </si>
  <si>
    <t>BPAR00388A</t>
  </si>
  <si>
    <t>BPAR00389A</t>
  </si>
  <si>
    <t>BPAR00390A</t>
  </si>
  <si>
    <t>BPAR00391A</t>
  </si>
  <si>
    <t>BPAR00392A</t>
  </si>
  <si>
    <t>BPAR00393A</t>
  </si>
  <si>
    <t>BPAR00394A</t>
  </si>
  <si>
    <t>BPAR00395A</t>
  </si>
  <si>
    <t>BPAR00396A</t>
  </si>
  <si>
    <t>BPAR00397A</t>
  </si>
  <si>
    <t>BPAR00398A</t>
  </si>
  <si>
    <t>BPAR00399A</t>
  </si>
  <si>
    <t>BPAR00400A</t>
  </si>
  <si>
    <t>BPAR00401A</t>
  </si>
  <si>
    <t>BPAR00402A</t>
  </si>
  <si>
    <t>BPAR00403A</t>
  </si>
  <si>
    <t>BPAR00404A</t>
  </si>
  <si>
    <t>BPAR00405A</t>
  </si>
  <si>
    <t>BPAR00406A</t>
  </si>
  <si>
    <t>BPAR00407A</t>
  </si>
  <si>
    <t>BPAR00408A</t>
  </si>
  <si>
    <t>BPAR00409A</t>
  </si>
  <si>
    <t>BPAR00410A</t>
  </si>
  <si>
    <t>BPAR00411A</t>
  </si>
  <si>
    <t>BPAR00412A</t>
  </si>
  <si>
    <t>BPAR00413A</t>
  </si>
  <si>
    <t>BPAR00414A</t>
  </si>
  <si>
    <t>BPAR00415A</t>
  </si>
  <si>
    <t>BPAR00416A</t>
  </si>
  <si>
    <t>BPAR00417A</t>
  </si>
  <si>
    <t>BPAR00418A</t>
  </si>
  <si>
    <t>BPAR00419A</t>
  </si>
  <si>
    <t>BPAR00420A</t>
  </si>
  <si>
    <t>BPAR00421A</t>
  </si>
  <si>
    <t>BPAR00422A</t>
  </si>
  <si>
    <t>BPAR00423A</t>
  </si>
  <si>
    <t>BPAR00424A</t>
  </si>
  <si>
    <t>BPAR00425A</t>
  </si>
  <si>
    <t>BPAR00426A</t>
  </si>
  <si>
    <t>BPAR00427A</t>
  </si>
  <si>
    <t>BPAR00428A</t>
  </si>
  <si>
    <t>BPAR00429A</t>
  </si>
  <si>
    <t>BPAR00430A</t>
  </si>
  <si>
    <t>BPAR00431A</t>
  </si>
  <si>
    <t>BPAR00432A</t>
  </si>
  <si>
    <t>BPAR00433A</t>
  </si>
  <si>
    <t>BPAR00434A</t>
  </si>
  <si>
    <t>BPAR00435A</t>
  </si>
  <si>
    <t>BPAR00436A</t>
  </si>
  <si>
    <t>BPAR00437A</t>
  </si>
  <si>
    <t>BPAR00438A</t>
  </si>
  <si>
    <t>BPAR00439A</t>
  </si>
  <si>
    <t>BPAR00440A</t>
  </si>
  <si>
    <t>BPAR00441A</t>
  </si>
  <si>
    <t>BPAR00442A</t>
  </si>
  <si>
    <t>BPAR00443A</t>
  </si>
  <si>
    <t>BPAR00444A</t>
  </si>
  <si>
    <t>BPAR00445A</t>
  </si>
  <si>
    <t>BPAR00446A</t>
  </si>
  <si>
    <t>BPAR00447A</t>
  </si>
  <si>
    <t>BPAR00448A</t>
  </si>
  <si>
    <t>BPAR00449A</t>
  </si>
  <si>
    <t>BPAR00450A</t>
  </si>
  <si>
    <t>BPAR00451A</t>
  </si>
  <si>
    <t>BPAR00452A</t>
  </si>
  <si>
    <t>BPCL00363A</t>
  </si>
  <si>
    <t>BPCL00364A</t>
  </si>
  <si>
    <t>BPCL00359A</t>
  </si>
  <si>
    <t>BPCL00360A</t>
  </si>
  <si>
    <t>BPCL00362A</t>
  </si>
  <si>
    <t>BPCL00365A</t>
  </si>
  <si>
    <t>Species/Gene</t>
  </si>
  <si>
    <t>Antibiotic classification/Virulence Factor Gene Description</t>
  </si>
  <si>
    <t>Also Detects (Antibiotic resistance gene)/Associated Species (Virulence Factor)</t>
  </si>
  <si>
    <t>Assay Catalog Number</t>
  </si>
  <si>
    <t>May Also Detect (Microbial Identification)</t>
  </si>
  <si>
    <t>Assay Catalog #</t>
  </si>
  <si>
    <t>May Detect</t>
  </si>
  <si>
    <t>Product Name</t>
  </si>
  <si>
    <t>Bacterial Info Name</t>
  </si>
  <si>
    <t>Bacterial Info Description</t>
  </si>
  <si>
    <r>
      <t xml:space="preserve">PPC = 22 </t>
    </r>
    <r>
      <rPr>
        <sz val="11"/>
        <color theme="1"/>
        <rFont val="Calibri"/>
        <family val="2"/>
        <scheme val="minor"/>
      </rPr>
      <t>± 2</t>
    </r>
  </si>
  <si>
    <t>QC Call</t>
  </si>
  <si>
    <t>Control Assays (Control samples)</t>
  </si>
  <si>
    <t>PPC (Control samples)</t>
  </si>
  <si>
    <t>Control Assays (Test samples)</t>
  </si>
  <si>
    <t>PPC (Test samples)</t>
  </si>
  <si>
    <t>Control</t>
  </si>
  <si>
    <t>ST DEV</t>
  </si>
  <si>
    <r>
      <t>NOTE:</t>
    </r>
    <r>
      <rPr>
        <i/>
        <sz val="11"/>
        <rFont val="Calibri"/>
        <family val="2"/>
        <scheme val="minor"/>
      </rPr>
      <t xml:space="preserve"> Sample data sets are included in this template for demonstration purposes only. Simply replace the existing data with your own using the Copy and Paste operations described above.</t>
    </r>
  </si>
  <si>
    <t>Fold Difference (Test/Control)</t>
  </si>
  <si>
    <r>
      <t xml:space="preserve">This data analysis worksheet is for profiling of two different sets of samples, Test and Control. It uses the </t>
    </r>
    <r>
      <rPr>
        <b/>
        <sz val="11"/>
        <rFont val="Symbol"/>
        <family val="1"/>
        <charset val="2"/>
      </rPr>
      <t>DD</t>
    </r>
    <r>
      <rPr>
        <b/>
        <sz val="11"/>
        <rFont val="Calibri"/>
        <family val="2"/>
        <scheme val="minor"/>
      </rPr>
      <t>C</t>
    </r>
    <r>
      <rPr>
        <b/>
        <vertAlign val="subscript"/>
        <sz val="11"/>
        <rFont val="Calibri"/>
        <family val="2"/>
        <scheme val="minor"/>
      </rPr>
      <t>T</t>
    </r>
    <r>
      <rPr>
        <b/>
        <sz val="11"/>
        <rFont val="Calibri"/>
        <family val="2"/>
        <scheme val="minor"/>
      </rPr>
      <t xml:space="preserve"> method to calculate the average relative abundance of each species across the samples belonging to the same group.</t>
    </r>
  </si>
  <si>
    <r>
      <rPr>
        <b/>
        <sz val="11"/>
        <rFont val="Calibri"/>
        <family val="2"/>
        <scheme val="minor"/>
      </rPr>
      <t xml:space="preserve">1. Array Table: </t>
    </r>
    <r>
      <rPr>
        <sz val="11"/>
        <rFont val="Calibri"/>
        <family val="2"/>
        <scheme val="minor"/>
      </rPr>
      <t>This worksheet displays the layout of the PCR Array analyzed with this template.</t>
    </r>
  </si>
  <si>
    <t>Undetermined</t>
  </si>
  <si>
    <r>
      <t xml:space="preserve">2. Control Sample Data: </t>
    </r>
    <r>
      <rPr>
        <sz val="11"/>
        <rFont val="Calibri"/>
        <family val="2"/>
        <scheme val="minor"/>
      </rPr>
      <t>Copy the C</t>
    </r>
    <r>
      <rPr>
        <vertAlign val="subscript"/>
        <sz val="11"/>
        <rFont val="Calibri"/>
        <family val="2"/>
        <scheme val="minor"/>
      </rPr>
      <t>T</t>
    </r>
    <r>
      <rPr>
        <sz val="11"/>
        <rFont val="Calibri"/>
        <family val="2"/>
        <scheme val="minor"/>
      </rPr>
      <t xml:space="preserve"> values of your Control samples from your real-time PCR results. Use the </t>
    </r>
    <r>
      <rPr>
        <u/>
        <sz val="11"/>
        <rFont val="Calibri"/>
        <family val="2"/>
        <scheme val="minor"/>
      </rPr>
      <t>Paste Special</t>
    </r>
    <r>
      <rPr>
        <sz val="11"/>
        <rFont val="Calibri"/>
        <family val="2"/>
        <scheme val="minor"/>
      </rPr>
      <t xml:space="preserve"> function and select "</t>
    </r>
    <r>
      <rPr>
        <u/>
        <sz val="11"/>
        <rFont val="Calibri"/>
        <family val="2"/>
        <scheme val="minor"/>
      </rPr>
      <t>Values</t>
    </r>
    <r>
      <rPr>
        <sz val="11"/>
        <rFont val="Calibri"/>
        <family val="2"/>
        <scheme val="minor"/>
      </rPr>
      <t>" to paste the C</t>
    </r>
    <r>
      <rPr>
        <vertAlign val="subscript"/>
        <sz val="11"/>
        <rFont val="Calibri"/>
        <family val="2"/>
        <scheme val="minor"/>
      </rPr>
      <t>T</t>
    </r>
    <r>
      <rPr>
        <sz val="11"/>
        <rFont val="Calibri"/>
        <family val="2"/>
        <scheme val="minor"/>
      </rPr>
      <t xml:space="preserve"> values to the yellow section of the "Control Sample Data" worksheet. This template accommodates a maximum number of 48 Control Samples.</t>
    </r>
  </si>
  <si>
    <r>
      <t xml:space="preserve">3. Test Sample Data: </t>
    </r>
    <r>
      <rPr>
        <sz val="11"/>
        <rFont val="Calibri"/>
        <family val="2"/>
        <scheme val="minor"/>
      </rPr>
      <t>Likewise, copy the C</t>
    </r>
    <r>
      <rPr>
        <vertAlign val="subscript"/>
        <sz val="11"/>
        <rFont val="Calibri"/>
        <family val="2"/>
        <scheme val="minor"/>
      </rPr>
      <t>T</t>
    </r>
    <r>
      <rPr>
        <sz val="11"/>
        <rFont val="Calibri"/>
        <family val="2"/>
        <scheme val="minor"/>
      </rPr>
      <t xml:space="preserve"> values of your Test samples from your real-time PCR results. Use the </t>
    </r>
    <r>
      <rPr>
        <u/>
        <sz val="11"/>
        <rFont val="Calibri"/>
        <family val="2"/>
        <scheme val="minor"/>
      </rPr>
      <t>Paste Special</t>
    </r>
    <r>
      <rPr>
        <sz val="11"/>
        <rFont val="Calibri"/>
        <family val="2"/>
        <scheme val="minor"/>
      </rPr>
      <t xml:space="preserve"> function and select "</t>
    </r>
    <r>
      <rPr>
        <u/>
        <sz val="11"/>
        <rFont val="Calibri"/>
        <family val="2"/>
        <scheme val="minor"/>
      </rPr>
      <t>Values</t>
    </r>
    <r>
      <rPr>
        <sz val="11"/>
        <rFont val="Calibri"/>
        <family val="2"/>
        <scheme val="minor"/>
      </rPr>
      <t>" to paste the C</t>
    </r>
    <r>
      <rPr>
        <vertAlign val="subscript"/>
        <sz val="11"/>
        <rFont val="Calibri"/>
        <family val="2"/>
        <scheme val="minor"/>
      </rPr>
      <t>T</t>
    </r>
    <r>
      <rPr>
        <sz val="11"/>
        <rFont val="Calibri"/>
        <family val="2"/>
        <scheme val="minor"/>
      </rPr>
      <t xml:space="preserve"> values to the yellow section of the "Test Sample Data" worksheet. This template accommodates a maximum number of 48 Test Samples.</t>
    </r>
  </si>
  <si>
    <t>Sample 11</t>
  </si>
  <si>
    <t>Sample 12</t>
  </si>
  <si>
    <t>Sample 13</t>
  </si>
  <si>
    <t>Sample 14</t>
  </si>
  <si>
    <t>Sample 15</t>
  </si>
  <si>
    <t>Sample 16</t>
  </si>
  <si>
    <t>Sample 17</t>
  </si>
  <si>
    <t>Sample 18</t>
  </si>
  <si>
    <t>Sample 19</t>
  </si>
  <si>
    <t>Sample 20</t>
  </si>
  <si>
    <t>Sample 21</t>
  </si>
  <si>
    <t>Sample 22</t>
  </si>
  <si>
    <t>Sample 23</t>
  </si>
  <si>
    <t>Sample 24</t>
  </si>
  <si>
    <t>Sample 25</t>
  </si>
  <si>
    <t>Sample 26</t>
  </si>
  <si>
    <t>Sample 27</t>
  </si>
  <si>
    <t>Sample 28</t>
  </si>
  <si>
    <t>Sample 29</t>
  </si>
  <si>
    <t>Sample 30</t>
  </si>
  <si>
    <t>Sample 31</t>
  </si>
  <si>
    <t>Sample 32</t>
  </si>
  <si>
    <t>Sample 33</t>
  </si>
  <si>
    <t>Sample 34</t>
  </si>
  <si>
    <t>Sample 35</t>
  </si>
  <si>
    <t>Sample 36</t>
  </si>
  <si>
    <t>Sample 37</t>
  </si>
  <si>
    <t>Sample 38</t>
  </si>
  <si>
    <t>Sample 39</t>
  </si>
  <si>
    <t>Sample 40</t>
  </si>
  <si>
    <t>Sample 41</t>
  </si>
  <si>
    <t>Sample 42</t>
  </si>
  <si>
    <t>Sample 43</t>
  </si>
  <si>
    <t>Sample 44</t>
  </si>
  <si>
    <t>Sample 45</t>
  </si>
  <si>
    <t>Sample 46</t>
  </si>
  <si>
    <t>Sample 47</t>
  </si>
  <si>
    <t>Sample 48</t>
  </si>
  <si>
    <r>
      <t xml:space="preserve">Control </t>
    </r>
    <r>
      <rPr>
        <b/>
        <sz val="10"/>
        <color theme="1"/>
        <rFont val="Symbol"/>
        <family val="1"/>
        <charset val="2"/>
      </rPr>
      <t>D</t>
    </r>
    <r>
      <rPr>
        <b/>
        <sz val="10"/>
        <color theme="1"/>
        <rFont val="Calibri"/>
        <family val="2"/>
        <scheme val="minor"/>
      </rPr>
      <t>C</t>
    </r>
    <r>
      <rPr>
        <b/>
        <vertAlign val="subscript"/>
        <sz val="10"/>
        <color theme="1"/>
        <rFont val="Calibri"/>
        <family val="2"/>
        <scheme val="minor"/>
      </rPr>
      <t>T</t>
    </r>
    <r>
      <rPr>
        <b/>
        <sz val="10"/>
        <color theme="1"/>
        <rFont val="Calibri"/>
        <family val="2"/>
        <scheme val="minor"/>
      </rPr>
      <t xml:space="preserve"> (bacterial load)</t>
    </r>
  </si>
  <si>
    <r>
      <t xml:space="preserve">AVG </t>
    </r>
    <r>
      <rPr>
        <b/>
        <sz val="10"/>
        <color theme="1"/>
        <rFont val="Symbol"/>
        <family val="1"/>
        <charset val="2"/>
      </rPr>
      <t>D</t>
    </r>
    <r>
      <rPr>
        <b/>
        <sz val="10"/>
        <color theme="1"/>
        <rFont val="Calibri"/>
        <family val="2"/>
        <scheme val="minor"/>
      </rPr>
      <t>C</t>
    </r>
    <r>
      <rPr>
        <b/>
        <vertAlign val="subscript"/>
        <sz val="10"/>
        <color theme="1"/>
        <rFont val="Calibri"/>
        <family val="2"/>
        <scheme val="minor"/>
      </rPr>
      <t>T</t>
    </r>
  </si>
  <si>
    <r>
      <t xml:space="preserve">Test </t>
    </r>
    <r>
      <rPr>
        <b/>
        <sz val="10"/>
        <color theme="1"/>
        <rFont val="Symbol"/>
        <family val="1"/>
        <charset val="2"/>
      </rPr>
      <t>D</t>
    </r>
    <r>
      <rPr>
        <b/>
        <sz val="10"/>
        <color theme="1"/>
        <rFont val="Calibri"/>
        <family val="2"/>
        <scheme val="minor"/>
      </rPr>
      <t>C</t>
    </r>
    <r>
      <rPr>
        <b/>
        <vertAlign val="subscript"/>
        <sz val="10"/>
        <color theme="1"/>
        <rFont val="Calibri"/>
        <family val="2"/>
        <scheme val="minor"/>
      </rPr>
      <t>T</t>
    </r>
    <r>
      <rPr>
        <b/>
        <sz val="10"/>
        <color theme="1"/>
        <rFont val="Calibri"/>
        <family val="2"/>
        <scheme val="minor"/>
      </rPr>
      <t xml:space="preserve"> (bacterial load)</t>
    </r>
  </si>
  <si>
    <t>Fold Change</t>
  </si>
  <si>
    <t>Bacterial Load-Fold Change (Test/Control)</t>
  </si>
  <si>
    <t>No Template Controls</t>
  </si>
  <si>
    <t>NTC 1</t>
  </si>
  <si>
    <t>NTC 2</t>
  </si>
  <si>
    <t>NTC 3</t>
  </si>
  <si>
    <t>NTC 4</t>
  </si>
  <si>
    <t>NTC 5</t>
  </si>
  <si>
    <t>NTC 6</t>
  </si>
  <si>
    <t>PPC (No Template Contosls)</t>
  </si>
  <si>
    <t>Test</t>
  </si>
  <si>
    <t>Also Detects</t>
  </si>
  <si>
    <t>May Also Detect</t>
  </si>
  <si>
    <t>NTC QC Check</t>
  </si>
  <si>
    <t>Control Samples Identification Call</t>
  </si>
  <si>
    <t>Test Samples Identification Call</t>
  </si>
  <si>
    <r>
      <rPr>
        <b/>
        <sz val="10"/>
        <color theme="1"/>
        <rFont val="Symbol"/>
        <family val="1"/>
        <charset val="2"/>
      </rPr>
      <t>D</t>
    </r>
    <r>
      <rPr>
        <b/>
        <sz val="10"/>
        <color theme="1"/>
        <rFont val="Calibri"/>
        <family val="2"/>
        <scheme val="minor"/>
      </rPr>
      <t>C</t>
    </r>
    <r>
      <rPr>
        <b/>
        <vertAlign val="subscript"/>
        <sz val="10"/>
        <color theme="1"/>
        <rFont val="Calibri"/>
        <family val="2"/>
        <scheme val="minor"/>
      </rPr>
      <t>T</t>
    </r>
    <r>
      <rPr>
        <b/>
        <sz val="10"/>
        <color theme="1"/>
        <rFont val="Calibri"/>
        <family val="2"/>
        <scheme val="minor"/>
      </rPr>
      <t xml:space="preserve"> Control Samples Samples ID</t>
    </r>
  </si>
  <si>
    <r>
      <rPr>
        <b/>
        <sz val="10"/>
        <color theme="1"/>
        <rFont val="Symbol"/>
        <family val="1"/>
        <charset val="2"/>
      </rPr>
      <t>D</t>
    </r>
    <r>
      <rPr>
        <b/>
        <sz val="10"/>
        <color theme="1"/>
        <rFont val="Calibri"/>
        <family val="2"/>
        <scheme val="minor"/>
      </rPr>
      <t>C</t>
    </r>
    <r>
      <rPr>
        <b/>
        <vertAlign val="subscript"/>
        <sz val="10"/>
        <color theme="1"/>
        <rFont val="Calibri"/>
        <family val="2"/>
        <scheme val="minor"/>
      </rPr>
      <t>T</t>
    </r>
    <r>
      <rPr>
        <b/>
        <sz val="10"/>
        <color theme="1"/>
        <rFont val="Calibri"/>
        <family val="2"/>
        <scheme val="minor"/>
      </rPr>
      <t xml:space="preserve"> Test Samples Samples ID</t>
    </r>
  </si>
  <si>
    <r>
      <rPr>
        <b/>
        <sz val="11"/>
        <color theme="1"/>
        <rFont val="Calibri"/>
        <family val="2"/>
        <scheme val="minor"/>
      </rPr>
      <t xml:space="preserve">8. Chart: </t>
    </r>
    <r>
      <rPr>
        <sz val="11"/>
        <color theme="1"/>
        <rFont val="Calibri"/>
        <family val="2"/>
        <scheme val="minor"/>
      </rPr>
      <t>The chart plots the log</t>
    </r>
    <r>
      <rPr>
        <vertAlign val="subscript"/>
        <sz val="11"/>
        <color theme="1"/>
        <rFont val="Calibri"/>
        <family val="2"/>
        <scheme val="minor"/>
      </rPr>
      <t>10</t>
    </r>
    <r>
      <rPr>
        <sz val="11"/>
        <color theme="1"/>
        <rFont val="Calibri"/>
        <family val="2"/>
        <scheme val="minor"/>
      </rPr>
      <t xml:space="preserve"> of the fold change for the Test Samples relative to the Control Samples on the y-axis for each assay as displayed on the x-axis.</t>
    </r>
  </si>
  <si>
    <r>
      <rPr>
        <b/>
        <sz val="11"/>
        <color theme="1"/>
        <rFont val="Calibri"/>
        <family val="2"/>
        <scheme val="minor"/>
      </rPr>
      <t xml:space="preserve">9. Calculations: </t>
    </r>
    <r>
      <rPr>
        <sz val="11"/>
        <color theme="1"/>
        <rFont val="Calibri"/>
        <family val="2"/>
        <scheme val="minor"/>
      </rPr>
      <t>This worksheet displays all of the intermediate calcualtions used to determine the values in the QC Report and the Resutls worksheets.</t>
    </r>
  </si>
  <si>
    <r>
      <rPr>
        <b/>
        <sz val="11"/>
        <rFont val="Calibri"/>
        <family val="2"/>
        <scheme val="minor"/>
      </rPr>
      <t>4. No Template Controls:</t>
    </r>
    <r>
      <rPr>
        <sz val="11"/>
        <rFont val="Calibri"/>
        <family val="2"/>
        <scheme val="minor"/>
      </rPr>
      <t xml:space="preserve"> If performed, copy the C</t>
    </r>
    <r>
      <rPr>
        <vertAlign val="subscript"/>
        <sz val="11"/>
        <rFont val="Calibri"/>
        <family val="2"/>
        <scheme val="minor"/>
      </rPr>
      <t>T</t>
    </r>
    <r>
      <rPr>
        <sz val="11"/>
        <rFont val="Calibri"/>
        <family val="2"/>
        <scheme val="minor"/>
      </rPr>
      <t xml:space="preserve"> values of your No Template Controls from your real-time PCR Results. Use the</t>
    </r>
    <r>
      <rPr>
        <u/>
        <sz val="11"/>
        <rFont val="Calibri"/>
        <family val="2"/>
        <scheme val="minor"/>
      </rPr>
      <t xml:space="preserve"> Paste Special</t>
    </r>
    <r>
      <rPr>
        <sz val="11"/>
        <rFont val="Calibri"/>
        <family val="2"/>
        <scheme val="minor"/>
      </rPr>
      <t xml:space="preserve"> function and select "</t>
    </r>
    <r>
      <rPr>
        <u/>
        <sz val="11"/>
        <rFont val="Calibri"/>
        <family val="2"/>
        <scheme val="minor"/>
      </rPr>
      <t>Values</t>
    </r>
    <r>
      <rPr>
        <sz val="11"/>
        <rFont val="Calibri"/>
        <family val="2"/>
        <scheme val="minor"/>
      </rPr>
      <t>" to paste the C</t>
    </r>
    <r>
      <rPr>
        <vertAlign val="subscript"/>
        <sz val="11"/>
        <rFont val="Calibri"/>
        <family val="2"/>
        <scheme val="minor"/>
      </rPr>
      <t>T</t>
    </r>
    <r>
      <rPr>
        <sz val="11"/>
        <rFont val="Calibri"/>
        <family val="2"/>
        <scheme val="minor"/>
      </rPr>
      <t xml:space="preserve"> values to the yellow section of the "No Template Controls" worksheet. This template accommodates a maximum number of 6 No Template Controls.
If No Template Controls were not performed, delete the sample data used for demonstration purposes from this worksheets and note that the "Identification Calls" cannot be interpreted.</t>
    </r>
  </si>
  <si>
    <r>
      <rPr>
        <b/>
        <sz val="11"/>
        <color theme="1"/>
        <rFont val="Calibri"/>
        <family val="2"/>
        <scheme val="minor"/>
      </rPr>
      <t>6. Identification Call:</t>
    </r>
    <r>
      <rPr>
        <sz val="11"/>
        <color theme="1"/>
        <rFont val="Calibri"/>
        <family val="2"/>
        <scheme val="minor"/>
      </rPr>
      <t xml:space="preserve"> This worksheet displays whether each species in each Test and each Control Sample was reliably detected ("+"), marginally detected ("+/-"), or not detected ("-"). The Sensitivity or each assay and the NTC PPC QC Call for each assay is also displayed for reference.</t>
    </r>
  </si>
  <si>
    <r>
      <rPr>
        <b/>
        <sz val="11"/>
        <color theme="1"/>
        <rFont val="Calibri"/>
        <family val="2"/>
        <scheme val="minor"/>
      </rPr>
      <t xml:space="preserve">7. Results: </t>
    </r>
    <r>
      <rPr>
        <sz val="11"/>
        <color theme="1"/>
        <rFont val="Calibri"/>
        <family val="2"/>
        <scheme val="minor"/>
      </rPr>
      <t>This worksheet returns the Fold Difference and log</t>
    </r>
    <r>
      <rPr>
        <vertAlign val="subscript"/>
        <sz val="11"/>
        <color theme="1"/>
        <rFont val="Calibri"/>
        <family val="2"/>
        <scheme val="minor"/>
      </rPr>
      <t>10</t>
    </r>
    <r>
      <rPr>
        <sz val="11"/>
        <color theme="1"/>
        <rFont val="Calibri"/>
        <family val="2"/>
        <scheme val="minor"/>
      </rPr>
      <t xml:space="preserve"> of the Fold Change between the average of the Test and Control Samples. The Fold Change is the ratio of the average </t>
    </r>
    <r>
      <rPr>
        <sz val="11"/>
        <color theme="1"/>
        <rFont val="Symbol"/>
        <family val="1"/>
        <charset val="2"/>
      </rPr>
      <t>D</t>
    </r>
    <r>
      <rPr>
        <sz val="11"/>
        <color theme="1"/>
        <rFont val="Calibri"/>
        <family val="2"/>
        <scheme val="minor"/>
      </rPr>
      <t>C</t>
    </r>
    <r>
      <rPr>
        <vertAlign val="subscript"/>
        <sz val="11"/>
        <color theme="1"/>
        <rFont val="Calibri"/>
        <family val="2"/>
        <scheme val="minor"/>
      </rPr>
      <t>T</t>
    </r>
    <r>
      <rPr>
        <sz val="11"/>
        <color theme="1"/>
        <rFont val="Calibri"/>
        <family val="2"/>
        <scheme val="minor"/>
      </rPr>
      <t xml:space="preserve"> values (normalized to bacterial load) of the Test Samples and Control Samples. The Fold Difference is the negative inverse of the Fold Change if the latter is less than one and is equal to the Fold Change if the latter is greater than one. This worksheet also displays the "Identification Call" results summary for each group of samples.</t>
    </r>
  </si>
  <si>
    <r>
      <rPr>
        <b/>
        <sz val="11"/>
        <color theme="1"/>
        <rFont val="Calibri"/>
        <family val="2"/>
        <scheme val="minor"/>
      </rPr>
      <t xml:space="preserve">5. QC Report: </t>
    </r>
    <r>
      <rPr>
        <sz val="11"/>
        <color theme="1"/>
        <rFont val="Calibri"/>
        <family val="2"/>
        <scheme val="minor"/>
      </rPr>
      <t>This worksheet interprets the Pan Bacteria and Positive PCR Control (PPC) Assays on the PCR Array for each Control and Test Sample, and it interprets the No Template Controls' PPC Assays. The Pan Bacteria controls return "OKAY" if the assay detects DNA with a pre-defined level of sensitivity and "Inconclusive" if it does not. The PPC returns "Yes" or "No" depending on whether or not the assay's C</t>
    </r>
    <r>
      <rPr>
        <vertAlign val="subscript"/>
        <sz val="11"/>
        <color theme="1"/>
        <rFont val="Calibri"/>
        <family val="2"/>
        <scheme val="minor"/>
      </rPr>
      <t>T</t>
    </r>
    <r>
      <rPr>
        <sz val="11"/>
        <color theme="1"/>
        <rFont val="Calibri"/>
        <family val="2"/>
        <scheme val="minor"/>
      </rPr>
      <t xml:space="preserve"> value is in the range of 20 to 24.</t>
    </r>
  </si>
  <si>
    <r>
      <rPr>
        <b/>
        <sz val="11"/>
        <rFont val="Calibri"/>
        <family val="2"/>
        <scheme val="minor"/>
      </rPr>
      <t xml:space="preserve">NOTE: </t>
    </r>
    <r>
      <rPr>
        <sz val="11"/>
        <rFont val="Calibri"/>
        <family val="2"/>
        <scheme val="minor"/>
      </rPr>
      <t>If using a 4x96 384-well format (E or G) plate, download the “384-Well Format E Data Analysis Patch” to dissect the 384-well dataset into the correct four sets of 96 assays for each of the four samples. To easily then further convert this new 96-well layout and to easily convert the 96-well formatted ararys into two sets of 48-well formats, use "pcrarraydataanalysis96patch_2samples_48X2".</t>
    </r>
  </si>
  <si>
    <t>A01 &amp; E01</t>
  </si>
  <si>
    <t>A02 &amp; E02</t>
  </si>
  <si>
    <t>A03 &amp; E03</t>
  </si>
  <si>
    <t>A04 &amp; E04</t>
  </si>
  <si>
    <t>A05 &amp; E05</t>
  </si>
  <si>
    <t>A06 &amp; E06</t>
  </si>
  <si>
    <t>A07 &amp; E07</t>
  </si>
  <si>
    <t>A08 &amp; E08</t>
  </si>
  <si>
    <t>A09 &amp; E09</t>
  </si>
  <si>
    <t>A10 &amp; E10</t>
  </si>
  <si>
    <t>A11 &amp; E11</t>
  </si>
  <si>
    <t>A12 &amp; E12</t>
  </si>
  <si>
    <t>B01 &amp; F01</t>
  </si>
  <si>
    <t>B02 &amp; F02</t>
  </si>
  <si>
    <t>B03 &amp; F03</t>
  </si>
  <si>
    <t>B04 &amp; F04</t>
  </si>
  <si>
    <t>B05 &amp; F05</t>
  </si>
  <si>
    <t>B06 &amp; F06</t>
  </si>
  <si>
    <t>B07 &amp; F07</t>
  </si>
  <si>
    <t>B08 &amp; F08</t>
  </si>
  <si>
    <t>B09 &amp; F09</t>
  </si>
  <si>
    <t>B10 &amp; F10</t>
  </si>
  <si>
    <t>B11 &amp; F11</t>
  </si>
  <si>
    <t>B12 &amp; F12</t>
  </si>
  <si>
    <t>C01 &amp; G01</t>
  </si>
  <si>
    <t>C02 &amp; G02</t>
  </si>
  <si>
    <t>C03 &amp; G03</t>
  </si>
  <si>
    <t>C04 &amp; G04</t>
  </si>
  <si>
    <t>C05 &amp; G05</t>
  </si>
  <si>
    <t>C06 &amp; G06</t>
  </si>
  <si>
    <t>C07 &amp; G07</t>
  </si>
  <si>
    <t>C08 &amp; G08</t>
  </si>
  <si>
    <t>C09 &amp; G09</t>
  </si>
  <si>
    <t>C10 &amp; G10</t>
  </si>
  <si>
    <t>C11 &amp; G11</t>
  </si>
  <si>
    <t>C12 &amp; G12</t>
  </si>
  <si>
    <t>D01 &amp; H01</t>
  </si>
  <si>
    <t>D02 &amp; H02</t>
  </si>
  <si>
    <t>D03 &amp; H03</t>
  </si>
  <si>
    <t>D04 &amp; H04</t>
  </si>
  <si>
    <t>D05 &amp; H05</t>
  </si>
  <si>
    <t>D06 &amp; H06</t>
  </si>
  <si>
    <t>D07 &amp; H07</t>
  </si>
  <si>
    <t>D08 &amp; H08</t>
  </si>
  <si>
    <t>D09 &amp; H09</t>
  </si>
  <si>
    <t>D10 &amp; H10</t>
  </si>
  <si>
    <t>D11 &amp; H11</t>
  </si>
  <si>
    <t>D12 &amp; H12</t>
  </si>
  <si>
    <t>Wells</t>
  </si>
  <si>
    <t>Version 1.2, 4/30/2014</t>
  </si>
  <si>
    <t>Instructions for Analyzing Microbial DNA qPCR Array results with this template:</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</si>
</sst>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164" formatCode="_(\$* #,##0.00_);_(\$* \(#,##0.00\);_(\$* \-??_);_(@_)"/>
    <numFmt numFmtId="165" formatCode="0.0"/>
    <numFmt numFmtId="166" formatCode="0.0000"/>
    <numFmt numFmtId="167" formatCode="0.000"/>
  </numFmts>
  <fonts count="7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8"/>
      <name val="Calibri"/>
      <family val="2"/>
      <charset val="1"/>
    </font>
    <font>
      <sz val="11"/>
      <color indexed="9"/>
      <name val="Calibri"/>
      <family val="2"/>
    </font>
    <font>
      <sz val="11"/>
      <color indexed="9"/>
      <name val="Calibri"/>
      <family val="2"/>
      <charset val="1"/>
    </font>
    <font>
      <sz val="11"/>
      <color indexed="20"/>
      <name val="Calibri"/>
      <family val="2"/>
    </font>
    <font>
      <sz val="11"/>
      <color indexed="20"/>
      <name val="Calibri"/>
      <family val="2"/>
      <charset val="1"/>
    </font>
    <font>
      <b/>
      <sz val="11"/>
      <color indexed="52"/>
      <name val="Calibri"/>
      <family val="2"/>
    </font>
    <font>
      <b/>
      <sz val="11"/>
      <color indexed="52"/>
      <name val="Calibri"/>
      <family val="2"/>
      <charset val="1"/>
    </font>
    <font>
      <b/>
      <sz val="11"/>
      <color indexed="9"/>
      <name val="Calibri"/>
      <family val="2"/>
    </font>
    <font>
      <b/>
      <sz val="11"/>
      <color indexed="9"/>
      <name val="Calibri"/>
      <family val="2"/>
      <charset val="1"/>
    </font>
    <font>
      <sz val="10"/>
      <name val="Mangal"/>
      <family val="2"/>
    </font>
    <font>
      <i/>
      <sz val="11"/>
      <color indexed="23"/>
      <name val="Calibri"/>
      <family val="2"/>
    </font>
    <font>
      <i/>
      <sz val="11"/>
      <color indexed="23"/>
      <name val="Calibri"/>
      <family val="2"/>
      <charset val="1"/>
    </font>
    <font>
      <sz val="11"/>
      <color indexed="17"/>
      <name val="Calibri"/>
      <family val="2"/>
    </font>
    <font>
      <sz val="11"/>
      <color indexed="17"/>
      <name val="Calibri"/>
      <family val="2"/>
      <charset val="1"/>
    </font>
    <font>
      <b/>
      <sz val="15"/>
      <color indexed="56"/>
      <name val="Calibri"/>
      <family val="2"/>
    </font>
    <font>
      <b/>
      <sz val="15"/>
      <color indexed="56"/>
      <name val="Calibri"/>
      <family val="2"/>
      <charset val="1"/>
    </font>
    <font>
      <b/>
      <sz val="13"/>
      <color indexed="56"/>
      <name val="Calibri"/>
      <family val="2"/>
    </font>
    <font>
      <b/>
      <sz val="13"/>
      <color indexed="56"/>
      <name val="Calibri"/>
      <family val="2"/>
      <charset val="1"/>
    </font>
    <font>
      <b/>
      <sz val="11"/>
      <color indexed="56"/>
      <name val="Calibri"/>
      <family val="2"/>
    </font>
    <font>
      <b/>
      <sz val="11"/>
      <color indexed="56"/>
      <name val="Calibri"/>
      <family val="2"/>
      <charset val="1"/>
    </font>
    <font>
      <sz val="11"/>
      <color indexed="62"/>
      <name val="Calibri"/>
      <family val="2"/>
    </font>
    <font>
      <sz val="11"/>
      <color indexed="62"/>
      <name val="Calibri"/>
      <family val="2"/>
      <charset val="1"/>
    </font>
    <font>
      <sz val="11"/>
      <color indexed="52"/>
      <name val="Calibri"/>
      <family val="2"/>
    </font>
    <font>
      <sz val="11"/>
      <color indexed="52"/>
      <name val="Calibri"/>
      <family val="2"/>
      <charset val="1"/>
    </font>
    <font>
      <sz val="11"/>
      <color indexed="60"/>
      <name val="Calibri"/>
      <family val="2"/>
    </font>
    <font>
      <sz val="11"/>
      <color indexed="60"/>
      <name val="Calibri"/>
      <family val="2"/>
      <charset val="1"/>
    </font>
    <font>
      <sz val="10"/>
      <name val="Arial"/>
      <family val="2"/>
      <charset val="1"/>
    </font>
    <font>
      <b/>
      <sz val="11"/>
      <color indexed="63"/>
      <name val="Calibri"/>
      <family val="2"/>
    </font>
    <font>
      <b/>
      <sz val="11"/>
      <color indexed="63"/>
      <name val="Calibri"/>
      <family val="2"/>
      <charset val="1"/>
    </font>
    <font>
      <b/>
      <sz val="18"/>
      <color indexed="56"/>
      <name val="Cambria"/>
      <family val="2"/>
    </font>
    <font>
      <b/>
      <sz val="18"/>
      <color indexed="56"/>
      <name val="Cambria"/>
      <family val="2"/>
      <charset val="1"/>
    </font>
    <font>
      <b/>
      <sz val="11"/>
      <color indexed="8"/>
      <name val="Calibri"/>
      <family val="2"/>
    </font>
    <font>
      <b/>
      <sz val="11"/>
      <color indexed="8"/>
      <name val="Calibri"/>
      <family val="2"/>
      <charset val="1"/>
    </font>
    <font>
      <sz val="11"/>
      <color indexed="10"/>
      <name val="Calibri"/>
      <family val="2"/>
    </font>
    <font>
      <sz val="11"/>
      <color indexed="10"/>
      <name val="Calibri"/>
      <family val="2"/>
      <charset val="1"/>
    </font>
    <font>
      <b/>
      <sz val="11"/>
      <name val="Calibri"/>
      <family val="2"/>
      <scheme val="minor"/>
    </font>
    <font>
      <sz val="11"/>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b/>
      <sz val="11"/>
      <name val="Symbol"/>
      <family val="1"/>
      <charset val="2"/>
    </font>
    <font>
      <b/>
      <vertAlign val="subscript"/>
      <sz val="11"/>
      <name val="Calibri"/>
      <family val="2"/>
      <scheme val="minor"/>
    </font>
    <font>
      <vertAlign val="subscript"/>
      <sz val="11"/>
      <name val="Calibri"/>
      <family val="2"/>
      <scheme val="minor"/>
    </font>
    <font>
      <u/>
      <sz val="11"/>
      <name val="Calibri"/>
      <family val="2"/>
      <scheme val="minor"/>
    </font>
    <font>
      <vertAlign val="subscript"/>
      <sz val="11"/>
      <color theme="1"/>
      <name val="Calibri"/>
      <family val="2"/>
      <scheme val="minor"/>
    </font>
    <font>
      <sz val="11"/>
      <color theme="1"/>
      <name val="Symbol"/>
      <family val="1"/>
      <charset val="2"/>
    </font>
    <font>
      <i/>
      <sz val="11"/>
      <name val="Calibri"/>
      <family val="2"/>
      <scheme val="minor"/>
    </font>
    <font>
      <b/>
      <sz val="10"/>
      <color theme="1"/>
      <name val="Symbol"/>
      <family val="1"/>
      <charset val="2"/>
    </font>
    <font>
      <b/>
      <vertAlign val="subscript"/>
      <sz val="10"/>
      <color theme="1"/>
      <name val="Calibri"/>
      <family val="2"/>
      <scheme val="minor"/>
    </font>
  </fonts>
  <fills count="9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31"/>
        <bgColor indexed="15"/>
      </patternFill>
    </fill>
    <fill>
      <patternFill patternType="solid">
        <fgColor indexed="31"/>
        <bgColor indexed="40"/>
      </patternFill>
    </fill>
    <fill>
      <patternFill patternType="solid">
        <fgColor indexed="45"/>
      </patternFill>
    </fill>
    <fill>
      <patternFill patternType="solid">
        <fgColor indexed="45"/>
        <bgColor indexed="29"/>
      </patternFill>
    </fill>
    <fill>
      <patternFill patternType="solid">
        <fgColor indexed="45"/>
        <bgColor indexed="1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46"/>
        <bgColor indexed="45"/>
      </patternFill>
    </fill>
    <fill>
      <patternFill patternType="solid">
        <fgColor indexed="27"/>
      </patternFill>
    </fill>
    <fill>
      <patternFill patternType="solid">
        <fgColor indexed="27"/>
        <bgColor indexed="42"/>
      </patternFill>
    </fill>
    <fill>
      <patternFill patternType="solid">
        <fgColor indexed="47"/>
      </patternFill>
    </fill>
    <fill>
      <patternFill patternType="solid">
        <fgColor indexed="47"/>
        <bgColor indexed="25"/>
      </patternFill>
    </fill>
    <fill>
      <patternFill patternType="solid">
        <fgColor indexed="47"/>
        <bgColor indexed="34"/>
      </patternFill>
    </fill>
    <fill>
      <patternFill patternType="solid">
        <fgColor indexed="44"/>
      </patternFill>
    </fill>
    <fill>
      <patternFill patternType="solid">
        <fgColor indexed="44"/>
        <bgColor indexed="31"/>
      </patternFill>
    </fill>
    <fill>
      <patternFill patternType="solid">
        <fgColor indexed="44"/>
        <bgColor indexed="40"/>
      </patternFill>
    </fill>
    <fill>
      <patternFill patternType="solid">
        <fgColor indexed="29"/>
      </patternFill>
    </fill>
    <fill>
      <patternFill patternType="solid">
        <fgColor indexed="29"/>
        <bgColor indexed="45"/>
      </patternFill>
    </fill>
    <fill>
      <patternFill patternType="solid">
        <fgColor indexed="29"/>
        <bgColor indexed="19"/>
      </patternFill>
    </fill>
    <fill>
      <patternFill patternType="solid">
        <fgColor indexed="11"/>
      </patternFill>
    </fill>
    <fill>
      <patternFill patternType="solid">
        <fgColor indexed="11"/>
        <bgColor indexed="21"/>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38"/>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49"/>
        <bgColor indexed="57"/>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62"/>
        <bgColor indexed="59"/>
      </patternFill>
    </fill>
    <fill>
      <patternFill patternType="solid">
        <fgColor indexed="10"/>
      </patternFill>
    </fill>
    <fill>
      <patternFill patternType="solid">
        <fgColor indexed="10"/>
        <bgColor indexed="16"/>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22"/>
        <bgColor indexed="48"/>
      </patternFill>
    </fill>
    <fill>
      <patternFill patternType="solid">
        <fgColor indexed="55"/>
      </patternFill>
    </fill>
    <fill>
      <patternFill patternType="solid">
        <fgColor indexed="55"/>
        <bgColor indexed="23"/>
      </patternFill>
    </fill>
    <fill>
      <patternFill patternType="solid">
        <fgColor indexed="55"/>
        <bgColor indexed="2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26"/>
        <bgColor indexed="41"/>
      </patternFill>
    </fill>
    <fill>
      <patternFill patternType="solid">
        <fgColor indexed="26"/>
        <bgColor indexed="9"/>
      </patternFill>
    </fill>
    <fill>
      <patternFill patternType="solid">
        <fgColor indexed="43"/>
        <bgColor indexed="64"/>
      </patternFill>
    </fill>
    <fill>
      <patternFill patternType="solid">
        <fgColor indexed="2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0" tint="-0.24994659260841701"/>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54"/>
      </left>
      <right style="thin">
        <color indexed="54"/>
      </right>
      <top style="thin">
        <color indexed="54"/>
      </top>
      <bottom style="thin">
        <color indexed="5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26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 fillId="0" borderId="0"/>
    <xf numFmtId="0" fontId="20"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0" fillId="33"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5"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20"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0" fillId="36" borderId="0" applyNumberFormat="0" applyBorder="0" applyAlignment="0" applyProtection="0"/>
    <xf numFmtId="0" fontId="21" fillId="37" borderId="0" applyNumberFormat="0" applyBorder="0" applyAlignment="0" applyProtection="0"/>
    <xf numFmtId="0" fontId="21" fillId="37" borderId="0" applyNumberFormat="0" applyBorder="0" applyAlignment="0" applyProtection="0"/>
    <xf numFmtId="0" fontId="21" fillId="38" borderId="0" applyNumberFormat="0" applyBorder="0" applyAlignment="0" applyProtection="0"/>
    <xf numFmtId="0" fontId="20" fillId="36"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20"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9"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1" fillId="45"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6"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0" fillId="46"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48" borderId="0" applyNumberFormat="0" applyBorder="0" applyAlignment="0" applyProtection="0"/>
    <xf numFmtId="0" fontId="20" fillId="46"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20"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0" fillId="52"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54" borderId="0" applyNumberFormat="0" applyBorder="0" applyAlignment="0" applyProtection="0"/>
    <xf numFmtId="0" fontId="20" fillId="52"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20"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0" fillId="55" borderId="0" applyNumberFormat="0" applyBorder="0" applyAlignment="0" applyProtection="0"/>
    <xf numFmtId="0" fontId="21" fillId="56" borderId="0" applyNumberFormat="0" applyBorder="0" applyAlignment="0" applyProtection="0"/>
    <xf numFmtId="0" fontId="21" fillId="56" borderId="0" applyNumberFormat="0" applyBorder="0" applyAlignment="0" applyProtection="0"/>
    <xf numFmtId="0" fontId="20" fillId="55"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21" fillId="42" borderId="0" applyNumberFormat="0" applyBorder="0" applyAlignment="0" applyProtection="0"/>
    <xf numFmtId="0" fontId="21" fillId="42" borderId="0" applyNumberFormat="0" applyBorder="0" applyAlignment="0" applyProtection="0"/>
    <xf numFmtId="0" fontId="21" fillId="43"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21" fillId="50" borderId="0" applyNumberFormat="0" applyBorder="0" applyAlignment="0" applyProtection="0"/>
    <xf numFmtId="0" fontId="21" fillId="50" borderId="0" applyNumberFormat="0" applyBorder="0" applyAlignment="0" applyProtection="0"/>
    <xf numFmtId="0" fontId="21" fillId="51" borderId="0" applyNumberFormat="0" applyBorder="0" applyAlignment="0" applyProtection="0"/>
    <xf numFmtId="0" fontId="20" fillId="49"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20"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0" fillId="57" borderId="0" applyNumberFormat="0" applyBorder="0" applyAlignment="0" applyProtection="0"/>
    <xf numFmtId="0" fontId="21" fillId="58" borderId="0" applyNumberFormat="0" applyBorder="0" applyAlignment="0" applyProtection="0"/>
    <xf numFmtId="0" fontId="21" fillId="58" borderId="0" applyNumberFormat="0" applyBorder="0" applyAlignment="0" applyProtection="0"/>
    <xf numFmtId="0" fontId="20" fillId="57"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22" fillId="59" borderId="0" applyNumberFormat="0" applyBorder="0" applyAlignment="0" applyProtection="0"/>
    <xf numFmtId="0" fontId="23" fillId="60" borderId="0" applyNumberFormat="0" applyBorder="0" applyAlignment="0" applyProtection="0"/>
    <xf numFmtId="0" fontId="22" fillId="59" borderId="0" applyNumberFormat="0" applyBorder="0" applyAlignment="0" applyProtection="0"/>
    <xf numFmtId="0" fontId="23" fillId="60" borderId="0" applyNumberFormat="0" applyBorder="0" applyAlignment="0" applyProtection="0"/>
    <xf numFmtId="0" fontId="22" fillId="59" borderId="0" applyNumberFormat="0" applyBorder="0" applyAlignment="0" applyProtection="0"/>
    <xf numFmtId="0" fontId="17" fillId="12" borderId="0" applyNumberFormat="0" applyBorder="0" applyAlignment="0" applyProtection="0"/>
    <xf numFmtId="0" fontId="22" fillId="59" borderId="0" applyNumberFormat="0" applyBorder="0" applyAlignment="0" applyProtection="0"/>
    <xf numFmtId="0" fontId="22"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2" fillId="52" borderId="0" applyNumberFormat="0" applyBorder="0" applyAlignment="0" applyProtection="0"/>
    <xf numFmtId="0" fontId="23" fillId="53" borderId="0" applyNumberFormat="0" applyBorder="0" applyAlignment="0" applyProtection="0"/>
    <xf numFmtId="0" fontId="23" fillId="54" borderId="0" applyNumberFormat="0" applyBorder="0" applyAlignment="0" applyProtection="0"/>
    <xf numFmtId="0" fontId="22" fillId="52" borderId="0" applyNumberFormat="0" applyBorder="0" applyAlignment="0" applyProtection="0"/>
    <xf numFmtId="0" fontId="17" fillId="16" borderId="0" applyNumberFormat="0" applyBorder="0" applyAlignment="0" applyProtection="0"/>
    <xf numFmtId="0" fontId="22" fillId="52" borderId="0" applyNumberFormat="0" applyBorder="0" applyAlignment="0" applyProtection="0"/>
    <xf numFmtId="0" fontId="22" fillId="55" borderId="0" applyNumberFormat="0" applyBorder="0" applyAlignment="0" applyProtection="0"/>
    <xf numFmtId="0" fontId="23" fillId="56" borderId="0" applyNumberFormat="0" applyBorder="0" applyAlignment="0" applyProtection="0"/>
    <xf numFmtId="0" fontId="22" fillId="55" borderId="0" applyNumberFormat="0" applyBorder="0" applyAlignment="0" applyProtection="0"/>
    <xf numFmtId="0" fontId="23" fillId="56" borderId="0" applyNumberFormat="0" applyBorder="0" applyAlignment="0" applyProtection="0"/>
    <xf numFmtId="0" fontId="22" fillId="55" borderId="0" applyNumberFormat="0" applyBorder="0" applyAlignment="0" applyProtection="0"/>
    <xf numFmtId="0" fontId="17" fillId="20" borderId="0" applyNumberFormat="0" applyBorder="0" applyAlignment="0" applyProtection="0"/>
    <xf numFmtId="0" fontId="22" fillId="55"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17" fillId="24"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17" fillId="28" borderId="0" applyNumberFormat="0" applyBorder="0" applyAlignment="0" applyProtection="0"/>
    <xf numFmtId="0" fontId="22" fillId="63" borderId="0" applyNumberFormat="0" applyBorder="0" applyAlignment="0" applyProtection="0"/>
    <xf numFmtId="0" fontId="22" fillId="66" borderId="0" applyNumberFormat="0" applyBorder="0" applyAlignment="0" applyProtection="0"/>
    <xf numFmtId="0" fontId="23" fillId="67" borderId="0" applyNumberFormat="0" applyBorder="0" applyAlignment="0" applyProtection="0"/>
    <xf numFmtId="0" fontId="22" fillId="66" borderId="0" applyNumberFormat="0" applyBorder="0" applyAlignment="0" applyProtection="0"/>
    <xf numFmtId="0" fontId="23" fillId="67" borderId="0" applyNumberFormat="0" applyBorder="0" applyAlignment="0" applyProtection="0"/>
    <xf numFmtId="0" fontId="22" fillId="66" borderId="0" applyNumberFormat="0" applyBorder="0" applyAlignment="0" applyProtection="0"/>
    <xf numFmtId="0" fontId="17" fillId="32" borderId="0" applyNumberFormat="0" applyBorder="0" applyAlignment="0" applyProtection="0"/>
    <xf numFmtId="0" fontId="22" fillId="66" borderId="0" applyNumberFormat="0" applyBorder="0" applyAlignment="0" applyProtection="0"/>
    <xf numFmtId="0" fontId="22"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2" fillId="68" borderId="0" applyNumberFormat="0" applyBorder="0" applyAlignment="0" applyProtection="0"/>
    <xf numFmtId="0" fontId="23" fillId="69" borderId="0" applyNumberFormat="0" applyBorder="0" applyAlignment="0" applyProtection="0"/>
    <xf numFmtId="0" fontId="23" fillId="70" borderId="0" applyNumberFormat="0" applyBorder="0" applyAlignment="0" applyProtection="0"/>
    <xf numFmtId="0" fontId="22" fillId="68" borderId="0" applyNumberFormat="0" applyBorder="0" applyAlignment="0" applyProtection="0"/>
    <xf numFmtId="0" fontId="17" fillId="9" borderId="0" applyNumberFormat="0" applyBorder="0" applyAlignment="0" applyProtection="0"/>
    <xf numFmtId="0" fontId="22" fillId="68" borderId="0" applyNumberFormat="0" applyBorder="0" applyAlignment="0" applyProtection="0"/>
    <xf numFmtId="0" fontId="22" fillId="71"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2" fillId="71" borderId="0" applyNumberFormat="0" applyBorder="0" applyAlignment="0" applyProtection="0"/>
    <xf numFmtId="0" fontId="23" fillId="72" borderId="0" applyNumberFormat="0" applyBorder="0" applyAlignment="0" applyProtection="0"/>
    <xf numFmtId="0" fontId="23" fillId="73" borderId="0" applyNumberFormat="0" applyBorder="0" applyAlignment="0" applyProtection="0"/>
    <xf numFmtId="0" fontId="22" fillId="71" borderId="0" applyNumberFormat="0" applyBorder="0" applyAlignment="0" applyProtection="0"/>
    <xf numFmtId="0" fontId="17" fillId="13" borderId="0" applyNumberFormat="0" applyBorder="0" applyAlignment="0" applyProtection="0"/>
    <xf numFmtId="0" fontId="22" fillId="71" borderId="0" applyNumberFormat="0" applyBorder="0" applyAlignment="0" applyProtection="0"/>
    <xf numFmtId="0" fontId="22" fillId="74" borderId="0" applyNumberFormat="0" applyBorder="0" applyAlignment="0" applyProtection="0"/>
    <xf numFmtId="0" fontId="23" fillId="75" borderId="0" applyNumberFormat="0" applyBorder="0" applyAlignment="0" applyProtection="0"/>
    <xf numFmtId="0" fontId="22" fillId="74" borderId="0" applyNumberFormat="0" applyBorder="0" applyAlignment="0" applyProtection="0"/>
    <xf numFmtId="0" fontId="23" fillId="75" borderId="0" applyNumberFormat="0" applyBorder="0" applyAlignment="0" applyProtection="0"/>
    <xf numFmtId="0" fontId="22" fillId="74" borderId="0" applyNumberFormat="0" applyBorder="0" applyAlignment="0" applyProtection="0"/>
    <xf numFmtId="0" fontId="17" fillId="17" borderId="0" applyNumberFormat="0" applyBorder="0" applyAlignment="0" applyProtection="0"/>
    <xf numFmtId="0" fontId="22" fillId="74"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23" fillId="62" borderId="0" applyNumberFormat="0" applyBorder="0" applyAlignment="0" applyProtection="0"/>
    <xf numFmtId="0" fontId="22" fillId="61" borderId="0" applyNumberFormat="0" applyBorder="0" applyAlignment="0" applyProtection="0"/>
    <xf numFmtId="0" fontId="17" fillId="2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23" fillId="64" borderId="0" applyNumberFormat="0" applyBorder="0" applyAlignment="0" applyProtection="0"/>
    <xf numFmtId="0" fontId="23" fillId="65" borderId="0" applyNumberFormat="0" applyBorder="0" applyAlignment="0" applyProtection="0"/>
    <xf numFmtId="0" fontId="22" fillId="63" borderId="0" applyNumberFormat="0" applyBorder="0" applyAlignment="0" applyProtection="0"/>
    <xf numFmtId="0" fontId="17" fillId="25" borderId="0" applyNumberFormat="0" applyBorder="0" applyAlignment="0" applyProtection="0"/>
    <xf numFmtId="0" fontId="22" fillId="63" borderId="0" applyNumberFormat="0" applyBorder="0" applyAlignment="0" applyProtection="0"/>
    <xf numFmtId="0" fontId="22" fillId="76" borderId="0" applyNumberFormat="0" applyBorder="0" applyAlignment="0" applyProtection="0"/>
    <xf numFmtId="0" fontId="23" fillId="77" borderId="0" applyNumberFormat="0" applyBorder="0" applyAlignment="0" applyProtection="0"/>
    <xf numFmtId="0" fontId="22" fillId="76" borderId="0" applyNumberFormat="0" applyBorder="0" applyAlignment="0" applyProtection="0"/>
    <xf numFmtId="0" fontId="23" fillId="77" borderId="0" applyNumberFormat="0" applyBorder="0" applyAlignment="0" applyProtection="0"/>
    <xf numFmtId="0" fontId="22" fillId="76" borderId="0" applyNumberFormat="0" applyBorder="0" applyAlignment="0" applyProtection="0"/>
    <xf numFmtId="0" fontId="17" fillId="29" borderId="0" applyNumberFormat="0" applyBorder="0" applyAlignment="0" applyProtection="0"/>
    <xf numFmtId="0" fontId="22" fillId="76" borderId="0" applyNumberFormat="0" applyBorder="0" applyAlignment="0" applyProtection="0"/>
    <xf numFmtId="0" fontId="24"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4" fillId="36" borderId="0" applyNumberFormat="0" applyBorder="0" applyAlignment="0" applyProtection="0"/>
    <xf numFmtId="0" fontId="25" fillId="37" borderId="0" applyNumberFormat="0" applyBorder="0" applyAlignment="0" applyProtection="0"/>
    <xf numFmtId="0" fontId="25" fillId="38" borderId="0" applyNumberFormat="0" applyBorder="0" applyAlignment="0" applyProtection="0"/>
    <xf numFmtId="0" fontId="24" fillId="36" borderId="0" applyNumberFormat="0" applyBorder="0" applyAlignment="0" applyProtection="0"/>
    <xf numFmtId="0" fontId="7" fillId="3" borderId="0" applyNumberFormat="0" applyBorder="0" applyAlignment="0" applyProtection="0"/>
    <xf numFmtId="0" fontId="24" fillId="36" borderId="0" applyNumberFormat="0" applyBorder="0" applyAlignment="0" applyProtection="0"/>
    <xf numFmtId="0" fontId="26" fillId="78" borderId="12" applyNumberFormat="0" applyAlignment="0" applyProtection="0"/>
    <xf numFmtId="0" fontId="27" fillId="79" borderId="12" applyNumberFormat="0" applyAlignment="0" applyProtection="0"/>
    <xf numFmtId="0" fontId="26" fillId="78" borderId="12" applyNumberFormat="0" applyAlignment="0" applyProtection="0"/>
    <xf numFmtId="0" fontId="27" fillId="79" borderId="12" applyNumberFormat="0" applyAlignment="0" applyProtection="0"/>
    <xf numFmtId="0" fontId="26" fillId="78" borderId="12" applyNumberFormat="0" applyAlignment="0" applyProtection="0"/>
    <xf numFmtId="0" fontId="11" fillId="6" borderId="4" applyNumberFormat="0" applyAlignment="0" applyProtection="0"/>
    <xf numFmtId="0" fontId="26" fillId="78" borderId="12" applyNumberFormat="0" applyAlignment="0" applyProtection="0"/>
    <xf numFmtId="0" fontId="28" fillId="80" borderId="13" applyNumberFormat="0" applyAlignment="0" applyProtection="0"/>
    <xf numFmtId="0" fontId="29" fillId="81" borderId="13" applyNumberFormat="0" applyAlignment="0" applyProtection="0"/>
    <xf numFmtId="0" fontId="29" fillId="82" borderId="13" applyNumberFormat="0" applyAlignment="0" applyProtection="0"/>
    <xf numFmtId="0" fontId="28" fillId="80" borderId="13" applyNumberFormat="0" applyAlignment="0" applyProtection="0"/>
    <xf numFmtId="0" fontId="29" fillId="81" borderId="13" applyNumberFormat="0" applyAlignment="0" applyProtection="0"/>
    <xf numFmtId="0" fontId="29" fillId="82" borderId="13" applyNumberFormat="0" applyAlignment="0" applyProtection="0"/>
    <xf numFmtId="0" fontId="28" fillId="80" borderId="13" applyNumberFormat="0" applyAlignment="0" applyProtection="0"/>
    <xf numFmtId="0" fontId="13" fillId="7" borderId="7" applyNumberFormat="0" applyAlignment="0" applyProtection="0"/>
    <xf numFmtId="0" fontId="28" fillId="80" borderId="13" applyNumberFormat="0" applyAlignment="0" applyProtection="0"/>
    <xf numFmtId="44" fontId="20" fillId="0" borderId="0" applyFont="0" applyFill="0" applyBorder="0" applyAlignment="0" applyProtection="0"/>
    <xf numFmtId="164" fontId="30" fillId="0" borderId="0" applyFill="0" applyBorder="0" applyAlignment="0" applyProtection="0"/>
    <xf numFmtId="0" fontId="21" fillId="0" borderId="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1" fillId="0" borderId="0" applyNumberFormat="0" applyFill="0" applyBorder="0" applyAlignment="0" applyProtection="0"/>
    <xf numFmtId="0" fontId="15" fillId="0" borderId="0" applyNumberFormat="0" applyFill="0" applyBorder="0" applyAlignment="0" applyProtection="0"/>
    <xf numFmtId="0" fontId="31" fillId="0" borderId="0" applyNumberFormat="0" applyFill="0" applyBorder="0" applyAlignment="0" applyProtection="0"/>
    <xf numFmtId="0" fontId="33" fillId="39" borderId="0" applyNumberFormat="0" applyBorder="0" applyAlignment="0" applyProtection="0"/>
    <xf numFmtId="0" fontId="34" fillId="40" borderId="0" applyNumberFormat="0" applyBorder="0" applyAlignment="0" applyProtection="0"/>
    <xf numFmtId="0" fontId="33" fillId="39" borderId="0" applyNumberFormat="0" applyBorder="0" applyAlignment="0" applyProtection="0"/>
    <xf numFmtId="0" fontId="34" fillId="40" borderId="0" applyNumberFormat="0" applyBorder="0" applyAlignment="0" applyProtection="0"/>
    <xf numFmtId="0" fontId="33" fillId="39" borderId="0" applyNumberFormat="0" applyBorder="0" applyAlignment="0" applyProtection="0"/>
    <xf numFmtId="0" fontId="6" fillId="2" borderId="0" applyNumberFormat="0" applyBorder="0" applyAlignment="0" applyProtection="0"/>
    <xf numFmtId="0" fontId="33" fillId="39" borderId="0" applyNumberFormat="0" applyBorder="0" applyAlignment="0" applyProtection="0"/>
    <xf numFmtId="0" fontId="35" fillId="0" borderId="14" applyNumberFormat="0" applyFill="0" applyAlignment="0" applyProtection="0"/>
    <xf numFmtId="0" fontId="36" fillId="0" borderId="14" applyNumberFormat="0" applyFill="0" applyAlignment="0" applyProtection="0"/>
    <xf numFmtId="0" fontId="35" fillId="0" borderId="14" applyNumberFormat="0" applyFill="0" applyAlignment="0" applyProtection="0"/>
    <xf numFmtId="0" fontId="36" fillId="0" borderId="14" applyNumberFormat="0" applyFill="0" applyAlignment="0" applyProtection="0"/>
    <xf numFmtId="0" fontId="35" fillId="0" borderId="14" applyNumberFormat="0" applyFill="0" applyAlignment="0" applyProtection="0"/>
    <xf numFmtId="0" fontId="3" fillId="0" borderId="1" applyNumberFormat="0" applyFill="0" applyAlignment="0" applyProtection="0"/>
    <xf numFmtId="0" fontId="35" fillId="0" borderId="14" applyNumberFormat="0" applyFill="0" applyAlignment="0" applyProtection="0"/>
    <xf numFmtId="0" fontId="37" fillId="0" borderId="15" applyNumberFormat="0" applyFill="0" applyAlignment="0" applyProtection="0"/>
    <xf numFmtId="0" fontId="38" fillId="0" borderId="15" applyNumberFormat="0" applyFill="0" applyAlignment="0" applyProtection="0"/>
    <xf numFmtId="0" fontId="37" fillId="0" borderId="15" applyNumberFormat="0" applyFill="0" applyAlignment="0" applyProtection="0"/>
    <xf numFmtId="0" fontId="38" fillId="0" borderId="15" applyNumberFormat="0" applyFill="0" applyAlignment="0" applyProtection="0"/>
    <xf numFmtId="0" fontId="37" fillId="0" borderId="15" applyNumberFormat="0" applyFill="0" applyAlignment="0" applyProtection="0"/>
    <xf numFmtId="0" fontId="4" fillId="0" borderId="2" applyNumberFormat="0" applyFill="0" applyAlignment="0" applyProtection="0"/>
    <xf numFmtId="0" fontId="37" fillId="0" borderId="15" applyNumberFormat="0" applyFill="0" applyAlignment="0" applyProtection="0"/>
    <xf numFmtId="0" fontId="39" fillId="0" borderId="16" applyNumberFormat="0" applyFill="0" applyAlignment="0" applyProtection="0"/>
    <xf numFmtId="0" fontId="40" fillId="0" borderId="16" applyNumberFormat="0" applyFill="0" applyAlignment="0" applyProtection="0"/>
    <xf numFmtId="0" fontId="39" fillId="0" borderId="16" applyNumberFormat="0" applyFill="0" applyAlignment="0" applyProtection="0"/>
    <xf numFmtId="0" fontId="40" fillId="0" borderId="16" applyNumberFormat="0" applyFill="0" applyAlignment="0" applyProtection="0"/>
    <xf numFmtId="0" fontId="39" fillId="0" borderId="16" applyNumberFormat="0" applyFill="0" applyAlignment="0" applyProtection="0"/>
    <xf numFmtId="0" fontId="5" fillId="0" borderId="3"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39" fillId="0" borderId="0" applyNumberFormat="0" applyFill="0" applyBorder="0" applyAlignment="0" applyProtection="0"/>
    <xf numFmtId="0" fontId="5" fillId="0" borderId="0" applyNumberFormat="0" applyFill="0" applyBorder="0" applyAlignment="0" applyProtection="0"/>
    <xf numFmtId="0" fontId="39" fillId="0" borderId="0" applyNumberFormat="0" applyFill="0" applyBorder="0" applyAlignment="0" applyProtection="0"/>
    <xf numFmtId="0" fontId="41" fillId="46" borderId="12" applyNumberFormat="0" applyAlignment="0" applyProtection="0"/>
    <xf numFmtId="0" fontId="42" fillId="47" borderId="12" applyNumberFormat="0" applyAlignment="0" applyProtection="0"/>
    <xf numFmtId="0" fontId="42" fillId="48" borderId="12" applyNumberFormat="0" applyAlignment="0" applyProtection="0"/>
    <xf numFmtId="0" fontId="41" fillId="46" borderId="12" applyNumberFormat="0" applyAlignment="0" applyProtection="0"/>
    <xf numFmtId="0" fontId="42" fillId="47" borderId="12" applyNumberFormat="0" applyAlignment="0" applyProtection="0"/>
    <xf numFmtId="0" fontId="42" fillId="48" borderId="12" applyNumberFormat="0" applyAlignment="0" applyProtection="0"/>
    <xf numFmtId="0" fontId="41" fillId="46" borderId="12" applyNumberFormat="0" applyAlignment="0" applyProtection="0"/>
    <xf numFmtId="0" fontId="9" fillId="5" borderId="4" applyNumberFormat="0" applyAlignment="0" applyProtection="0"/>
    <xf numFmtId="0" fontId="41" fillId="46" borderId="12" applyNumberFormat="0" applyAlignment="0" applyProtection="0"/>
    <xf numFmtId="0" fontId="43" fillId="0" borderId="17" applyNumberFormat="0" applyFill="0" applyAlignment="0" applyProtection="0"/>
    <xf numFmtId="0" fontId="44" fillId="0" borderId="17" applyNumberFormat="0" applyFill="0" applyAlignment="0" applyProtection="0"/>
    <xf numFmtId="0" fontId="43" fillId="0" borderId="17" applyNumberFormat="0" applyFill="0" applyAlignment="0" applyProtection="0"/>
    <xf numFmtId="0" fontId="44" fillId="0" borderId="17" applyNumberFormat="0" applyFill="0" applyAlignment="0" applyProtection="0"/>
    <xf numFmtId="0" fontId="43" fillId="0" borderId="17" applyNumberFormat="0" applyFill="0" applyAlignment="0" applyProtection="0"/>
    <xf numFmtId="0" fontId="12" fillId="0" borderId="6" applyNumberFormat="0" applyFill="0" applyAlignment="0" applyProtection="0"/>
    <xf numFmtId="0" fontId="43" fillId="0" borderId="17" applyNumberFormat="0" applyFill="0" applyAlignment="0" applyProtection="0"/>
    <xf numFmtId="0" fontId="45" fillId="83" borderId="0" applyNumberFormat="0" applyBorder="0" applyAlignment="0" applyProtection="0"/>
    <xf numFmtId="0" fontId="46" fillId="84" borderId="0" applyNumberFormat="0" applyBorder="0" applyAlignment="0" applyProtection="0"/>
    <xf numFmtId="0" fontId="45" fillId="83" borderId="0" applyNumberFormat="0" applyBorder="0" applyAlignment="0" applyProtection="0"/>
    <xf numFmtId="0" fontId="46" fillId="84" borderId="0" applyNumberFormat="0" applyBorder="0" applyAlignment="0" applyProtection="0"/>
    <xf numFmtId="0" fontId="45" fillId="83" borderId="0" applyNumberFormat="0" applyBorder="0" applyAlignment="0" applyProtection="0"/>
    <xf numFmtId="0" fontId="8" fillId="4" borderId="0" applyNumberFormat="0" applyBorder="0" applyAlignment="0" applyProtection="0"/>
    <xf numFmtId="0" fontId="45" fillId="83" borderId="0" applyNumberFormat="0" applyBorder="0" applyAlignment="0" applyProtection="0"/>
    <xf numFmtId="0" fontId="18" fillId="0" borderId="0"/>
    <xf numFmtId="0" fontId="18" fillId="0" borderId="0"/>
    <xf numFmtId="0" fontId="47" fillId="0" borderId="0"/>
    <xf numFmtId="0" fontId="47" fillId="0" borderId="0"/>
    <xf numFmtId="0" fontId="21" fillId="0" borderId="0"/>
    <xf numFmtId="0" fontId="18" fillId="0" borderId="0"/>
    <xf numFmtId="0" fontId="18" fillId="0" borderId="0"/>
    <xf numFmtId="0" fontId="47" fillId="0" borderId="0"/>
    <xf numFmtId="0" fontId="18" fillId="0" borderId="0"/>
    <xf numFmtId="0" fontId="1" fillId="0" borderId="0"/>
    <xf numFmtId="0" fontId="18" fillId="0" borderId="0"/>
    <xf numFmtId="0" fontId="1" fillId="0" borderId="0"/>
    <xf numFmtId="0" fontId="18" fillId="0" borderId="0"/>
    <xf numFmtId="0" fontId="20" fillId="85" borderId="18" applyNumberFormat="0" applyFont="0" applyAlignment="0" applyProtection="0"/>
    <xf numFmtId="0" fontId="1" fillId="8" borderId="8" applyNumberFormat="0" applyFont="0" applyAlignment="0" applyProtection="0"/>
    <xf numFmtId="0" fontId="20" fillId="85" borderId="18" applyNumberFormat="0" applyFont="0" applyAlignment="0" applyProtection="0"/>
    <xf numFmtId="0" fontId="30" fillId="86" borderId="18" applyNumberFormat="0" applyAlignment="0" applyProtection="0"/>
    <xf numFmtId="0" fontId="30" fillId="87" borderId="18" applyNumberFormat="0" applyAlignment="0" applyProtection="0"/>
    <xf numFmtId="0" fontId="20" fillId="85" borderId="18" applyNumberFormat="0" applyFont="0" applyAlignment="0" applyProtection="0"/>
    <xf numFmtId="0" fontId="30" fillId="86" borderId="19" applyNumberFormat="0" applyAlignment="0" applyProtection="0"/>
    <xf numFmtId="0" fontId="30" fillId="86" borderId="18" applyNumberForma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5" borderId="18" applyNumberFormat="0" applyFont="0" applyAlignment="0" applyProtection="0"/>
    <xf numFmtId="0" fontId="30" fillId="86" borderId="18" applyNumberFormat="0" applyAlignment="0" applyProtection="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30" fillId="86" borderId="18" applyNumberFormat="0" applyAlignment="0" applyProtection="0"/>
    <xf numFmtId="0" fontId="30" fillId="86" borderId="18" applyNumberFormat="0" applyAlignment="0" applyProtection="0"/>
    <xf numFmtId="0" fontId="30" fillId="87" borderId="18" applyNumberFormat="0" applyAlignment="0" applyProtection="0"/>
    <xf numFmtId="0" fontId="20" fillId="85" borderId="18" applyNumberFormat="0" applyFon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30" fillId="86" borderId="19" applyNumberForma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48" fillId="78" borderId="20" applyNumberFormat="0" applyAlignment="0" applyProtection="0"/>
    <xf numFmtId="0" fontId="49" fillId="79" borderId="20" applyNumberFormat="0" applyAlignment="0" applyProtection="0"/>
    <xf numFmtId="0" fontId="48" fillId="78" borderId="20" applyNumberFormat="0" applyAlignment="0" applyProtection="0"/>
    <xf numFmtId="0" fontId="49" fillId="79" borderId="20" applyNumberFormat="0" applyAlignment="0" applyProtection="0"/>
    <xf numFmtId="0" fontId="48" fillId="78" borderId="20" applyNumberFormat="0" applyAlignment="0" applyProtection="0"/>
    <xf numFmtId="0" fontId="10" fillId="6" borderId="5" applyNumberFormat="0" applyAlignment="0" applyProtection="0"/>
    <xf numFmtId="0" fontId="48" fillId="78" borderId="20" applyNumberFormat="0" applyAlignment="0" applyProtection="0"/>
    <xf numFmtId="9" fontId="1"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0" fillId="0" borderId="0" applyNumberFormat="0" applyFill="0" applyBorder="0" applyAlignment="0" applyProtection="0"/>
    <xf numFmtId="0" fontId="2" fillId="0" borderId="0" applyNumberFormat="0" applyFill="0" applyBorder="0" applyAlignment="0" applyProtection="0"/>
    <xf numFmtId="0" fontId="50" fillId="0" borderId="0" applyNumberFormat="0" applyFill="0" applyBorder="0" applyAlignment="0" applyProtection="0"/>
    <xf numFmtId="0" fontId="52" fillId="0" borderId="21" applyNumberFormat="0" applyFill="0" applyAlignment="0" applyProtection="0"/>
    <xf numFmtId="0" fontId="53" fillId="0" borderId="21" applyNumberFormat="0" applyFill="0" applyAlignment="0" applyProtection="0"/>
    <xf numFmtId="0" fontId="52" fillId="0" borderId="21" applyNumberFormat="0" applyFill="0" applyAlignment="0" applyProtection="0"/>
    <xf numFmtId="0" fontId="53" fillId="0" borderId="21" applyNumberFormat="0" applyFill="0" applyAlignment="0" applyProtection="0"/>
    <xf numFmtId="0" fontId="52" fillId="0" borderId="21" applyNumberFormat="0" applyFill="0" applyAlignment="0" applyProtection="0"/>
    <xf numFmtId="0" fontId="16" fillId="0" borderId="9" applyNumberFormat="0" applyFill="0" applyAlignment="0" applyProtection="0"/>
    <xf numFmtId="0" fontId="52" fillId="0" borderId="21" applyNumberFormat="0" applyFill="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14" fillId="0" borderId="0" applyNumberFormat="0" applyFill="0" applyBorder="0" applyAlignment="0" applyProtection="0"/>
    <xf numFmtId="0" fontId="54" fillId="0" borderId="0" applyNumberFormat="0" applyFill="0" applyBorder="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30" fillId="86" borderId="18" applyNumberFormat="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20" fillId="33" borderId="0" applyNumberFormat="0" applyBorder="0" applyAlignment="0" applyProtection="0"/>
    <xf numFmtId="0" fontId="20" fillId="33"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2" borderId="0" applyNumberFormat="0" applyBorder="0" applyAlignment="0" applyProtection="0"/>
    <xf numFmtId="0" fontId="22" fillId="52"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66" borderId="0" applyNumberFormat="0" applyBorder="0" applyAlignment="0" applyProtection="0"/>
    <xf numFmtId="0" fontId="22" fillId="66" borderId="0" applyNumberFormat="0" applyBorder="0" applyAlignment="0" applyProtection="0"/>
    <xf numFmtId="0" fontId="22" fillId="68" borderId="0" applyNumberFormat="0" applyBorder="0" applyAlignment="0" applyProtection="0"/>
    <xf numFmtId="0" fontId="22" fillId="68" borderId="0" applyNumberFormat="0" applyBorder="0" applyAlignment="0" applyProtection="0"/>
    <xf numFmtId="0" fontId="22" fillId="71" borderId="0" applyNumberFormat="0" applyBorder="0" applyAlignment="0" applyProtection="0"/>
    <xf numFmtId="0" fontId="22" fillId="71" borderId="0" applyNumberFormat="0" applyBorder="0" applyAlignment="0" applyProtection="0"/>
    <xf numFmtId="0" fontId="22" fillId="74" borderId="0" applyNumberFormat="0" applyBorder="0" applyAlignment="0" applyProtection="0"/>
    <xf numFmtId="0" fontId="22" fillId="74" borderId="0" applyNumberFormat="0" applyBorder="0" applyAlignment="0" applyProtection="0"/>
    <xf numFmtId="0" fontId="22" fillId="61" borderId="0" applyNumberFormat="0" applyBorder="0" applyAlignment="0" applyProtection="0"/>
    <xf numFmtId="0" fontId="22" fillId="61" borderId="0" applyNumberFormat="0" applyBorder="0" applyAlignment="0" applyProtection="0"/>
    <xf numFmtId="0" fontId="22" fillId="63" borderId="0" applyNumberFormat="0" applyBorder="0" applyAlignment="0" applyProtection="0"/>
    <xf numFmtId="0" fontId="22" fillId="63" borderId="0" applyNumberFormat="0" applyBorder="0" applyAlignment="0" applyProtection="0"/>
    <xf numFmtId="0" fontId="22" fillId="76" borderId="0" applyNumberFormat="0" applyBorder="0" applyAlignment="0" applyProtection="0"/>
    <xf numFmtId="0" fontId="22" fillId="76" borderId="0" applyNumberFormat="0" applyBorder="0" applyAlignment="0" applyProtection="0"/>
    <xf numFmtId="0" fontId="24" fillId="36" borderId="0" applyNumberFormat="0" applyBorder="0" applyAlignment="0" applyProtection="0"/>
    <xf numFmtId="0" fontId="24" fillId="36" borderId="0" applyNumberFormat="0" applyBorder="0" applyAlignment="0" applyProtection="0"/>
    <xf numFmtId="0" fontId="26" fillId="78" borderId="12" applyNumberFormat="0" applyAlignment="0" applyProtection="0"/>
    <xf numFmtId="0" fontId="26" fillId="78" borderId="12" applyNumberFormat="0" applyAlignment="0" applyProtection="0"/>
    <xf numFmtId="0" fontId="28" fillId="80" borderId="13" applyNumberFormat="0" applyAlignment="0" applyProtection="0"/>
    <xf numFmtId="0" fontId="28" fillId="80" borderId="13" applyNumberFormat="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5" fillId="0" borderId="14" applyNumberFormat="0" applyFill="0" applyAlignment="0" applyProtection="0"/>
    <xf numFmtId="0" fontId="35" fillId="0" borderId="14" applyNumberFormat="0" applyFill="0" applyAlignment="0" applyProtection="0"/>
    <xf numFmtId="0" fontId="37" fillId="0" borderId="15" applyNumberFormat="0" applyFill="0" applyAlignment="0" applyProtection="0"/>
    <xf numFmtId="0" fontId="37" fillId="0" borderId="15" applyNumberFormat="0" applyFill="0" applyAlignment="0" applyProtection="0"/>
    <xf numFmtId="0" fontId="39" fillId="0" borderId="16" applyNumberFormat="0" applyFill="0" applyAlignment="0" applyProtection="0"/>
    <xf numFmtId="0" fontId="39" fillId="0" borderId="16" applyNumberFormat="0" applyFill="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1" fillId="46" borderId="12" applyNumberFormat="0" applyAlignment="0" applyProtection="0"/>
    <xf numFmtId="0" fontId="41" fillId="46" borderId="12" applyNumberFormat="0" applyAlignment="0" applyProtection="0"/>
    <xf numFmtId="0" fontId="43" fillId="0" borderId="17" applyNumberFormat="0" applyFill="0" applyAlignment="0" applyProtection="0"/>
    <xf numFmtId="0" fontId="43" fillId="0" borderId="17" applyNumberFormat="0" applyFill="0" applyAlignment="0" applyProtection="0"/>
    <xf numFmtId="0" fontId="45" fillId="83" borderId="0" applyNumberFormat="0" applyBorder="0" applyAlignment="0" applyProtection="0"/>
    <xf numFmtId="0" fontId="45" fillId="83" borderId="0" applyNumberFormat="0" applyBorder="0" applyAlignment="0" applyProtection="0"/>
    <xf numFmtId="0" fontId="18" fillId="0" borderId="0"/>
    <xf numFmtId="0" fontId="1" fillId="0" borderId="0"/>
    <xf numFmtId="0" fontId="18" fillId="0" borderId="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48" fillId="78" borderId="20" applyNumberFormat="0" applyAlignment="0" applyProtection="0"/>
    <xf numFmtId="0" fontId="48" fillId="78" borderId="20" applyNumberFormat="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2" fillId="0" borderId="21" applyNumberFormat="0" applyFill="0" applyAlignment="0" applyProtection="0"/>
    <xf numFmtId="0" fontId="52" fillId="0" borderId="21" applyNumberFormat="0" applyFill="0" applyAlignment="0" applyProtection="0"/>
    <xf numFmtId="0" fontId="54" fillId="0" borderId="0" applyNumberFormat="0" applyFill="0" applyBorder="0" applyAlignment="0" applyProtection="0"/>
    <xf numFmtId="0" fontId="54" fillId="0" borderId="0" applyNumberFormat="0" applyFill="0" applyBorder="0" applyAlignment="0" applyProtection="0"/>
    <xf numFmtId="9" fontId="1" fillId="0" borderId="0" applyFont="0" applyFill="0" applyBorder="0" applyAlignment="0" applyProtection="0"/>
    <xf numFmtId="44" fontId="20" fillId="0" borderId="0" applyFont="0" applyFill="0" applyBorder="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0" fontId="1" fillId="0" borderId="0"/>
    <xf numFmtId="0" fontId="1" fillId="8" borderId="8" applyNumberFormat="0" applyFont="0" applyAlignment="0" applyProtection="0"/>
    <xf numFmtId="0" fontId="20" fillId="8" borderId="8" applyNumberFormat="0" applyFont="0" applyAlignment="0" applyProtection="0"/>
    <xf numFmtId="0" fontId="20" fillId="85" borderId="18" applyNumberFormat="0" applyFont="0" applyAlignment="0" applyProtection="0"/>
    <xf numFmtId="9"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1" fillId="0" borderId="0"/>
    <xf numFmtId="0" fontId="1" fillId="30" borderId="0" applyNumberFormat="0" applyBorder="0" applyAlignment="0" applyProtection="0"/>
    <xf numFmtId="0" fontId="1" fillId="11" borderId="0" applyNumberFormat="0" applyBorder="0" applyAlignment="0" applyProtection="0"/>
    <xf numFmtId="0" fontId="1" fillId="23" borderId="0" applyNumberFormat="0" applyBorder="0" applyAlignment="0" applyProtection="0"/>
    <xf numFmtId="0" fontId="1" fillId="18"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27" borderId="0" applyNumberFormat="0" applyBorder="0" applyAlignment="0" applyProtection="0"/>
    <xf numFmtId="0" fontId="1" fillId="26"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 fillId="15" borderId="0" applyNumberFormat="0" applyBorder="0" applyAlignment="0" applyProtection="0"/>
    <xf numFmtId="0" fontId="1" fillId="14" borderId="0" applyNumberFormat="0" applyBorder="0" applyAlignment="0" applyProtection="0"/>
    <xf numFmtId="0" fontId="1" fillId="10" borderId="0" applyNumberFormat="0" applyBorder="0" applyAlignment="0" applyProtection="0"/>
    <xf numFmtId="0" fontId="1" fillId="8" borderId="8" applyNumberFormat="0" applyFont="0" applyAlignment="0" applyProtection="0"/>
    <xf numFmtId="0" fontId="1" fillId="0" borderId="0"/>
    <xf numFmtId="0" fontId="1" fillId="0" borderId="0"/>
    <xf numFmtId="0" fontId="18"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0" borderId="0"/>
    <xf numFmtId="9" fontId="1" fillId="0" borderId="0" applyFont="0" applyFill="0" applyBorder="0" applyAlignment="0" applyProtection="0"/>
    <xf numFmtId="9" fontId="18" fillId="0" borderId="0" applyFont="0" applyFill="0" applyBorder="0" applyAlignment="0" applyProtection="0"/>
    <xf numFmtId="0" fontId="1" fillId="0" borderId="0"/>
    <xf numFmtId="0" fontId="18"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9" fillId="0" borderId="0" applyNumberFormat="0" applyFill="0" applyBorder="0" applyAlignment="0" applyProtection="0">
      <alignment vertical="top"/>
      <protection locked="0"/>
    </xf>
    <xf numFmtId="0" fontId="1" fillId="0" borderId="0"/>
    <xf numFmtId="0" fontId="1" fillId="0" borderId="0"/>
    <xf numFmtId="0" fontId="21" fillId="35" borderId="0" applyNumberFormat="0" applyBorder="0" applyAlignment="0" applyProtection="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20"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8"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20" fillId="36"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20" fillId="39"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43"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20" fillId="41"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20" fillId="44"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8"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20" fillId="4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51"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20" fillId="49"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54"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20" fillId="52"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20" fillId="5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43"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20" fillId="41"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51"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20" fillId="49"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20" fillId="5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53" borderId="0" applyNumberFormat="0" applyBorder="0" applyAlignment="0" applyProtection="0"/>
    <xf numFmtId="0" fontId="23" fillId="53" borderId="0" applyNumberFormat="0" applyBorder="0" applyAlignment="0" applyProtection="0"/>
    <xf numFmtId="0" fontId="23" fillId="56" borderId="0" applyNumberFormat="0" applyBorder="0" applyAlignment="0" applyProtection="0"/>
    <xf numFmtId="0" fontId="23" fillId="56"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7" borderId="0" applyNumberFormat="0" applyBorder="0" applyAlignment="0" applyProtection="0"/>
    <xf numFmtId="0" fontId="23" fillId="67" borderId="0" applyNumberFormat="0" applyBorder="0" applyAlignment="0" applyProtection="0"/>
    <xf numFmtId="0" fontId="23" fillId="69" borderId="0" applyNumberFormat="0" applyBorder="0" applyAlignment="0" applyProtection="0"/>
    <xf numFmtId="0" fontId="23" fillId="69" borderId="0" applyNumberFormat="0" applyBorder="0" applyAlignment="0" applyProtection="0"/>
    <xf numFmtId="0" fontId="23" fillId="72" borderId="0" applyNumberFormat="0" applyBorder="0" applyAlignment="0" applyProtection="0"/>
    <xf numFmtId="0" fontId="23" fillId="72" borderId="0" applyNumberFormat="0" applyBorder="0" applyAlignment="0" applyProtection="0"/>
    <xf numFmtId="0" fontId="23" fillId="75" borderId="0" applyNumberFormat="0" applyBorder="0" applyAlignment="0" applyProtection="0"/>
    <xf numFmtId="0" fontId="23" fillId="75"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77" borderId="0" applyNumberFormat="0" applyBorder="0" applyAlignment="0" applyProtection="0"/>
    <xf numFmtId="0" fontId="23" fillId="77" borderId="0" applyNumberFormat="0" applyBorder="0" applyAlignment="0" applyProtection="0"/>
    <xf numFmtId="0" fontId="25" fillId="37" borderId="0" applyNumberFormat="0" applyBorder="0" applyAlignment="0" applyProtection="0"/>
    <xf numFmtId="0" fontId="25" fillId="37" borderId="0" applyNumberFormat="0" applyBorder="0" applyAlignment="0" applyProtection="0"/>
    <xf numFmtId="0" fontId="27" fillId="79" borderId="12" applyNumberFormat="0" applyAlignment="0" applyProtection="0"/>
    <xf numFmtId="0" fontId="27" fillId="79" borderId="12" applyNumberFormat="0" applyAlignment="0" applyProtection="0"/>
    <xf numFmtId="0" fontId="29" fillId="81" borderId="13" applyNumberFormat="0" applyAlignment="0" applyProtection="0"/>
    <xf numFmtId="0" fontId="29" fillId="81" borderId="13" applyNumberFormat="0" applyAlignment="0" applyProtection="0"/>
    <xf numFmtId="164" fontId="30" fillId="0" borderId="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6" fillId="0" borderId="14" applyNumberFormat="0" applyFill="0" applyAlignment="0" applyProtection="0"/>
    <xf numFmtId="0" fontId="36" fillId="0" borderId="14" applyNumberFormat="0" applyFill="0" applyAlignment="0" applyProtection="0"/>
    <xf numFmtId="0" fontId="38" fillId="0" borderId="15" applyNumberFormat="0" applyFill="0" applyAlignment="0" applyProtection="0"/>
    <xf numFmtId="0" fontId="38" fillId="0" borderId="15" applyNumberFormat="0" applyFill="0" applyAlignment="0" applyProtection="0"/>
    <xf numFmtId="0" fontId="40" fillId="0" borderId="16" applyNumberFormat="0" applyFill="0" applyAlignment="0" applyProtection="0"/>
    <xf numFmtId="0" fontId="40" fillId="0" borderId="16" applyNumberFormat="0" applyFill="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2" fillId="47" borderId="12" applyNumberFormat="0" applyAlignment="0" applyProtection="0"/>
    <xf numFmtId="0" fontId="42" fillId="47" borderId="12" applyNumberFormat="0" applyAlignment="0" applyProtection="0"/>
    <xf numFmtId="0" fontId="44" fillId="0" borderId="17" applyNumberFormat="0" applyFill="0" applyAlignment="0" applyProtection="0"/>
    <xf numFmtId="0" fontId="44" fillId="0" borderId="17" applyNumberFormat="0" applyFill="0" applyAlignment="0" applyProtection="0"/>
    <xf numFmtId="0" fontId="46" fillId="84" borderId="0" applyNumberFormat="0" applyBorder="0" applyAlignment="0" applyProtection="0"/>
    <xf numFmtId="0" fontId="46" fillId="84" borderId="0" applyNumberFormat="0" applyBorder="0" applyAlignment="0" applyProtection="0"/>
    <xf numFmtId="0" fontId="1" fillId="0" borderId="0"/>
    <xf numFmtId="0" fontId="1" fillId="0" borderId="0"/>
    <xf numFmtId="0" fontId="1" fillId="0" borderId="0"/>
    <xf numFmtId="0" fontId="18" fillId="0" borderId="0"/>
    <xf numFmtId="0" fontId="47" fillId="0" borderId="0"/>
    <xf numFmtId="0" fontId="1" fillId="0" borderId="0"/>
    <xf numFmtId="0" fontId="1" fillId="0" borderId="0"/>
    <xf numFmtId="0" fontId="18" fillId="0" borderId="0"/>
    <xf numFmtId="0" fontId="1" fillId="0" borderId="0"/>
    <xf numFmtId="0" fontId="1" fillId="0" borderId="0"/>
    <xf numFmtId="0" fontId="1" fillId="0" borderId="0"/>
    <xf numFmtId="0" fontId="47"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0" fillId="86" borderId="18" applyNumberFormat="0" applyAlignment="0" applyProtection="0"/>
    <xf numFmtId="0" fontId="30" fillId="87" borderId="18" applyNumberFormat="0" applyAlignment="0" applyProtection="0"/>
    <xf numFmtId="0" fontId="1" fillId="8" borderId="8" applyNumberFormat="0" applyFont="0" applyAlignment="0" applyProtection="0"/>
    <xf numFmtId="0" fontId="30" fillId="86" borderId="18" applyNumberFormat="0" applyAlignment="0" applyProtection="0"/>
    <xf numFmtId="0" fontId="30" fillId="86" borderId="18" applyNumberFormat="0" applyAlignment="0" applyProtection="0"/>
    <xf numFmtId="0" fontId="30" fillId="86" borderId="18" applyNumberFormat="0" applyAlignment="0" applyProtection="0"/>
    <xf numFmtId="0" fontId="30" fillId="86" borderId="18" applyNumberFormat="0" applyAlignment="0" applyProtection="0"/>
    <xf numFmtId="0" fontId="30" fillId="87" borderId="18" applyNumberFormat="0" applyAlignment="0" applyProtection="0"/>
    <xf numFmtId="0" fontId="1" fillId="8" borderId="8" applyNumberFormat="0" applyFont="0" applyAlignment="0" applyProtection="0"/>
    <xf numFmtId="0" fontId="30" fillId="86" borderId="19" applyNumberFormat="0" applyAlignment="0" applyProtection="0"/>
    <xf numFmtId="0" fontId="30" fillId="86" borderId="19" applyNumberFormat="0" applyAlignment="0" applyProtection="0"/>
    <xf numFmtId="0" fontId="49" fillId="79" borderId="20" applyNumberFormat="0" applyAlignment="0" applyProtection="0"/>
    <xf numFmtId="0" fontId="49" fillId="79"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3" fillId="0" borderId="21" applyNumberFormat="0" applyFill="0" applyAlignment="0" applyProtection="0"/>
    <xf numFmtId="0" fontId="53" fillId="0" borderId="21"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1" fillId="0" borderId="0"/>
    <xf numFmtId="0" fontId="1" fillId="0" borderId="0"/>
    <xf numFmtId="0" fontId="1" fillId="0" borderId="0"/>
    <xf numFmtId="0" fontId="20" fillId="33" borderId="0" applyNumberFormat="0" applyBorder="0" applyAlignment="0" applyProtection="0"/>
    <xf numFmtId="0" fontId="20" fillId="33" borderId="0" applyNumberFormat="0" applyBorder="0" applyAlignment="0" applyProtection="0"/>
    <xf numFmtId="0" fontId="20" fillId="36" borderId="0" applyNumberFormat="0" applyBorder="0" applyAlignment="0" applyProtection="0"/>
    <xf numFmtId="0" fontId="20" fillId="36" borderId="0" applyNumberFormat="0" applyBorder="0" applyAlignment="0" applyProtection="0"/>
    <xf numFmtId="0" fontId="20" fillId="39" borderId="0" applyNumberFormat="0" applyBorder="0" applyAlignment="0" applyProtection="0"/>
    <xf numFmtId="0" fontId="20" fillId="39"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4" borderId="0" applyNumberFormat="0" applyBorder="0" applyAlignment="0" applyProtection="0"/>
    <xf numFmtId="0" fontId="20" fillId="44" borderId="0" applyNumberFormat="0" applyBorder="0" applyAlignment="0" applyProtection="0"/>
    <xf numFmtId="0" fontId="20" fillId="46" borderId="0" applyNumberFormat="0" applyBorder="0" applyAlignment="0" applyProtection="0"/>
    <xf numFmtId="0" fontId="20" fillId="46"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2" borderId="0" applyNumberFormat="0" applyBorder="0" applyAlignment="0" applyProtection="0"/>
    <xf numFmtId="0" fontId="20" fillId="52" borderId="0" applyNumberFormat="0" applyBorder="0" applyAlignment="0" applyProtection="0"/>
    <xf numFmtId="0" fontId="20" fillId="55" borderId="0" applyNumberFormat="0" applyBorder="0" applyAlignment="0" applyProtection="0"/>
    <xf numFmtId="0" fontId="20" fillId="55" borderId="0" applyNumberFormat="0" applyBorder="0" applyAlignment="0" applyProtection="0"/>
    <xf numFmtId="0" fontId="20" fillId="41" borderId="0" applyNumberFormat="0" applyBorder="0" applyAlignment="0" applyProtection="0"/>
    <xf numFmtId="0" fontId="20" fillId="41" borderId="0" applyNumberFormat="0" applyBorder="0" applyAlignment="0" applyProtection="0"/>
    <xf numFmtId="0" fontId="20" fillId="49" borderId="0" applyNumberFormat="0" applyBorder="0" applyAlignment="0" applyProtection="0"/>
    <xf numFmtId="0" fontId="20" fillId="49" borderId="0" applyNumberFormat="0" applyBorder="0" applyAlignment="0" applyProtection="0"/>
    <xf numFmtId="0" fontId="20" fillId="57" borderId="0" applyNumberFormat="0" applyBorder="0" applyAlignment="0" applyProtection="0"/>
    <xf numFmtId="0" fontId="20" fillId="57" borderId="0" applyNumberFormat="0" applyBorder="0" applyAlignment="0" applyProtection="0"/>
    <xf numFmtId="0" fontId="20" fillId="8" borderId="8" applyNumberFormat="0" applyFont="0" applyAlignment="0" applyProtection="0"/>
    <xf numFmtId="0" fontId="20" fillId="85" borderId="18" applyNumberFormat="0" applyFont="0" applyAlignment="0" applyProtection="0"/>
    <xf numFmtId="0" fontId="20" fillId="85" borderId="18" applyNumberFormat="0" applyFont="0" applyAlignment="0" applyProtection="0"/>
    <xf numFmtId="0" fontId="18" fillId="0" borderId="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1" fillId="3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1"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1" fillId="40"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1" fillId="4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1" fillId="45"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1" fillId="47"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1" fillId="5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1" fillId="53"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1" fillId="56"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1" fillId="42"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1" fillId="50"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1" fillId="58"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8" fillId="0" borderId="0"/>
    <xf numFmtId="0" fontId="1" fillId="0" borderId="0"/>
    <xf numFmtId="0" fontId="18" fillId="0" borderId="0"/>
    <xf numFmtId="0" fontId="1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85" borderId="1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30" fillId="86" borderId="18" applyNumberFormat="0" applyAlignment="0" applyProtection="0"/>
    <xf numFmtId="0" fontId="30" fillId="86" borderId="18" applyNumberForma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30" fillId="86" borderId="19"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20" fillId="8" borderId="8" applyNumberFormat="0" applyFont="0" applyAlignment="0" applyProtection="0"/>
    <xf numFmtId="0" fontId="1" fillId="0" borderId="0"/>
    <xf numFmtId="0" fontId="18" fillId="0" borderId="0"/>
    <xf numFmtId="0" fontId="1" fillId="8" borderId="8" applyNumberFormat="0" applyFont="0" applyAlignment="0" applyProtection="0"/>
    <xf numFmtId="9" fontId="18" fillId="0" borderId="0" applyFont="0" applyFill="0" applyBorder="0" applyAlignment="0" applyProtection="0"/>
    <xf numFmtId="0" fontId="18" fillId="0" borderId="0"/>
    <xf numFmtId="9" fontId="18" fillId="0" borderId="0" applyFont="0" applyFill="0" applyBorder="0" applyAlignment="0" applyProtection="0"/>
  </cellStyleXfs>
  <cellXfs count="153">
    <xf numFmtId="0" fontId="0" fillId="0" borderId="0" xfId="0"/>
    <xf numFmtId="0" fontId="1" fillId="0" borderId="0" xfId="0" applyFont="1"/>
    <xf numFmtId="0" fontId="56" fillId="0" borderId="10" xfId="43" applyFont="1" applyFill="1" applyBorder="1" applyAlignment="1">
      <alignment horizontal="left" vertical="center"/>
    </xf>
    <xf numFmtId="0" fontId="1" fillId="0" borderId="10" xfId="43" applyFont="1" applyBorder="1" applyAlignment="1">
      <alignment horizontal="center"/>
    </xf>
    <xf numFmtId="0" fontId="1" fillId="0" borderId="10" xfId="43" applyFont="1" applyFill="1" applyBorder="1" applyAlignment="1">
      <alignment horizontal="center"/>
    </xf>
    <xf numFmtId="0" fontId="1" fillId="0" borderId="10" xfId="43" applyFont="1" applyFill="1" applyBorder="1" applyAlignment="1"/>
    <xf numFmtId="0" fontId="0" fillId="0" borderId="10" xfId="0" applyBorder="1"/>
    <xf numFmtId="0" fontId="1" fillId="0" borderId="10" xfId="0" applyFont="1" applyFill="1" applyBorder="1"/>
    <xf numFmtId="0" fontId="57" fillId="0" borderId="0" xfId="42" applyFont="1" applyFill="1" applyBorder="1"/>
    <xf numFmtId="0" fontId="0" fillId="0" borderId="10" xfId="0" applyFont="1" applyFill="1" applyBorder="1"/>
    <xf numFmtId="0" fontId="0" fillId="0" borderId="0" xfId="0"/>
    <xf numFmtId="0" fontId="0" fillId="90" borderId="0" xfId="0" applyFill="1"/>
    <xf numFmtId="0" fontId="57" fillId="0" borderId="0" xfId="0" applyFont="1" applyBorder="1"/>
    <xf numFmtId="0" fontId="16" fillId="0" borderId="0" xfId="0" applyFont="1"/>
    <xf numFmtId="0" fontId="0" fillId="0" borderId="0" xfId="0" applyFont="1"/>
    <xf numFmtId="0" fontId="16" fillId="0" borderId="10" xfId="0" applyFont="1" applyBorder="1"/>
    <xf numFmtId="0" fontId="1" fillId="0" borderId="0" xfId="0" applyFont="1" applyAlignment="1"/>
    <xf numFmtId="0" fontId="0" fillId="0" borderId="10" xfId="43" applyFont="1" applyBorder="1" applyAlignment="1">
      <alignment horizontal="center"/>
    </xf>
    <xf numFmtId="0" fontId="0" fillId="0" borderId="10" xfId="43" applyFont="1" applyFill="1" applyBorder="1" applyAlignment="1">
      <alignment horizontal="center"/>
    </xf>
    <xf numFmtId="0" fontId="16" fillId="0" borderId="10" xfId="43" applyFont="1" applyBorder="1" applyAlignment="1">
      <alignment horizontal="center" vertical="center"/>
    </xf>
    <xf numFmtId="0" fontId="1" fillId="0" borderId="0" xfId="0" applyFont="1" applyAlignment="1">
      <alignment horizontal="center"/>
    </xf>
    <xf numFmtId="0" fontId="16" fillId="90" borderId="0" xfId="0" applyFont="1" applyFill="1"/>
    <xf numFmtId="0" fontId="59" fillId="90" borderId="10" xfId="43" applyFont="1" applyFill="1" applyBorder="1" applyAlignment="1">
      <alignment horizontal="left" vertical="center"/>
    </xf>
    <xf numFmtId="2" fontId="0" fillId="90" borderId="10" xfId="0" applyNumberFormat="1" applyFont="1" applyFill="1" applyBorder="1"/>
    <xf numFmtId="2" fontId="1" fillId="0" borderId="10" xfId="0" applyNumberFormat="1" applyFont="1" applyBorder="1" applyAlignment="1">
      <alignment horizontal="center" vertical="center"/>
    </xf>
    <xf numFmtId="0" fontId="16" fillId="0" borderId="10" xfId="0" applyFont="1" applyBorder="1" applyAlignment="1">
      <alignment horizontal="center"/>
    </xf>
    <xf numFmtId="0" fontId="16" fillId="0" borderId="10" xfId="43" applyFont="1" applyFill="1" applyBorder="1" applyAlignment="1">
      <alignment horizontal="left" vertical="center"/>
    </xf>
    <xf numFmtId="0" fontId="16" fillId="0" borderId="0" xfId="0" applyFont="1" applyAlignment="1"/>
    <xf numFmtId="0" fontId="1" fillId="0" borderId="10" xfId="43" applyFont="1" applyFill="1" applyBorder="1" applyAlignment="1">
      <alignment horizontal="left" vertical="center"/>
    </xf>
    <xf numFmtId="0" fontId="1" fillId="0" borderId="0" xfId="0" applyFont="1" applyAlignment="1">
      <alignment horizontal="left" vertical="center"/>
    </xf>
    <xf numFmtId="0" fontId="0" fillId="0" borderId="0" xfId="0" applyFont="1" applyAlignment="1">
      <alignment vertical="center"/>
    </xf>
    <xf numFmtId="0" fontId="16" fillId="0" borderId="10" xfId="0" applyFont="1" applyBorder="1" applyAlignment="1">
      <alignment vertical="center"/>
    </xf>
    <xf numFmtId="0" fontId="57" fillId="0" borderId="10" xfId="356" applyFont="1" applyFill="1" applyBorder="1" applyAlignment="1">
      <alignment horizontal="center" vertical="center"/>
    </xf>
    <xf numFmtId="0" fontId="57" fillId="0" borderId="10" xfId="42" applyFont="1" applyBorder="1" applyAlignment="1">
      <alignment vertical="center"/>
    </xf>
    <xf numFmtId="2" fontId="0" fillId="0" borderId="10" xfId="0" applyNumberFormat="1" applyFont="1" applyBorder="1" applyAlignment="1">
      <alignment vertical="center"/>
    </xf>
    <xf numFmtId="2" fontId="0" fillId="0" borderId="10" xfId="0" applyNumberFormat="1" applyFont="1" applyBorder="1" applyAlignment="1">
      <alignment horizontal="center" vertical="center"/>
    </xf>
    <xf numFmtId="0" fontId="0" fillId="0" borderId="0" xfId="0" applyFont="1" applyBorder="1" applyAlignment="1">
      <alignment vertical="center"/>
    </xf>
    <xf numFmtId="0" fontId="57" fillId="0" borderId="10" xfId="42" applyFont="1" applyFill="1" applyBorder="1" applyAlignment="1">
      <alignment vertical="center"/>
    </xf>
    <xf numFmtId="0" fontId="0" fillId="0" borderId="10" xfId="0" applyFont="1" applyBorder="1" applyAlignment="1">
      <alignment horizontal="center" vertical="center"/>
    </xf>
    <xf numFmtId="0" fontId="0" fillId="0" borderId="0" xfId="0" applyFont="1" applyBorder="1" applyAlignment="1">
      <alignment horizontal="center" vertical="center"/>
    </xf>
    <xf numFmtId="2" fontId="0" fillId="0" borderId="0" xfId="0" applyNumberFormat="1" applyFont="1" applyBorder="1" applyAlignment="1">
      <alignment vertical="center"/>
    </xf>
    <xf numFmtId="0" fontId="16" fillId="0" borderId="10" xfId="0" applyFont="1" applyFill="1" applyBorder="1" applyAlignment="1">
      <alignment horizontal="center"/>
    </xf>
    <xf numFmtId="0" fontId="1" fillId="0" borderId="10" xfId="0" applyFont="1" applyBorder="1" applyAlignment="1">
      <alignment horizontal="center"/>
    </xf>
    <xf numFmtId="0" fontId="16" fillId="0" borderId="10" xfId="43" applyFont="1" applyBorder="1" applyAlignment="1">
      <alignment horizontal="center"/>
    </xf>
    <xf numFmtId="0" fontId="56" fillId="0" borderId="10" xfId="43" applyFont="1" applyFill="1" applyBorder="1" applyAlignment="1"/>
    <xf numFmtId="2" fontId="0" fillId="0" borderId="0" xfId="0" applyNumberFormat="1" applyFont="1"/>
    <xf numFmtId="0" fontId="0" fillId="0" borderId="10" xfId="43" applyFont="1" applyFill="1" applyBorder="1" applyAlignment="1"/>
    <xf numFmtId="2" fontId="0" fillId="92" borderId="10" xfId="0" applyNumberFormat="1" applyFont="1" applyFill="1" applyBorder="1"/>
    <xf numFmtId="2" fontId="1" fillId="92" borderId="10" xfId="0" applyNumberFormat="1" applyFont="1" applyFill="1" applyBorder="1"/>
    <xf numFmtId="2" fontId="1" fillId="90" borderId="10" xfId="0" applyNumberFormat="1" applyFont="1" applyFill="1" applyBorder="1"/>
    <xf numFmtId="0" fontId="1" fillId="0" borderId="0" xfId="0" applyFont="1" applyFill="1" applyBorder="1"/>
    <xf numFmtId="0" fontId="57" fillId="0" borderId="0" xfId="42" applyFont="1" applyFill="1" applyBorder="1" applyAlignment="1"/>
    <xf numFmtId="0" fontId="1" fillId="0" borderId="0" xfId="0" applyFont="1" applyAlignment="1">
      <alignment vertical="center" wrapText="1"/>
    </xf>
    <xf numFmtId="0" fontId="57" fillId="89" borderId="0" xfId="464" applyFont="1" applyFill="1" applyAlignment="1">
      <alignment vertical="center" wrapText="1"/>
    </xf>
    <xf numFmtId="0" fontId="57" fillId="89" borderId="0" xfId="464" applyFont="1" applyFill="1" applyAlignment="1">
      <alignment horizontal="center" vertical="center" wrapText="1"/>
    </xf>
    <xf numFmtId="0" fontId="56" fillId="0" borderId="10" xfId="464" applyFont="1" applyFill="1" applyBorder="1" applyAlignment="1">
      <alignment horizontal="left" vertical="center" wrapText="1"/>
    </xf>
    <xf numFmtId="0" fontId="57" fillId="0" borderId="10" xfId="464" applyFont="1" applyFill="1" applyBorder="1" applyAlignment="1">
      <alignment vertical="center" wrapText="1"/>
    </xf>
    <xf numFmtId="0" fontId="57" fillId="88" borderId="10" xfId="464" applyFont="1" applyFill="1" applyBorder="1" applyAlignment="1">
      <alignment vertical="center" wrapText="1"/>
    </xf>
    <xf numFmtId="0" fontId="57" fillId="0" borderId="23" xfId="464" applyFont="1" applyFill="1" applyBorder="1" applyAlignment="1">
      <alignment vertical="center" wrapText="1"/>
    </xf>
    <xf numFmtId="0" fontId="57" fillId="88" borderId="23" xfId="464" applyFont="1" applyFill="1" applyBorder="1" applyAlignment="1">
      <alignment vertical="center" wrapText="1"/>
    </xf>
    <xf numFmtId="165" fontId="57" fillId="88" borderId="23" xfId="464" applyNumberFormat="1" applyFont="1" applyFill="1" applyBorder="1" applyAlignment="1">
      <alignment vertical="center" wrapText="1"/>
    </xf>
    <xf numFmtId="0" fontId="16" fillId="0" borderId="25" xfId="0" applyFont="1" applyBorder="1" applyAlignment="1">
      <alignment vertical="center"/>
    </xf>
    <xf numFmtId="0" fontId="16" fillId="0" borderId="11" xfId="0" applyFont="1" applyBorder="1" applyAlignment="1">
      <alignment vertical="center"/>
    </xf>
    <xf numFmtId="0" fontId="16" fillId="0" borderId="25" xfId="0" applyFont="1" applyFill="1" applyBorder="1" applyAlignment="1">
      <alignment vertical="center"/>
    </xf>
    <xf numFmtId="0" fontId="16" fillId="0" borderId="11" xfId="0" applyFont="1" applyFill="1" applyBorder="1" applyAlignment="1">
      <alignment vertical="center"/>
    </xf>
    <xf numFmtId="0" fontId="56" fillId="0" borderId="25" xfId="356" applyFont="1" applyFill="1" applyBorder="1" applyAlignment="1">
      <alignment vertical="center"/>
    </xf>
    <xf numFmtId="0" fontId="16" fillId="0" borderId="27" xfId="0" applyFont="1" applyFill="1" applyBorder="1" applyAlignment="1">
      <alignment vertical="center"/>
    </xf>
    <xf numFmtId="0" fontId="16" fillId="0" borderId="26" xfId="0" applyFont="1" applyBorder="1" applyAlignment="1">
      <alignment vertical="center"/>
    </xf>
    <xf numFmtId="0" fontId="16" fillId="0" borderId="24" xfId="0" applyFont="1" applyBorder="1" applyAlignment="1">
      <alignment vertical="center"/>
    </xf>
    <xf numFmtId="0" fontId="0" fillId="0" borderId="0" xfId="0" applyAlignment="1">
      <alignment vertical="center"/>
    </xf>
    <xf numFmtId="0" fontId="1" fillId="0" borderId="10" xfId="43" applyFont="1" applyFill="1" applyBorder="1" applyAlignment="1">
      <alignment vertical="center"/>
    </xf>
    <xf numFmtId="2" fontId="57" fillId="88" borderId="10" xfId="1260" applyNumberFormat="1" applyFont="1" applyFill="1" applyBorder="1"/>
    <xf numFmtId="2" fontId="1" fillId="92" borderId="10" xfId="0" applyNumberFormat="1" applyFont="1" applyFill="1" applyBorder="1" applyAlignment="1">
      <alignment vertical="center"/>
    </xf>
    <xf numFmtId="0" fontId="1" fillId="0" borderId="0" xfId="0" applyFont="1" applyAlignment="1">
      <alignment vertical="center"/>
    </xf>
    <xf numFmtId="0" fontId="0" fillId="0" borderId="10" xfId="0" applyFont="1" applyBorder="1" applyAlignment="1">
      <alignment vertical="center"/>
    </xf>
    <xf numFmtId="0" fontId="0" fillId="0" borderId="0" xfId="0" applyFont="1" applyAlignment="1">
      <alignment horizontal="center" vertical="center"/>
    </xf>
    <xf numFmtId="0" fontId="16" fillId="0" borderId="0" xfId="0" applyFont="1" applyAlignment="1">
      <alignment vertical="center"/>
    </xf>
    <xf numFmtId="0" fontId="0" fillId="0" borderId="10" xfId="0" applyBorder="1" applyAlignment="1">
      <alignment horizontal="center" vertical="center"/>
    </xf>
    <xf numFmtId="0" fontId="16" fillId="0" borderId="10" xfId="43" applyFont="1" applyFill="1" applyBorder="1" applyAlignment="1">
      <alignment horizontal="center" vertical="center"/>
    </xf>
    <xf numFmtId="0" fontId="1" fillId="0" borderId="0" xfId="0" applyFont="1" applyAlignment="1">
      <alignment horizontal="center" vertical="center"/>
    </xf>
    <xf numFmtId="2" fontId="0" fillId="93" borderId="10" xfId="0" applyNumberFormat="1" applyFill="1" applyBorder="1" applyAlignment="1">
      <alignment vertical="center"/>
    </xf>
    <xf numFmtId="0" fontId="58" fillId="90" borderId="10" xfId="0" applyFont="1" applyFill="1" applyBorder="1" applyAlignment="1">
      <alignment horizontal="center" vertical="center"/>
    </xf>
    <xf numFmtId="0" fontId="58" fillId="0" borderId="0" xfId="0" applyFont="1" applyAlignment="1">
      <alignment vertical="center"/>
    </xf>
    <xf numFmtId="0" fontId="58" fillId="90" borderId="10" xfId="0" applyFont="1" applyFill="1" applyBorder="1" applyAlignment="1">
      <alignment vertical="center"/>
    </xf>
    <xf numFmtId="0" fontId="60" fillId="90" borderId="10" xfId="43" applyFont="1" applyFill="1" applyBorder="1" applyAlignment="1">
      <alignment horizontal="center" vertical="center"/>
    </xf>
    <xf numFmtId="0" fontId="60" fillId="90" borderId="10" xfId="43" applyFont="1" applyFill="1" applyBorder="1" applyAlignment="1">
      <alignment vertical="center"/>
    </xf>
    <xf numFmtId="0" fontId="60" fillId="90" borderId="10" xfId="0" applyFont="1" applyFill="1" applyBorder="1" applyAlignment="1">
      <alignment vertical="center"/>
    </xf>
    <xf numFmtId="2" fontId="60" fillId="90" borderId="10" xfId="0" applyNumberFormat="1" applyFont="1" applyFill="1" applyBorder="1" applyAlignment="1">
      <alignment vertical="center"/>
    </xf>
    <xf numFmtId="167" fontId="60" fillId="90" borderId="10" xfId="0" applyNumberFormat="1" applyFont="1" applyFill="1" applyBorder="1" applyAlignment="1">
      <alignment vertical="center"/>
    </xf>
    <xf numFmtId="166" fontId="60" fillId="90" borderId="10" xfId="0" applyNumberFormat="1" applyFont="1" applyFill="1" applyBorder="1" applyAlignment="1">
      <alignment vertical="center"/>
    </xf>
    <xf numFmtId="165" fontId="60" fillId="90" borderId="10" xfId="0" applyNumberFormat="1" applyFont="1" applyFill="1" applyBorder="1" applyAlignment="1">
      <alignment vertical="center"/>
    </xf>
    <xf numFmtId="0" fontId="60" fillId="0" borderId="0" xfId="0" applyFont="1" applyAlignment="1">
      <alignment vertical="center"/>
    </xf>
    <xf numFmtId="0" fontId="60" fillId="93" borderId="10" xfId="0" applyFont="1" applyFill="1" applyBorder="1" applyAlignment="1">
      <alignment vertical="center"/>
    </xf>
    <xf numFmtId="0" fontId="60" fillId="93" borderId="10" xfId="0" applyFont="1" applyFill="1" applyBorder="1" applyAlignment="1">
      <alignment horizontal="center" vertical="center"/>
    </xf>
    <xf numFmtId="0" fontId="61" fillId="0" borderId="0" xfId="356" applyFont="1" applyFill="1" applyBorder="1" applyAlignment="1">
      <alignment horizontal="center" vertical="center"/>
    </xf>
    <xf numFmtId="0" fontId="60" fillId="0" borderId="0" xfId="43" applyFont="1" applyFill="1" applyBorder="1" applyAlignment="1">
      <alignment vertical="center"/>
    </xf>
    <xf numFmtId="0" fontId="60" fillId="0" borderId="0" xfId="0" applyFont="1" applyBorder="1" applyAlignment="1">
      <alignment vertical="center"/>
    </xf>
    <xf numFmtId="0" fontId="60" fillId="0" borderId="10" xfId="43" applyFont="1" applyFill="1" applyBorder="1" applyAlignment="1">
      <alignment vertical="center"/>
    </xf>
    <xf numFmtId="0" fontId="60" fillId="0" borderId="10" xfId="0" applyFont="1" applyBorder="1" applyAlignment="1">
      <alignment vertical="center"/>
    </xf>
    <xf numFmtId="0" fontId="16" fillId="0" borderId="10" xfId="0" applyFont="1" applyBorder="1" applyAlignment="1">
      <alignment horizontal="center" vertical="center"/>
    </xf>
    <xf numFmtId="0" fontId="0" fillId="0" borderId="24" xfId="0" applyFont="1" applyFill="1" applyBorder="1" applyAlignment="1">
      <alignment horizontal="center" vertical="center"/>
    </xf>
    <xf numFmtId="0" fontId="0" fillId="0" borderId="0" xfId="0" applyFont="1" applyFill="1" applyAlignment="1">
      <alignment horizontal="center" vertical="center"/>
    </xf>
    <xf numFmtId="0" fontId="58" fillId="90" borderId="10" xfId="43" applyFont="1" applyFill="1" applyBorder="1" applyAlignment="1">
      <alignment horizontal="center" vertical="center"/>
    </xf>
    <xf numFmtId="0" fontId="60" fillId="0" borderId="0" xfId="0" applyFont="1" applyAlignment="1">
      <alignment horizontal="center" vertical="center"/>
    </xf>
    <xf numFmtId="0" fontId="0" fillId="0" borderId="22" xfId="0" applyFont="1" applyBorder="1" applyAlignment="1">
      <alignment horizontal="left" vertical="center" wrapText="1"/>
    </xf>
    <xf numFmtId="0" fontId="1" fillId="0" borderId="25" xfId="0" applyFont="1" applyBorder="1" applyAlignment="1">
      <alignment horizontal="left" vertical="center" wrapText="1"/>
    </xf>
    <xf numFmtId="0" fontId="1" fillId="0" borderId="11" xfId="0" applyFont="1" applyBorder="1" applyAlignment="1">
      <alignment horizontal="left" vertical="center" wrapText="1"/>
    </xf>
    <xf numFmtId="0" fontId="56" fillId="89" borderId="10" xfId="0" applyFont="1" applyFill="1" applyBorder="1" applyAlignment="1">
      <alignment horizontal="left" vertical="center" wrapText="1"/>
    </xf>
    <xf numFmtId="0" fontId="1" fillId="89" borderId="10" xfId="0" applyFont="1" applyFill="1" applyBorder="1" applyAlignment="1">
      <alignment horizontal="left" vertical="center" wrapText="1"/>
    </xf>
    <xf numFmtId="0" fontId="56" fillId="0" borderId="10" xfId="464" applyFont="1" applyFill="1" applyBorder="1" applyAlignment="1">
      <alignment horizontal="center" vertical="center" wrapText="1"/>
    </xf>
    <xf numFmtId="0" fontId="56" fillId="0" borderId="22" xfId="0" applyFont="1" applyBorder="1" applyAlignment="1">
      <alignment horizontal="left" vertical="center" wrapText="1"/>
    </xf>
    <xf numFmtId="0" fontId="56" fillId="0" borderId="25" xfId="0" applyFont="1" applyBorder="1" applyAlignment="1">
      <alignment horizontal="left" vertical="center" wrapText="1"/>
    </xf>
    <xf numFmtId="0" fontId="56" fillId="0" borderId="11" xfId="0" applyFont="1" applyBorder="1" applyAlignment="1">
      <alignment horizontal="left" vertical="center" wrapText="1"/>
    </xf>
    <xf numFmtId="0" fontId="57" fillId="0" borderId="22" xfId="0" applyFont="1" applyBorder="1" applyAlignment="1">
      <alignment horizontal="left" vertical="center" wrapText="1"/>
    </xf>
    <xf numFmtId="0" fontId="57" fillId="0" borderId="25" xfId="0" applyFont="1" applyBorder="1" applyAlignment="1">
      <alignment horizontal="left" vertical="center" wrapText="1"/>
    </xf>
    <xf numFmtId="0" fontId="57" fillId="0" borderId="11" xfId="0" applyFont="1" applyBorder="1" applyAlignment="1">
      <alignment horizontal="left" vertical="center" wrapText="1"/>
    </xf>
    <xf numFmtId="0" fontId="0" fillId="0" borderId="25" xfId="0" applyFont="1" applyBorder="1" applyAlignment="1">
      <alignment horizontal="left" vertical="center" wrapText="1"/>
    </xf>
    <xf numFmtId="0" fontId="0" fillId="0" borderId="11" xfId="0" applyFont="1" applyBorder="1" applyAlignment="1">
      <alignment horizontal="left" vertical="center" wrapText="1"/>
    </xf>
    <xf numFmtId="0" fontId="56" fillId="0" borderId="22" xfId="464" applyFont="1" applyBorder="1" applyAlignment="1">
      <alignment horizontal="left" vertical="center" wrapText="1"/>
    </xf>
    <xf numFmtId="0" fontId="57" fillId="0" borderId="25" xfId="464" applyFont="1" applyBorder="1" applyAlignment="1">
      <alignment horizontal="left" vertical="center" wrapText="1"/>
    </xf>
    <xf numFmtId="0" fontId="57" fillId="0" borderId="11" xfId="464" applyFont="1" applyBorder="1" applyAlignment="1">
      <alignment horizontal="left" vertical="center" wrapText="1"/>
    </xf>
    <xf numFmtId="0" fontId="57" fillId="89" borderId="22" xfId="464" applyFont="1" applyFill="1" applyBorder="1" applyAlignment="1">
      <alignment horizontal="left" vertical="center" wrapText="1"/>
    </xf>
    <xf numFmtId="0" fontId="56" fillId="0" borderId="25" xfId="464" applyFont="1" applyBorder="1" applyAlignment="1">
      <alignment horizontal="left" vertical="center" wrapText="1"/>
    </xf>
    <xf numFmtId="0" fontId="56" fillId="0" borderId="11" xfId="464" applyFont="1" applyBorder="1" applyAlignment="1">
      <alignment horizontal="left" vertical="center" wrapText="1"/>
    </xf>
    <xf numFmtId="0" fontId="57" fillId="0" borderId="22" xfId="464" applyFont="1" applyBorder="1" applyAlignment="1">
      <alignment horizontal="left" vertical="center" wrapText="1"/>
    </xf>
    <xf numFmtId="0" fontId="16" fillId="0" borderId="22"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11" xfId="0" applyFont="1" applyFill="1" applyBorder="1" applyAlignment="1">
      <alignment horizontal="center" vertical="center"/>
    </xf>
    <xf numFmtId="0" fontId="16" fillId="0" borderId="23" xfId="43" applyFont="1" applyBorder="1" applyAlignment="1">
      <alignment horizontal="center" vertical="center"/>
    </xf>
    <xf numFmtId="0" fontId="16" fillId="0" borderId="28" xfId="43" applyFont="1" applyBorder="1" applyAlignment="1">
      <alignment horizontal="center" vertical="center"/>
    </xf>
    <xf numFmtId="0" fontId="16" fillId="0" borderId="23" xfId="43" applyFont="1" applyFill="1" applyBorder="1" applyAlignment="1">
      <alignment horizontal="left" vertical="center"/>
    </xf>
    <xf numFmtId="0" fontId="16" fillId="0" borderId="28" xfId="43" applyFont="1" applyFill="1" applyBorder="1" applyAlignment="1">
      <alignment horizontal="left"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11" xfId="0" applyFont="1" applyBorder="1" applyAlignment="1">
      <alignment horizontal="center" vertical="center"/>
    </xf>
    <xf numFmtId="0" fontId="16" fillId="90" borderId="22" xfId="0" applyFont="1" applyFill="1" applyBorder="1" applyAlignment="1">
      <alignment horizontal="center" vertical="center"/>
    </xf>
    <xf numFmtId="0" fontId="16" fillId="90" borderId="25" xfId="0" applyFont="1" applyFill="1" applyBorder="1" applyAlignment="1">
      <alignment horizontal="center" vertical="center"/>
    </xf>
    <xf numFmtId="0" fontId="16" fillId="90" borderId="11" xfId="0" applyFont="1" applyFill="1" applyBorder="1" applyAlignment="1">
      <alignment horizontal="center" vertical="center"/>
    </xf>
    <xf numFmtId="0" fontId="56" fillId="91" borderId="22" xfId="356" applyFont="1" applyFill="1" applyBorder="1" applyAlignment="1">
      <alignment horizontal="center" vertical="center"/>
    </xf>
    <xf numFmtId="0" fontId="56" fillId="91" borderId="25" xfId="356" applyFont="1" applyFill="1" applyBorder="1" applyAlignment="1">
      <alignment horizontal="center" vertical="center"/>
    </xf>
    <xf numFmtId="0" fontId="56" fillId="91" borderId="11" xfId="356" applyFont="1" applyFill="1" applyBorder="1" applyAlignment="1">
      <alignment horizontal="center" vertical="center"/>
    </xf>
    <xf numFmtId="0" fontId="0" fillId="0" borderId="22" xfId="0" applyFont="1" applyBorder="1" applyAlignment="1">
      <alignment horizontal="center" vertical="center"/>
    </xf>
    <xf numFmtId="0" fontId="0" fillId="0" borderId="11" xfId="0" applyFont="1" applyBorder="1" applyAlignment="1">
      <alignment horizontal="center" vertical="center"/>
    </xf>
    <xf numFmtId="0" fontId="57" fillId="0" borderId="0" xfId="356" applyFont="1" applyFill="1" applyBorder="1" applyAlignment="1">
      <alignment horizontal="center" vertical="center"/>
    </xf>
    <xf numFmtId="0" fontId="16" fillId="0" borderId="23" xfId="0" applyFont="1" applyBorder="1" applyAlignment="1">
      <alignment horizontal="center" vertical="center"/>
    </xf>
    <xf numFmtId="0" fontId="16" fillId="0" borderId="28" xfId="0" applyFont="1" applyBorder="1" applyAlignment="1">
      <alignment horizontal="center" vertical="center"/>
    </xf>
    <xf numFmtId="0" fontId="16" fillId="0" borderId="10" xfId="0" applyFont="1" applyFill="1" applyBorder="1" applyAlignment="1">
      <alignment horizontal="center" vertical="center"/>
    </xf>
    <xf numFmtId="0" fontId="58" fillId="90" borderId="22" xfId="0" applyFont="1" applyFill="1" applyBorder="1" applyAlignment="1">
      <alignment horizontal="center" vertical="center"/>
    </xf>
    <xf numFmtId="0" fontId="58" fillId="90" borderId="11" xfId="0" applyFont="1" applyFill="1" applyBorder="1" applyAlignment="1">
      <alignment horizontal="center" vertical="center"/>
    </xf>
    <xf numFmtId="0" fontId="58" fillId="90" borderId="25" xfId="0" applyFont="1" applyFill="1" applyBorder="1" applyAlignment="1">
      <alignment horizontal="center" vertical="center"/>
    </xf>
    <xf numFmtId="0" fontId="58" fillId="90" borderId="10" xfId="0" applyFont="1" applyFill="1" applyBorder="1" applyAlignment="1">
      <alignment horizontal="center" vertical="center"/>
    </xf>
    <xf numFmtId="0" fontId="58" fillId="90" borderId="26" xfId="0" applyFont="1" applyFill="1" applyBorder="1" applyAlignment="1">
      <alignment horizontal="center" vertical="center"/>
    </xf>
    <xf numFmtId="0" fontId="58" fillId="90" borderId="24" xfId="0" applyFont="1" applyFill="1" applyBorder="1" applyAlignment="1">
      <alignment horizontal="center" vertical="center"/>
    </xf>
  </cellXfs>
  <cellStyles count="1262">
    <cellStyle name="20% - Accent1" xfId="19" builtinId="30" customBuiltin="1"/>
    <cellStyle name="20% - Accent1 10" xfId="926"/>
    <cellStyle name="20% - Accent1 2" xfId="44"/>
    <cellStyle name="20% - Accent1 2 2" xfId="45"/>
    <cellStyle name="20% - Accent1 2 2 2" xfId="898"/>
    <cellStyle name="20% - Accent1 2 2 3" xfId="927"/>
    <cellStyle name="20% - Accent1 2 3" xfId="46"/>
    <cellStyle name="20% - Accent1 2 4" xfId="47"/>
    <cellStyle name="20% - Accent1 2 4 2" xfId="473"/>
    <cellStyle name="20% - Accent1 2 4 3" xfId="687"/>
    <cellStyle name="20% - Accent1 2 4 4" xfId="928"/>
    <cellStyle name="20% - Accent1 2 5" xfId="460"/>
    <cellStyle name="20% - Accent1 2 5 2" xfId="641"/>
    <cellStyle name="20% - Accent1 2 5 3" xfId="688"/>
    <cellStyle name="20% - Accent1 2 5 4" xfId="929"/>
    <cellStyle name="20% - Accent1 2 5 5" xfId="930"/>
    <cellStyle name="20% - Accent1 3" xfId="48"/>
    <cellStyle name="20% - Accent1 3 2" xfId="49"/>
    <cellStyle name="20% - Accent1 3 2 2" xfId="899"/>
    <cellStyle name="20% - Accent1 3 2 3" xfId="931"/>
    <cellStyle name="20% - Accent1 3 3" xfId="50"/>
    <cellStyle name="20% - Accent1 3 3 2" xfId="474"/>
    <cellStyle name="20% - Accent1 3 3 3" xfId="689"/>
    <cellStyle name="20% - Accent1 3 4" xfId="51"/>
    <cellStyle name="20% - Accent1 4" xfId="52"/>
    <cellStyle name="20% - Accent1 4 2" xfId="472"/>
    <cellStyle name="20% - Accent1 4 2 2" xfId="652"/>
    <cellStyle name="20% - Accent1 4 2 3" xfId="690"/>
    <cellStyle name="20% - Accent1 4 2 4" xfId="932"/>
    <cellStyle name="20% - Accent1 4 2 5" xfId="933"/>
    <cellStyle name="20% - Accent1 4 3" xfId="691"/>
    <cellStyle name="20% - Accent1 5" xfId="53"/>
    <cellStyle name="20% - Accent1 5 2" xfId="595"/>
    <cellStyle name="20% - Accent1 5 2 2" xfId="693"/>
    <cellStyle name="20% - Accent1 5 2 3" xfId="934"/>
    <cellStyle name="20% - Accent1 5 2 4" xfId="935"/>
    <cellStyle name="20% - Accent1 5 3" xfId="692"/>
    <cellStyle name="20% - Accent1 5 4" xfId="936"/>
    <cellStyle name="20% - Accent1 5 5" xfId="937"/>
    <cellStyle name="20% - Accent1 5 6" xfId="938"/>
    <cellStyle name="20% - Accent1 5 7" xfId="939"/>
    <cellStyle name="20% - Accent1 6" xfId="54"/>
    <cellStyle name="20% - Accent1 7" xfId="441"/>
    <cellStyle name="20% - Accent1 7 2" xfId="622"/>
    <cellStyle name="20% - Accent1 7 3" xfId="694"/>
    <cellStyle name="20% - Accent1 7 4" xfId="940"/>
    <cellStyle name="20% - Accent1 7 5" xfId="941"/>
    <cellStyle name="20% - Accent1 8" xfId="581"/>
    <cellStyle name="20% - Accent1 8 2" xfId="695"/>
    <cellStyle name="20% - Accent1 8 3" xfId="942"/>
    <cellStyle name="20% - Accent1 8 4" xfId="943"/>
    <cellStyle name="20% - Accent1 9" xfId="671"/>
    <cellStyle name="20% - Accent2" xfId="23" builtinId="34" customBuiltin="1"/>
    <cellStyle name="20% - Accent2 10" xfId="944"/>
    <cellStyle name="20% - Accent2 2" xfId="55"/>
    <cellStyle name="20% - Accent2 2 2" xfId="56"/>
    <cellStyle name="20% - Accent2 2 2 2" xfId="900"/>
    <cellStyle name="20% - Accent2 2 2 3" xfId="945"/>
    <cellStyle name="20% - Accent2 2 3" xfId="57"/>
    <cellStyle name="20% - Accent2 2 4" xfId="58"/>
    <cellStyle name="20% - Accent2 2 4 2" xfId="476"/>
    <cellStyle name="20% - Accent2 2 4 3" xfId="696"/>
    <cellStyle name="20% - Accent2 2 4 4" xfId="946"/>
    <cellStyle name="20% - Accent2 2 5" xfId="459"/>
    <cellStyle name="20% - Accent2 2 5 2" xfId="640"/>
    <cellStyle name="20% - Accent2 2 5 3" xfId="697"/>
    <cellStyle name="20% - Accent2 2 5 4" xfId="947"/>
    <cellStyle name="20% - Accent2 2 5 5" xfId="948"/>
    <cellStyle name="20% - Accent2 3" xfId="59"/>
    <cellStyle name="20% - Accent2 3 2" xfId="60"/>
    <cellStyle name="20% - Accent2 3 2 2" xfId="901"/>
    <cellStyle name="20% - Accent2 3 2 3" xfId="949"/>
    <cellStyle name="20% - Accent2 3 3" xfId="61"/>
    <cellStyle name="20% - Accent2 3 3 2" xfId="477"/>
    <cellStyle name="20% - Accent2 3 3 3" xfId="698"/>
    <cellStyle name="20% - Accent2 3 4" xfId="62"/>
    <cellStyle name="20% - Accent2 4" xfId="63"/>
    <cellStyle name="20% - Accent2 4 2" xfId="475"/>
    <cellStyle name="20% - Accent2 4 2 2" xfId="653"/>
    <cellStyle name="20% - Accent2 4 2 3" xfId="699"/>
    <cellStyle name="20% - Accent2 4 2 4" xfId="950"/>
    <cellStyle name="20% - Accent2 4 2 5" xfId="951"/>
    <cellStyle name="20% - Accent2 4 3" xfId="700"/>
    <cellStyle name="20% - Accent2 5" xfId="64"/>
    <cellStyle name="20% - Accent2 5 2" xfId="596"/>
    <cellStyle name="20% - Accent2 5 2 2" xfId="702"/>
    <cellStyle name="20% - Accent2 5 2 3" xfId="952"/>
    <cellStyle name="20% - Accent2 5 2 4" xfId="953"/>
    <cellStyle name="20% - Accent2 5 3" xfId="701"/>
    <cellStyle name="20% - Accent2 5 4" xfId="954"/>
    <cellStyle name="20% - Accent2 5 5" xfId="955"/>
    <cellStyle name="20% - Accent2 5 6" xfId="956"/>
    <cellStyle name="20% - Accent2 5 7" xfId="957"/>
    <cellStyle name="20% - Accent2 6" xfId="65"/>
    <cellStyle name="20% - Accent2 7" xfId="443"/>
    <cellStyle name="20% - Accent2 7 2" xfId="624"/>
    <cellStyle name="20% - Accent2 7 3" xfId="703"/>
    <cellStyle name="20% - Accent2 7 4" xfId="958"/>
    <cellStyle name="20% - Accent2 7 5" xfId="959"/>
    <cellStyle name="20% - Accent2 8" xfId="583"/>
    <cellStyle name="20% - Accent2 8 2" xfId="704"/>
    <cellStyle name="20% - Accent2 8 3" xfId="960"/>
    <cellStyle name="20% - Accent2 8 4" xfId="961"/>
    <cellStyle name="20% - Accent2 9" xfId="673"/>
    <cellStyle name="20% - Accent3" xfId="27" builtinId="38" customBuiltin="1"/>
    <cellStyle name="20% - Accent3 10" xfId="962"/>
    <cellStyle name="20% - Accent3 2" xfId="66"/>
    <cellStyle name="20% - Accent3 2 2" xfId="67"/>
    <cellStyle name="20% - Accent3 2 2 2" xfId="902"/>
    <cellStyle name="20% - Accent3 2 2 3" xfId="963"/>
    <cellStyle name="20% - Accent3 2 3" xfId="68"/>
    <cellStyle name="20% - Accent3 2 4" xfId="479"/>
    <cellStyle name="20% - Accent3 2 4 2" xfId="964"/>
    <cellStyle name="20% - Accent3 2 5" xfId="439"/>
    <cellStyle name="20% - Accent3 2 5 2" xfId="620"/>
    <cellStyle name="20% - Accent3 2 5 3" xfId="705"/>
    <cellStyle name="20% - Accent3 2 5 4" xfId="965"/>
    <cellStyle name="20% - Accent3 2 5 5" xfId="966"/>
    <cellStyle name="20% - Accent3 3" xfId="69"/>
    <cellStyle name="20% - Accent3 3 2" xfId="70"/>
    <cellStyle name="20% - Accent3 3 2 2" xfId="903"/>
    <cellStyle name="20% - Accent3 3 2 3" xfId="967"/>
    <cellStyle name="20% - Accent3 3 3" xfId="71"/>
    <cellStyle name="20% - Accent3 3 3 2" xfId="480"/>
    <cellStyle name="20% - Accent3 3 3 3" xfId="706"/>
    <cellStyle name="20% - Accent3 4" xfId="72"/>
    <cellStyle name="20% - Accent3 4 2" xfId="478"/>
    <cellStyle name="20% - Accent3 4 2 2" xfId="654"/>
    <cellStyle name="20% - Accent3 4 2 3" xfId="707"/>
    <cellStyle name="20% - Accent3 4 2 4" xfId="968"/>
    <cellStyle name="20% - Accent3 4 2 5" xfId="969"/>
    <cellStyle name="20% - Accent3 4 3" xfId="708"/>
    <cellStyle name="20% - Accent3 5" xfId="73"/>
    <cellStyle name="20% - Accent3 5 2" xfId="597"/>
    <cellStyle name="20% - Accent3 5 2 2" xfId="710"/>
    <cellStyle name="20% - Accent3 5 2 3" xfId="970"/>
    <cellStyle name="20% - Accent3 5 2 4" xfId="971"/>
    <cellStyle name="20% - Accent3 5 3" xfId="709"/>
    <cellStyle name="20% - Accent3 5 4" xfId="972"/>
    <cellStyle name="20% - Accent3 5 5" xfId="973"/>
    <cellStyle name="20% - Accent3 5 6" xfId="974"/>
    <cellStyle name="20% - Accent3 5 7" xfId="975"/>
    <cellStyle name="20% - Accent3 6" xfId="74"/>
    <cellStyle name="20% - Accent3 7" xfId="445"/>
    <cellStyle name="20% - Accent3 7 2" xfId="626"/>
    <cellStyle name="20% - Accent3 7 3" xfId="711"/>
    <cellStyle name="20% - Accent3 7 4" xfId="976"/>
    <cellStyle name="20% - Accent3 7 5" xfId="977"/>
    <cellStyle name="20% - Accent3 8" xfId="585"/>
    <cellStyle name="20% - Accent3 8 2" xfId="712"/>
    <cellStyle name="20% - Accent3 8 3" xfId="978"/>
    <cellStyle name="20% - Accent3 8 4" xfId="979"/>
    <cellStyle name="20% - Accent3 9" xfId="675"/>
    <cellStyle name="20% - Accent4" xfId="31" builtinId="42" customBuiltin="1"/>
    <cellStyle name="20% - Accent4 10" xfId="980"/>
    <cellStyle name="20% - Accent4 2" xfId="75"/>
    <cellStyle name="20% - Accent4 2 2" xfId="76"/>
    <cellStyle name="20% - Accent4 2 2 2" xfId="904"/>
    <cellStyle name="20% - Accent4 2 2 3" xfId="981"/>
    <cellStyle name="20% - Accent4 2 3" xfId="77"/>
    <cellStyle name="20% - Accent4 2 4" xfId="78"/>
    <cellStyle name="20% - Accent4 2 4 2" xfId="482"/>
    <cellStyle name="20% - Accent4 2 4 3" xfId="713"/>
    <cellStyle name="20% - Accent4 2 4 4" xfId="982"/>
    <cellStyle name="20% - Accent4 2 5" xfId="456"/>
    <cellStyle name="20% - Accent4 2 5 2" xfId="637"/>
    <cellStyle name="20% - Accent4 2 5 3" xfId="714"/>
    <cellStyle name="20% - Accent4 2 5 4" xfId="983"/>
    <cellStyle name="20% - Accent4 2 5 5" xfId="984"/>
    <cellStyle name="20% - Accent4 3" xfId="79"/>
    <cellStyle name="20% - Accent4 3 2" xfId="80"/>
    <cellStyle name="20% - Accent4 3 2 2" xfId="905"/>
    <cellStyle name="20% - Accent4 3 2 3" xfId="985"/>
    <cellStyle name="20% - Accent4 3 3" xfId="81"/>
    <cellStyle name="20% - Accent4 3 3 2" xfId="483"/>
    <cellStyle name="20% - Accent4 3 3 3" xfId="715"/>
    <cellStyle name="20% - Accent4 3 4" xfId="82"/>
    <cellStyle name="20% - Accent4 4" xfId="83"/>
    <cellStyle name="20% - Accent4 4 2" xfId="481"/>
    <cellStyle name="20% - Accent4 4 2 2" xfId="655"/>
    <cellStyle name="20% - Accent4 4 2 3" xfId="716"/>
    <cellStyle name="20% - Accent4 4 2 4" xfId="986"/>
    <cellStyle name="20% - Accent4 4 2 5" xfId="987"/>
    <cellStyle name="20% - Accent4 4 3" xfId="717"/>
    <cellStyle name="20% - Accent4 5" xfId="84"/>
    <cellStyle name="20% - Accent4 5 2" xfId="598"/>
    <cellStyle name="20% - Accent4 5 2 2" xfId="719"/>
    <cellStyle name="20% - Accent4 5 2 3" xfId="988"/>
    <cellStyle name="20% - Accent4 5 2 4" xfId="989"/>
    <cellStyle name="20% - Accent4 5 3" xfId="718"/>
    <cellStyle name="20% - Accent4 5 4" xfId="990"/>
    <cellStyle name="20% - Accent4 5 5" xfId="991"/>
    <cellStyle name="20% - Accent4 5 6" xfId="992"/>
    <cellStyle name="20% - Accent4 5 7" xfId="993"/>
    <cellStyle name="20% - Accent4 6" xfId="85"/>
    <cellStyle name="20% - Accent4 7" xfId="447"/>
    <cellStyle name="20% - Accent4 7 2" xfId="628"/>
    <cellStyle name="20% - Accent4 7 3" xfId="720"/>
    <cellStyle name="20% - Accent4 7 4" xfId="994"/>
    <cellStyle name="20% - Accent4 7 5" xfId="995"/>
    <cellStyle name="20% - Accent4 8" xfId="587"/>
    <cellStyle name="20% - Accent4 8 2" xfId="721"/>
    <cellStyle name="20% - Accent4 8 3" xfId="996"/>
    <cellStyle name="20% - Accent4 8 4" xfId="997"/>
    <cellStyle name="20% - Accent4 9" xfId="677"/>
    <cellStyle name="20% - Accent5" xfId="35" builtinId="46" customBuiltin="1"/>
    <cellStyle name="20% - Accent5 10" xfId="998"/>
    <cellStyle name="20% - Accent5 2" xfId="86"/>
    <cellStyle name="20% - Accent5 2 2" xfId="87"/>
    <cellStyle name="20% - Accent5 2 2 2" xfId="906"/>
    <cellStyle name="20% - Accent5 2 2 3" xfId="999"/>
    <cellStyle name="20% - Accent5 2 3" xfId="88"/>
    <cellStyle name="20% - Accent5 2 4" xfId="485"/>
    <cellStyle name="20% - Accent5 2 4 2" xfId="1000"/>
    <cellStyle name="20% - Accent5 2 5" xfId="455"/>
    <cellStyle name="20% - Accent5 2 5 2" xfId="636"/>
    <cellStyle name="20% - Accent5 2 5 3" xfId="722"/>
    <cellStyle name="20% - Accent5 2 5 4" xfId="1001"/>
    <cellStyle name="20% - Accent5 2 5 5" xfId="1002"/>
    <cellStyle name="20% - Accent5 3" xfId="89"/>
    <cellStyle name="20% - Accent5 3 2" xfId="90"/>
    <cellStyle name="20% - Accent5 3 2 2" xfId="907"/>
    <cellStyle name="20% - Accent5 3 2 3" xfId="1003"/>
    <cellStyle name="20% - Accent5 3 3" xfId="91"/>
    <cellStyle name="20% - Accent5 3 3 2" xfId="486"/>
    <cellStyle name="20% - Accent5 3 3 3" xfId="723"/>
    <cellStyle name="20% - Accent5 4" xfId="92"/>
    <cellStyle name="20% - Accent5 4 2" xfId="484"/>
    <cellStyle name="20% - Accent5 4 2 2" xfId="656"/>
    <cellStyle name="20% - Accent5 4 2 3" xfId="724"/>
    <cellStyle name="20% - Accent5 4 2 4" xfId="1004"/>
    <cellStyle name="20% - Accent5 4 2 5" xfId="1005"/>
    <cellStyle name="20% - Accent5 4 3" xfId="725"/>
    <cellStyle name="20% - Accent5 5" xfId="93"/>
    <cellStyle name="20% - Accent5 5 2" xfId="599"/>
    <cellStyle name="20% - Accent5 5 2 2" xfId="727"/>
    <cellStyle name="20% - Accent5 5 2 3" xfId="1006"/>
    <cellStyle name="20% - Accent5 5 2 4" xfId="1007"/>
    <cellStyle name="20% - Accent5 5 3" xfId="726"/>
    <cellStyle name="20% - Accent5 5 4" xfId="1008"/>
    <cellStyle name="20% - Accent5 5 5" xfId="1009"/>
    <cellStyle name="20% - Accent5 5 6" xfId="1010"/>
    <cellStyle name="20% - Accent5 5 7" xfId="1011"/>
    <cellStyle name="20% - Accent5 6" xfId="94"/>
    <cellStyle name="20% - Accent5 7" xfId="449"/>
    <cellStyle name="20% - Accent5 7 2" xfId="630"/>
    <cellStyle name="20% - Accent5 7 3" xfId="728"/>
    <cellStyle name="20% - Accent5 7 4" xfId="1012"/>
    <cellStyle name="20% - Accent5 7 5" xfId="1013"/>
    <cellStyle name="20% - Accent5 8" xfId="589"/>
    <cellStyle name="20% - Accent5 8 2" xfId="729"/>
    <cellStyle name="20% - Accent5 8 3" xfId="1014"/>
    <cellStyle name="20% - Accent5 8 4" xfId="1015"/>
    <cellStyle name="20% - Accent5 9" xfId="679"/>
    <cellStyle name="20% - Accent6" xfId="39" builtinId="50" customBuiltin="1"/>
    <cellStyle name="20% - Accent6 10" xfId="1016"/>
    <cellStyle name="20% - Accent6 2" xfId="95"/>
    <cellStyle name="20% - Accent6 2 2" xfId="96"/>
    <cellStyle name="20% - Accent6 2 2 2" xfId="908"/>
    <cellStyle name="20% - Accent6 2 2 3" xfId="1017"/>
    <cellStyle name="20% - Accent6 2 3" xfId="97"/>
    <cellStyle name="20% - Accent6 2 4" xfId="98"/>
    <cellStyle name="20% - Accent6 2 4 2" xfId="488"/>
    <cellStyle name="20% - Accent6 2 4 3" xfId="730"/>
    <cellStyle name="20% - Accent6 2 4 4" xfId="1018"/>
    <cellStyle name="20% - Accent6 2 5" xfId="436"/>
    <cellStyle name="20% - Accent6 2 5 2" xfId="617"/>
    <cellStyle name="20% - Accent6 2 5 3" xfId="731"/>
    <cellStyle name="20% - Accent6 2 5 4" xfId="1019"/>
    <cellStyle name="20% - Accent6 2 5 5" xfId="1020"/>
    <cellStyle name="20% - Accent6 3" xfId="99"/>
    <cellStyle name="20% - Accent6 3 2" xfId="100"/>
    <cellStyle name="20% - Accent6 3 2 2" xfId="909"/>
    <cellStyle name="20% - Accent6 3 2 3" xfId="1021"/>
    <cellStyle name="20% - Accent6 3 3" xfId="101"/>
    <cellStyle name="20% - Accent6 3 3 2" xfId="489"/>
    <cellStyle name="20% - Accent6 3 3 3" xfId="732"/>
    <cellStyle name="20% - Accent6 3 4" xfId="102"/>
    <cellStyle name="20% - Accent6 4" xfId="103"/>
    <cellStyle name="20% - Accent6 4 2" xfId="487"/>
    <cellStyle name="20% - Accent6 4 2 2" xfId="657"/>
    <cellStyle name="20% - Accent6 4 2 3" xfId="733"/>
    <cellStyle name="20% - Accent6 4 2 4" xfId="1022"/>
    <cellStyle name="20% - Accent6 4 2 5" xfId="1023"/>
    <cellStyle name="20% - Accent6 4 3" xfId="734"/>
    <cellStyle name="20% - Accent6 5" xfId="104"/>
    <cellStyle name="20% - Accent6 5 2" xfId="600"/>
    <cellStyle name="20% - Accent6 5 2 2" xfId="736"/>
    <cellStyle name="20% - Accent6 5 2 3" xfId="1024"/>
    <cellStyle name="20% - Accent6 5 2 4" xfId="1025"/>
    <cellStyle name="20% - Accent6 5 3" xfId="735"/>
    <cellStyle name="20% - Accent6 5 4" xfId="1026"/>
    <cellStyle name="20% - Accent6 5 5" xfId="1027"/>
    <cellStyle name="20% - Accent6 5 6" xfId="1028"/>
    <cellStyle name="20% - Accent6 5 7" xfId="1029"/>
    <cellStyle name="20% - Accent6 6" xfId="105"/>
    <cellStyle name="20% - Accent6 7" xfId="451"/>
    <cellStyle name="20% - Accent6 7 2" xfId="632"/>
    <cellStyle name="20% - Accent6 7 3" xfId="737"/>
    <cellStyle name="20% - Accent6 7 4" xfId="1030"/>
    <cellStyle name="20% - Accent6 7 5" xfId="1031"/>
    <cellStyle name="20% - Accent6 8" xfId="591"/>
    <cellStyle name="20% - Accent6 8 2" xfId="738"/>
    <cellStyle name="20% - Accent6 8 3" xfId="1032"/>
    <cellStyle name="20% - Accent6 8 4" xfId="1033"/>
    <cellStyle name="20% - Accent6 9" xfId="681"/>
    <cellStyle name="40% - Accent1" xfId="20" builtinId="31" customBuiltin="1"/>
    <cellStyle name="40% - Accent1 10" xfId="1034"/>
    <cellStyle name="40% - Accent1 2" xfId="106"/>
    <cellStyle name="40% - Accent1 2 2" xfId="107"/>
    <cellStyle name="40% - Accent1 2 2 2" xfId="910"/>
    <cellStyle name="40% - Accent1 2 2 3" xfId="1035"/>
    <cellStyle name="40% - Accent1 2 3" xfId="108"/>
    <cellStyle name="40% - Accent1 2 4" xfId="109"/>
    <cellStyle name="40% - Accent1 2 4 2" xfId="491"/>
    <cellStyle name="40% - Accent1 2 4 3" xfId="739"/>
    <cellStyle name="40% - Accent1 2 4 4" xfId="1036"/>
    <cellStyle name="40% - Accent1 2 5" xfId="437"/>
    <cellStyle name="40% - Accent1 2 5 2" xfId="618"/>
    <cellStyle name="40% - Accent1 2 5 3" xfId="740"/>
    <cellStyle name="40% - Accent1 2 5 4" xfId="1037"/>
    <cellStyle name="40% - Accent1 2 5 5" xfId="1038"/>
    <cellStyle name="40% - Accent1 3" xfId="110"/>
    <cellStyle name="40% - Accent1 3 2" xfId="111"/>
    <cellStyle name="40% - Accent1 3 2 2" xfId="911"/>
    <cellStyle name="40% - Accent1 3 2 3" xfId="1039"/>
    <cellStyle name="40% - Accent1 3 3" xfId="112"/>
    <cellStyle name="40% - Accent1 3 3 2" xfId="492"/>
    <cellStyle name="40% - Accent1 3 3 3" xfId="741"/>
    <cellStyle name="40% - Accent1 3 4" xfId="113"/>
    <cellStyle name="40% - Accent1 4" xfId="114"/>
    <cellStyle name="40% - Accent1 4 2" xfId="490"/>
    <cellStyle name="40% - Accent1 4 2 2" xfId="658"/>
    <cellStyle name="40% - Accent1 4 2 3" xfId="742"/>
    <cellStyle name="40% - Accent1 4 2 4" xfId="1040"/>
    <cellStyle name="40% - Accent1 4 2 5" xfId="1041"/>
    <cellStyle name="40% - Accent1 4 3" xfId="743"/>
    <cellStyle name="40% - Accent1 5" xfId="115"/>
    <cellStyle name="40% - Accent1 5 2" xfId="601"/>
    <cellStyle name="40% - Accent1 5 2 2" xfId="745"/>
    <cellStyle name="40% - Accent1 5 2 3" xfId="1042"/>
    <cellStyle name="40% - Accent1 5 2 4" xfId="1043"/>
    <cellStyle name="40% - Accent1 5 3" xfId="744"/>
    <cellStyle name="40% - Accent1 5 4" xfId="1044"/>
    <cellStyle name="40% - Accent1 5 5" xfId="1045"/>
    <cellStyle name="40% - Accent1 5 6" xfId="1046"/>
    <cellStyle name="40% - Accent1 5 7" xfId="1047"/>
    <cellStyle name="40% - Accent1 6" xfId="116"/>
    <cellStyle name="40% - Accent1 7" xfId="442"/>
    <cellStyle name="40% - Accent1 7 2" xfId="623"/>
    <cellStyle name="40% - Accent1 7 3" xfId="746"/>
    <cellStyle name="40% - Accent1 7 4" xfId="1048"/>
    <cellStyle name="40% - Accent1 7 5" xfId="1049"/>
    <cellStyle name="40% - Accent1 8" xfId="582"/>
    <cellStyle name="40% - Accent1 8 2" xfId="747"/>
    <cellStyle name="40% - Accent1 8 3" xfId="1050"/>
    <cellStyle name="40% - Accent1 8 4" xfId="1051"/>
    <cellStyle name="40% - Accent1 9" xfId="672"/>
    <cellStyle name="40% - Accent2" xfId="24" builtinId="35" customBuiltin="1"/>
    <cellStyle name="40% - Accent2 10" xfId="1052"/>
    <cellStyle name="40% - Accent2 2" xfId="117"/>
    <cellStyle name="40% - Accent2 2 2" xfId="118"/>
    <cellStyle name="40% - Accent2 2 2 2" xfId="912"/>
    <cellStyle name="40% - Accent2 2 2 3" xfId="1053"/>
    <cellStyle name="40% - Accent2 2 3" xfId="119"/>
    <cellStyle name="40% - Accent2 2 4" xfId="120"/>
    <cellStyle name="40% - Accent2 2 4 2" xfId="494"/>
    <cellStyle name="40% - Accent2 2 4 3" xfId="748"/>
    <cellStyle name="40% - Accent2 2 4 4" xfId="1054"/>
    <cellStyle name="40% - Accent2 2 5" xfId="458"/>
    <cellStyle name="40% - Accent2 2 5 2" xfId="639"/>
    <cellStyle name="40% - Accent2 2 5 3" xfId="749"/>
    <cellStyle name="40% - Accent2 2 5 4" xfId="1055"/>
    <cellStyle name="40% - Accent2 2 5 5" xfId="1056"/>
    <cellStyle name="40% - Accent2 3" xfId="121"/>
    <cellStyle name="40% - Accent2 3 2" xfId="122"/>
    <cellStyle name="40% - Accent2 3 2 2" xfId="913"/>
    <cellStyle name="40% - Accent2 3 2 3" xfId="1057"/>
    <cellStyle name="40% - Accent2 3 3" xfId="123"/>
    <cellStyle name="40% - Accent2 3 3 2" xfId="495"/>
    <cellStyle name="40% - Accent2 3 3 3" xfId="750"/>
    <cellStyle name="40% - Accent2 3 4" xfId="124"/>
    <cellStyle name="40% - Accent2 4" xfId="125"/>
    <cellStyle name="40% - Accent2 4 2" xfId="493"/>
    <cellStyle name="40% - Accent2 4 2 2" xfId="659"/>
    <cellStyle name="40% - Accent2 4 2 3" xfId="751"/>
    <cellStyle name="40% - Accent2 4 2 4" xfId="1058"/>
    <cellStyle name="40% - Accent2 4 2 5" xfId="1059"/>
    <cellStyle name="40% - Accent2 4 3" xfId="752"/>
    <cellStyle name="40% - Accent2 5" xfId="126"/>
    <cellStyle name="40% - Accent2 5 2" xfId="602"/>
    <cellStyle name="40% - Accent2 5 2 2" xfId="754"/>
    <cellStyle name="40% - Accent2 5 2 3" xfId="1060"/>
    <cellStyle name="40% - Accent2 5 2 4" xfId="1061"/>
    <cellStyle name="40% - Accent2 5 3" xfId="753"/>
    <cellStyle name="40% - Accent2 5 4" xfId="1062"/>
    <cellStyle name="40% - Accent2 5 5" xfId="1063"/>
    <cellStyle name="40% - Accent2 5 6" xfId="1064"/>
    <cellStyle name="40% - Accent2 5 7" xfId="1065"/>
    <cellStyle name="40% - Accent2 6" xfId="127"/>
    <cellStyle name="40% - Accent2 7" xfId="444"/>
    <cellStyle name="40% - Accent2 7 2" xfId="625"/>
    <cellStyle name="40% - Accent2 7 3" xfId="755"/>
    <cellStyle name="40% - Accent2 7 4" xfId="1066"/>
    <cellStyle name="40% - Accent2 7 5" xfId="1067"/>
    <cellStyle name="40% - Accent2 8" xfId="584"/>
    <cellStyle name="40% - Accent2 8 2" xfId="756"/>
    <cellStyle name="40% - Accent2 8 3" xfId="1068"/>
    <cellStyle name="40% - Accent2 8 4" xfId="1069"/>
    <cellStyle name="40% - Accent2 9" xfId="674"/>
    <cellStyle name="40% - Accent3" xfId="28" builtinId="39" customBuiltin="1"/>
    <cellStyle name="40% - Accent3 10" xfId="1070"/>
    <cellStyle name="40% - Accent3 2" xfId="128"/>
    <cellStyle name="40% - Accent3 2 2" xfId="129"/>
    <cellStyle name="40% - Accent3 2 2 2" xfId="914"/>
    <cellStyle name="40% - Accent3 2 2 3" xfId="1071"/>
    <cellStyle name="40% - Accent3 2 3" xfId="130"/>
    <cellStyle name="40% - Accent3 2 4" xfId="497"/>
    <cellStyle name="40% - Accent3 2 4 2" xfId="1072"/>
    <cellStyle name="40% - Accent3 2 5" xfId="457"/>
    <cellStyle name="40% - Accent3 2 5 2" xfId="638"/>
    <cellStyle name="40% - Accent3 2 5 3" xfId="757"/>
    <cellStyle name="40% - Accent3 2 5 4" xfId="1073"/>
    <cellStyle name="40% - Accent3 2 5 5" xfId="1074"/>
    <cellStyle name="40% - Accent3 3" xfId="131"/>
    <cellStyle name="40% - Accent3 3 2" xfId="132"/>
    <cellStyle name="40% - Accent3 3 2 2" xfId="915"/>
    <cellStyle name="40% - Accent3 3 2 3" xfId="1075"/>
    <cellStyle name="40% - Accent3 3 3" xfId="133"/>
    <cellStyle name="40% - Accent3 3 3 2" xfId="498"/>
    <cellStyle name="40% - Accent3 3 3 3" xfId="758"/>
    <cellStyle name="40% - Accent3 4" xfId="134"/>
    <cellStyle name="40% - Accent3 4 2" xfId="496"/>
    <cellStyle name="40% - Accent3 4 2 2" xfId="660"/>
    <cellStyle name="40% - Accent3 4 2 3" xfId="759"/>
    <cellStyle name="40% - Accent3 4 2 4" xfId="1076"/>
    <cellStyle name="40% - Accent3 4 2 5" xfId="1077"/>
    <cellStyle name="40% - Accent3 4 3" xfId="760"/>
    <cellStyle name="40% - Accent3 5" xfId="135"/>
    <cellStyle name="40% - Accent3 5 2" xfId="603"/>
    <cellStyle name="40% - Accent3 5 2 2" xfId="762"/>
    <cellStyle name="40% - Accent3 5 2 3" xfId="1078"/>
    <cellStyle name="40% - Accent3 5 2 4" xfId="1079"/>
    <cellStyle name="40% - Accent3 5 3" xfId="761"/>
    <cellStyle name="40% - Accent3 5 4" xfId="1080"/>
    <cellStyle name="40% - Accent3 5 5" xfId="1081"/>
    <cellStyle name="40% - Accent3 5 6" xfId="1082"/>
    <cellStyle name="40% - Accent3 5 7" xfId="1083"/>
    <cellStyle name="40% - Accent3 6" xfId="136"/>
    <cellStyle name="40% - Accent3 7" xfId="446"/>
    <cellStyle name="40% - Accent3 7 2" xfId="627"/>
    <cellStyle name="40% - Accent3 7 3" xfId="763"/>
    <cellStyle name="40% - Accent3 7 4" xfId="1084"/>
    <cellStyle name="40% - Accent3 7 5" xfId="1085"/>
    <cellStyle name="40% - Accent3 8" xfId="586"/>
    <cellStyle name="40% - Accent3 8 2" xfId="764"/>
    <cellStyle name="40% - Accent3 8 3" xfId="1086"/>
    <cellStyle name="40% - Accent3 8 4" xfId="1087"/>
    <cellStyle name="40% - Accent3 9" xfId="676"/>
    <cellStyle name="40% - Accent4" xfId="32" builtinId="43" customBuiltin="1"/>
    <cellStyle name="40% - Accent4 10" xfId="1088"/>
    <cellStyle name="40% - Accent4 2" xfId="137"/>
    <cellStyle name="40% - Accent4 2 2" xfId="138"/>
    <cellStyle name="40% - Accent4 2 2 2" xfId="916"/>
    <cellStyle name="40% - Accent4 2 2 3" xfId="1089"/>
    <cellStyle name="40% - Accent4 2 3" xfId="139"/>
    <cellStyle name="40% - Accent4 2 4" xfId="140"/>
    <cellStyle name="40% - Accent4 2 4 2" xfId="500"/>
    <cellStyle name="40% - Accent4 2 4 3" xfId="765"/>
    <cellStyle name="40% - Accent4 2 4 4" xfId="1090"/>
    <cellStyle name="40% - Accent4 2 5" xfId="438"/>
    <cellStyle name="40% - Accent4 2 5 2" xfId="619"/>
    <cellStyle name="40% - Accent4 2 5 3" xfId="766"/>
    <cellStyle name="40% - Accent4 2 5 4" xfId="1091"/>
    <cellStyle name="40% - Accent4 2 5 5" xfId="1092"/>
    <cellStyle name="40% - Accent4 3" xfId="141"/>
    <cellStyle name="40% - Accent4 3 2" xfId="142"/>
    <cellStyle name="40% - Accent4 3 2 2" xfId="917"/>
    <cellStyle name="40% - Accent4 3 2 3" xfId="1093"/>
    <cellStyle name="40% - Accent4 3 3" xfId="143"/>
    <cellStyle name="40% - Accent4 3 3 2" xfId="501"/>
    <cellStyle name="40% - Accent4 3 3 3" xfId="767"/>
    <cellStyle name="40% - Accent4 3 4" xfId="144"/>
    <cellStyle name="40% - Accent4 4" xfId="145"/>
    <cellStyle name="40% - Accent4 4 2" xfId="499"/>
    <cellStyle name="40% - Accent4 4 2 2" xfId="661"/>
    <cellStyle name="40% - Accent4 4 2 3" xfId="768"/>
    <cellStyle name="40% - Accent4 4 2 4" xfId="1094"/>
    <cellStyle name="40% - Accent4 4 2 5" xfId="1095"/>
    <cellStyle name="40% - Accent4 4 3" xfId="769"/>
    <cellStyle name="40% - Accent4 5" xfId="146"/>
    <cellStyle name="40% - Accent4 5 2" xfId="604"/>
    <cellStyle name="40% - Accent4 5 2 2" xfId="771"/>
    <cellStyle name="40% - Accent4 5 2 3" xfId="1096"/>
    <cellStyle name="40% - Accent4 5 2 4" xfId="1097"/>
    <cellStyle name="40% - Accent4 5 3" xfId="770"/>
    <cellStyle name="40% - Accent4 5 4" xfId="1098"/>
    <cellStyle name="40% - Accent4 5 5" xfId="1099"/>
    <cellStyle name="40% - Accent4 5 6" xfId="1100"/>
    <cellStyle name="40% - Accent4 5 7" xfId="1101"/>
    <cellStyle name="40% - Accent4 6" xfId="147"/>
    <cellStyle name="40% - Accent4 7" xfId="448"/>
    <cellStyle name="40% - Accent4 7 2" xfId="629"/>
    <cellStyle name="40% - Accent4 7 3" xfId="772"/>
    <cellStyle name="40% - Accent4 7 4" xfId="1102"/>
    <cellStyle name="40% - Accent4 7 5" xfId="1103"/>
    <cellStyle name="40% - Accent4 8" xfId="588"/>
    <cellStyle name="40% - Accent4 8 2" xfId="773"/>
    <cellStyle name="40% - Accent4 8 3" xfId="1104"/>
    <cellStyle name="40% - Accent4 8 4" xfId="1105"/>
    <cellStyle name="40% - Accent4 9" xfId="678"/>
    <cellStyle name="40% - Accent5" xfId="36" builtinId="47" customBuiltin="1"/>
    <cellStyle name="40% - Accent5 10" xfId="1106"/>
    <cellStyle name="40% - Accent5 2" xfId="148"/>
    <cellStyle name="40% - Accent5 2 2" xfId="149"/>
    <cellStyle name="40% - Accent5 2 2 2" xfId="918"/>
    <cellStyle name="40% - Accent5 2 2 3" xfId="1107"/>
    <cellStyle name="40% - Accent5 2 3" xfId="150"/>
    <cellStyle name="40% - Accent5 2 4" xfId="151"/>
    <cellStyle name="40% - Accent5 2 4 2" xfId="503"/>
    <cellStyle name="40% - Accent5 2 4 3" xfId="774"/>
    <cellStyle name="40% - Accent5 2 4 4" xfId="1108"/>
    <cellStyle name="40% - Accent5 2 5" xfId="454"/>
    <cellStyle name="40% - Accent5 2 5 2" xfId="635"/>
    <cellStyle name="40% - Accent5 2 5 3" xfId="775"/>
    <cellStyle name="40% - Accent5 2 5 4" xfId="1109"/>
    <cellStyle name="40% - Accent5 2 5 5" xfId="1110"/>
    <cellStyle name="40% - Accent5 3" xfId="152"/>
    <cellStyle name="40% - Accent5 3 2" xfId="153"/>
    <cellStyle name="40% - Accent5 3 2 2" xfId="919"/>
    <cellStyle name="40% - Accent5 3 2 3" xfId="1111"/>
    <cellStyle name="40% - Accent5 3 3" xfId="154"/>
    <cellStyle name="40% - Accent5 3 3 2" xfId="504"/>
    <cellStyle name="40% - Accent5 3 3 3" xfId="776"/>
    <cellStyle name="40% - Accent5 3 4" xfId="155"/>
    <cellStyle name="40% - Accent5 4" xfId="156"/>
    <cellStyle name="40% - Accent5 4 2" xfId="502"/>
    <cellStyle name="40% - Accent5 4 2 2" xfId="662"/>
    <cellStyle name="40% - Accent5 4 2 3" xfId="777"/>
    <cellStyle name="40% - Accent5 4 2 4" xfId="1112"/>
    <cellStyle name="40% - Accent5 4 2 5" xfId="1113"/>
    <cellStyle name="40% - Accent5 4 3" xfId="778"/>
    <cellStyle name="40% - Accent5 5" xfId="157"/>
    <cellStyle name="40% - Accent5 5 2" xfId="605"/>
    <cellStyle name="40% - Accent5 5 2 2" xfId="780"/>
    <cellStyle name="40% - Accent5 5 2 3" xfId="1114"/>
    <cellStyle name="40% - Accent5 5 2 4" xfId="1115"/>
    <cellStyle name="40% - Accent5 5 3" xfId="779"/>
    <cellStyle name="40% - Accent5 5 4" xfId="1116"/>
    <cellStyle name="40% - Accent5 5 5" xfId="1117"/>
    <cellStyle name="40% - Accent5 5 6" xfId="1118"/>
    <cellStyle name="40% - Accent5 5 7" xfId="1119"/>
    <cellStyle name="40% - Accent5 6" xfId="158"/>
    <cellStyle name="40% - Accent5 7" xfId="450"/>
    <cellStyle name="40% - Accent5 7 2" xfId="631"/>
    <cellStyle name="40% - Accent5 7 3" xfId="781"/>
    <cellStyle name="40% - Accent5 7 4" xfId="1120"/>
    <cellStyle name="40% - Accent5 7 5" xfId="1121"/>
    <cellStyle name="40% - Accent5 8" xfId="590"/>
    <cellStyle name="40% - Accent5 8 2" xfId="782"/>
    <cellStyle name="40% - Accent5 8 3" xfId="1122"/>
    <cellStyle name="40% - Accent5 8 4" xfId="1123"/>
    <cellStyle name="40% - Accent5 9" xfId="680"/>
    <cellStyle name="40% - Accent6" xfId="40" builtinId="51" customBuiltin="1"/>
    <cellStyle name="40% - Accent6 10" xfId="1124"/>
    <cellStyle name="40% - Accent6 2" xfId="159"/>
    <cellStyle name="40% - Accent6 2 2" xfId="160"/>
    <cellStyle name="40% - Accent6 2 2 2" xfId="920"/>
    <cellStyle name="40% - Accent6 2 2 3" xfId="1125"/>
    <cellStyle name="40% - Accent6 2 3" xfId="161"/>
    <cellStyle name="40% - Accent6 2 4" xfId="506"/>
    <cellStyle name="40% - Accent6 2 4 2" xfId="1126"/>
    <cellStyle name="40% - Accent6 2 5" xfId="453"/>
    <cellStyle name="40% - Accent6 2 5 2" xfId="634"/>
    <cellStyle name="40% - Accent6 2 5 3" xfId="783"/>
    <cellStyle name="40% - Accent6 2 5 4" xfId="1127"/>
    <cellStyle name="40% - Accent6 2 5 5" xfId="1128"/>
    <cellStyle name="40% - Accent6 3" xfId="162"/>
    <cellStyle name="40% - Accent6 3 2" xfId="163"/>
    <cellStyle name="40% - Accent6 3 2 2" xfId="921"/>
    <cellStyle name="40% - Accent6 3 2 3" xfId="1129"/>
    <cellStyle name="40% - Accent6 3 3" xfId="164"/>
    <cellStyle name="40% - Accent6 3 3 2" xfId="507"/>
    <cellStyle name="40% - Accent6 3 3 3" xfId="784"/>
    <cellStyle name="40% - Accent6 4" xfId="165"/>
    <cellStyle name="40% - Accent6 4 2" xfId="505"/>
    <cellStyle name="40% - Accent6 4 2 2" xfId="663"/>
    <cellStyle name="40% - Accent6 4 2 3" xfId="785"/>
    <cellStyle name="40% - Accent6 4 2 4" xfId="1130"/>
    <cellStyle name="40% - Accent6 4 2 5" xfId="1131"/>
    <cellStyle name="40% - Accent6 4 3" xfId="786"/>
    <cellStyle name="40% - Accent6 5" xfId="166"/>
    <cellStyle name="40% - Accent6 5 2" xfId="606"/>
    <cellStyle name="40% - Accent6 5 2 2" xfId="788"/>
    <cellStyle name="40% - Accent6 5 2 3" xfId="1132"/>
    <cellStyle name="40% - Accent6 5 2 4" xfId="1133"/>
    <cellStyle name="40% - Accent6 5 3" xfId="787"/>
    <cellStyle name="40% - Accent6 5 4" xfId="1134"/>
    <cellStyle name="40% - Accent6 5 5" xfId="1135"/>
    <cellStyle name="40% - Accent6 5 6" xfId="1136"/>
    <cellStyle name="40% - Accent6 5 7" xfId="1137"/>
    <cellStyle name="40% - Accent6 6" xfId="167"/>
    <cellStyle name="40% - Accent6 7" xfId="452"/>
    <cellStyle name="40% - Accent6 7 2" xfId="633"/>
    <cellStyle name="40% - Accent6 7 3" xfId="789"/>
    <cellStyle name="40% - Accent6 7 4" xfId="1138"/>
    <cellStyle name="40% - Accent6 7 5" xfId="1139"/>
    <cellStyle name="40% - Accent6 8" xfId="592"/>
    <cellStyle name="40% - Accent6 8 2" xfId="790"/>
    <cellStyle name="40% - Accent6 8 3" xfId="1140"/>
    <cellStyle name="40% - Accent6 8 4" xfId="1141"/>
    <cellStyle name="40% - Accent6 9" xfId="682"/>
    <cellStyle name="60% - Accent1" xfId="21" builtinId="32" customBuiltin="1"/>
    <cellStyle name="60% - Accent1 2" xfId="168"/>
    <cellStyle name="60% - Accent1 2 2" xfId="169"/>
    <cellStyle name="60% - Accent1 2 2 2" xfId="508"/>
    <cellStyle name="60% - Accent1 2 2 3" xfId="791"/>
    <cellStyle name="60% - Accent1 3" xfId="170"/>
    <cellStyle name="60% - Accent1 3 2" xfId="171"/>
    <cellStyle name="60% - Accent1 3 2 2" xfId="509"/>
    <cellStyle name="60% - Accent1 3 2 3" xfId="792"/>
    <cellStyle name="60% - Accent1 4" xfId="172"/>
    <cellStyle name="60% - Accent1 5" xfId="173"/>
    <cellStyle name="60% - Accent1 6" xfId="174"/>
    <cellStyle name="60% - Accent2" xfId="25" builtinId="36" customBuiltin="1"/>
    <cellStyle name="60% - Accent2 2" xfId="175"/>
    <cellStyle name="60% - Accent2 2 2" xfId="176"/>
    <cellStyle name="60% - Accent2 2 2 2" xfId="510"/>
    <cellStyle name="60% - Accent2 2 2 3" xfId="793"/>
    <cellStyle name="60% - Accent2 2 3" xfId="177"/>
    <cellStyle name="60% - Accent2 3" xfId="178"/>
    <cellStyle name="60% - Accent2 3 2" xfId="179"/>
    <cellStyle name="60% - Accent2 3 2 2" xfId="511"/>
    <cellStyle name="60% - Accent2 3 2 3" xfId="794"/>
    <cellStyle name="60% - Accent2 3 3" xfId="180"/>
    <cellStyle name="60% - Accent2 4" xfId="181"/>
    <cellStyle name="60% - Accent2 5" xfId="182"/>
    <cellStyle name="60% - Accent2 6" xfId="183"/>
    <cellStyle name="60% - Accent3" xfId="29" builtinId="40" customBuiltin="1"/>
    <cellStyle name="60% - Accent3 2" xfId="184"/>
    <cellStyle name="60% - Accent3 2 2" xfId="185"/>
    <cellStyle name="60% - Accent3 2 2 2" xfId="512"/>
    <cellStyle name="60% - Accent3 2 2 3" xfId="795"/>
    <cellStyle name="60% - Accent3 3" xfId="186"/>
    <cellStyle name="60% - Accent3 3 2" xfId="187"/>
    <cellStyle name="60% - Accent3 3 2 2" xfId="513"/>
    <cellStyle name="60% - Accent3 3 2 3" xfId="796"/>
    <cellStyle name="60% - Accent3 4" xfId="188"/>
    <cellStyle name="60% - Accent3 5" xfId="189"/>
    <cellStyle name="60% - Accent3 6" xfId="190"/>
    <cellStyle name="60% - Accent4" xfId="33" builtinId="44" customBuiltin="1"/>
    <cellStyle name="60% - Accent4 2" xfId="191"/>
    <cellStyle name="60% - Accent4 2 2" xfId="192"/>
    <cellStyle name="60% - Accent4 2 2 2" xfId="514"/>
    <cellStyle name="60% - Accent4 2 2 3" xfId="797"/>
    <cellStyle name="60% - Accent4 3" xfId="193"/>
    <cellStyle name="60% - Accent4 3 2" xfId="194"/>
    <cellStyle name="60% - Accent4 3 2 2" xfId="515"/>
    <cellStyle name="60% - Accent4 3 2 3" xfId="798"/>
    <cellStyle name="60% - Accent4 4" xfId="195"/>
    <cellStyle name="60% - Accent4 5" xfId="196"/>
    <cellStyle name="60% - Accent4 6" xfId="197"/>
    <cellStyle name="60% - Accent5" xfId="37" builtinId="48" customBuiltin="1"/>
    <cellStyle name="60% - Accent5 2" xfId="198"/>
    <cellStyle name="60% - Accent5 2 2" xfId="199"/>
    <cellStyle name="60% - Accent5 2 2 2" xfId="516"/>
    <cellStyle name="60% - Accent5 2 2 3" xfId="799"/>
    <cellStyle name="60% - Accent5 2 3" xfId="200"/>
    <cellStyle name="60% - Accent5 3" xfId="201"/>
    <cellStyle name="60% - Accent5 3 2" xfId="202"/>
    <cellStyle name="60% - Accent5 3 2 2" xfId="517"/>
    <cellStyle name="60% - Accent5 3 2 3" xfId="800"/>
    <cellStyle name="60% - Accent5 3 3" xfId="203"/>
    <cellStyle name="60% - Accent5 4" xfId="204"/>
    <cellStyle name="60% - Accent5 5" xfId="205"/>
    <cellStyle name="60% - Accent5 6" xfId="206"/>
    <cellStyle name="60% - Accent6" xfId="41" builtinId="52" customBuiltin="1"/>
    <cellStyle name="60% - Accent6 2" xfId="207"/>
    <cellStyle name="60% - Accent6 2 2" xfId="208"/>
    <cellStyle name="60% - Accent6 2 2 2" xfId="518"/>
    <cellStyle name="60% - Accent6 2 2 3" xfId="801"/>
    <cellStyle name="60% - Accent6 3" xfId="209"/>
    <cellStyle name="60% - Accent6 3 2" xfId="210"/>
    <cellStyle name="60% - Accent6 3 2 2" xfId="519"/>
    <cellStyle name="60% - Accent6 3 2 3" xfId="802"/>
    <cellStyle name="60% - Accent6 4" xfId="211"/>
    <cellStyle name="60% - Accent6 5" xfId="212"/>
    <cellStyle name="60% - Accent6 6" xfId="213"/>
    <cellStyle name="Accent1" xfId="18" builtinId="29" customBuiltin="1"/>
    <cellStyle name="Accent1 2" xfId="214"/>
    <cellStyle name="Accent1 2 2" xfId="215"/>
    <cellStyle name="Accent1 2 2 2" xfId="520"/>
    <cellStyle name="Accent1 2 2 3" xfId="803"/>
    <cellStyle name="Accent1 2 3" xfId="216"/>
    <cellStyle name="Accent1 3" xfId="217"/>
    <cellStyle name="Accent1 3 2" xfId="218"/>
    <cellStyle name="Accent1 3 2 2" xfId="521"/>
    <cellStyle name="Accent1 3 2 3" xfId="804"/>
    <cellStyle name="Accent1 3 3" xfId="219"/>
    <cellStyle name="Accent1 4" xfId="220"/>
    <cellStyle name="Accent1 5" xfId="221"/>
    <cellStyle name="Accent1 6" xfId="222"/>
    <cellStyle name="Accent2" xfId="22" builtinId="33" customBuiltin="1"/>
    <cellStyle name="Accent2 2" xfId="223"/>
    <cellStyle name="Accent2 2 2" xfId="224"/>
    <cellStyle name="Accent2 2 2 2" xfId="522"/>
    <cellStyle name="Accent2 2 2 3" xfId="805"/>
    <cellStyle name="Accent2 2 3" xfId="225"/>
    <cellStyle name="Accent2 3" xfId="226"/>
    <cellStyle name="Accent2 3 2" xfId="227"/>
    <cellStyle name="Accent2 3 2 2" xfId="523"/>
    <cellStyle name="Accent2 3 2 3" xfId="806"/>
    <cellStyle name="Accent2 3 3" xfId="228"/>
    <cellStyle name="Accent2 4" xfId="229"/>
    <cellStyle name="Accent2 5" xfId="230"/>
    <cellStyle name="Accent2 6" xfId="231"/>
    <cellStyle name="Accent3" xfId="26" builtinId="37" customBuiltin="1"/>
    <cellStyle name="Accent3 2" xfId="232"/>
    <cellStyle name="Accent3 2 2" xfId="233"/>
    <cellStyle name="Accent3 2 2 2" xfId="524"/>
    <cellStyle name="Accent3 2 2 3" xfId="807"/>
    <cellStyle name="Accent3 3" xfId="234"/>
    <cellStyle name="Accent3 3 2" xfId="235"/>
    <cellStyle name="Accent3 3 2 2" xfId="525"/>
    <cellStyle name="Accent3 3 2 3" xfId="808"/>
    <cellStyle name="Accent3 4" xfId="236"/>
    <cellStyle name="Accent3 5" xfId="237"/>
    <cellStyle name="Accent3 6" xfId="238"/>
    <cellStyle name="Accent4" xfId="30" builtinId="41" customBuiltin="1"/>
    <cellStyle name="Accent4 2" xfId="239"/>
    <cellStyle name="Accent4 2 2" xfId="240"/>
    <cellStyle name="Accent4 2 2 2" xfId="526"/>
    <cellStyle name="Accent4 2 2 3" xfId="809"/>
    <cellStyle name="Accent4 3" xfId="241"/>
    <cellStyle name="Accent4 3 2" xfId="242"/>
    <cellStyle name="Accent4 3 2 2" xfId="527"/>
    <cellStyle name="Accent4 3 2 3" xfId="810"/>
    <cellStyle name="Accent4 4" xfId="243"/>
    <cellStyle name="Accent4 5" xfId="244"/>
    <cellStyle name="Accent4 6" xfId="245"/>
    <cellStyle name="Accent5" xfId="34" builtinId="45" customBuiltin="1"/>
    <cellStyle name="Accent5 2" xfId="246"/>
    <cellStyle name="Accent5 2 2" xfId="247"/>
    <cellStyle name="Accent5 2 2 2" xfId="528"/>
    <cellStyle name="Accent5 2 2 3" xfId="811"/>
    <cellStyle name="Accent5 2 3" xfId="248"/>
    <cellStyle name="Accent5 3" xfId="249"/>
    <cellStyle name="Accent5 3 2" xfId="250"/>
    <cellStyle name="Accent5 3 2 2" xfId="529"/>
    <cellStyle name="Accent5 3 2 3" xfId="812"/>
    <cellStyle name="Accent5 3 3" xfId="251"/>
    <cellStyle name="Accent5 4" xfId="252"/>
    <cellStyle name="Accent5 5" xfId="253"/>
    <cellStyle name="Accent5 6" xfId="254"/>
    <cellStyle name="Accent6" xfId="38" builtinId="49" customBuiltin="1"/>
    <cellStyle name="Accent6 2" xfId="255"/>
    <cellStyle name="Accent6 2 2" xfId="256"/>
    <cellStyle name="Accent6 2 2 2" xfId="530"/>
    <cellStyle name="Accent6 2 2 3" xfId="813"/>
    <cellStyle name="Accent6 3" xfId="257"/>
    <cellStyle name="Accent6 3 2" xfId="258"/>
    <cellStyle name="Accent6 3 2 2" xfId="531"/>
    <cellStyle name="Accent6 3 2 3" xfId="814"/>
    <cellStyle name="Accent6 4" xfId="259"/>
    <cellStyle name="Accent6 5" xfId="260"/>
    <cellStyle name="Accent6 6" xfId="261"/>
    <cellStyle name="Bad" xfId="7" builtinId="27" customBuiltin="1"/>
    <cellStyle name="Bad 2" xfId="262"/>
    <cellStyle name="Bad 2 2" xfId="263"/>
    <cellStyle name="Bad 2 2 2" xfId="532"/>
    <cellStyle name="Bad 2 2 3" xfId="815"/>
    <cellStyle name="Bad 2 3" xfId="264"/>
    <cellStyle name="Bad 3" xfId="265"/>
    <cellStyle name="Bad 3 2" xfId="266"/>
    <cellStyle name="Bad 3 2 2" xfId="533"/>
    <cellStyle name="Bad 3 2 3" xfId="816"/>
    <cellStyle name="Bad 3 3" xfId="267"/>
    <cellStyle name="Bad 4" xfId="268"/>
    <cellStyle name="Bad 5" xfId="269"/>
    <cellStyle name="Bad 6" xfId="270"/>
    <cellStyle name="Calculation" xfId="11" builtinId="22" customBuiltin="1"/>
    <cellStyle name="Calculation 2" xfId="271"/>
    <cellStyle name="Calculation 2 2" xfId="272"/>
    <cellStyle name="Calculation 2 2 2" xfId="534"/>
    <cellStyle name="Calculation 2 2 3" xfId="817"/>
    <cellStyle name="Calculation 3" xfId="273"/>
    <cellStyle name="Calculation 3 2" xfId="274"/>
    <cellStyle name="Calculation 3 2 2" xfId="535"/>
    <cellStyle name="Calculation 3 2 3" xfId="818"/>
    <cellStyle name="Calculation 4" xfId="275"/>
    <cellStyle name="Calculation 5" xfId="276"/>
    <cellStyle name="Calculation 6" xfId="277"/>
    <cellStyle name="Check Cell" xfId="13" builtinId="23" customBuiltin="1"/>
    <cellStyle name="Check Cell 2" xfId="278"/>
    <cellStyle name="Check Cell 2 2" xfId="279"/>
    <cellStyle name="Check Cell 2 2 2" xfId="536"/>
    <cellStyle name="Check Cell 2 2 3" xfId="819"/>
    <cellStyle name="Check Cell 2 3" xfId="280"/>
    <cellStyle name="Check Cell 3" xfId="281"/>
    <cellStyle name="Check Cell 3 2" xfId="282"/>
    <cellStyle name="Check Cell 3 2 2" xfId="537"/>
    <cellStyle name="Check Cell 3 2 3" xfId="820"/>
    <cellStyle name="Check Cell 3 3" xfId="283"/>
    <cellStyle name="Check Cell 4" xfId="284"/>
    <cellStyle name="Check Cell 5" xfId="285"/>
    <cellStyle name="Check Cell 6" xfId="286"/>
    <cellStyle name="Currency 2" xfId="287"/>
    <cellStyle name="Currency 2 2" xfId="288"/>
    <cellStyle name="Currency 2 2 2" xfId="571"/>
    <cellStyle name="Currency 2 2 3" xfId="821"/>
    <cellStyle name="Excel Built-in Normal" xfId="289"/>
    <cellStyle name="Explanatory Text" xfId="16" builtinId="53" customBuiltin="1"/>
    <cellStyle name="Explanatory Text 2" xfId="290"/>
    <cellStyle name="Explanatory Text 2 2" xfId="291"/>
    <cellStyle name="Explanatory Text 2 2 2" xfId="538"/>
    <cellStyle name="Explanatory Text 2 2 3" xfId="822"/>
    <cellStyle name="Explanatory Text 3" xfId="292"/>
    <cellStyle name="Explanatory Text 3 2" xfId="293"/>
    <cellStyle name="Explanatory Text 3 2 2" xfId="539"/>
    <cellStyle name="Explanatory Text 3 2 3" xfId="823"/>
    <cellStyle name="Explanatory Text 4" xfId="294"/>
    <cellStyle name="Explanatory Text 5" xfId="295"/>
    <cellStyle name="Explanatory Text 6" xfId="296"/>
    <cellStyle name="Good" xfId="6" builtinId="26" customBuiltin="1"/>
    <cellStyle name="Good 2" xfId="297"/>
    <cellStyle name="Good 2 2" xfId="298"/>
    <cellStyle name="Good 2 2 2" xfId="540"/>
    <cellStyle name="Good 2 2 3" xfId="824"/>
    <cellStyle name="Good 3" xfId="299"/>
    <cellStyle name="Good 3 2" xfId="300"/>
    <cellStyle name="Good 3 2 2" xfId="541"/>
    <cellStyle name="Good 3 2 3" xfId="825"/>
    <cellStyle name="Good 4" xfId="301"/>
    <cellStyle name="Good 5" xfId="302"/>
    <cellStyle name="Good 6" xfId="303"/>
    <cellStyle name="Heading 1" xfId="2" builtinId="16" customBuiltin="1"/>
    <cellStyle name="Heading 1 2" xfId="304"/>
    <cellStyle name="Heading 1 2 2" xfId="305"/>
    <cellStyle name="Heading 1 2 2 2" xfId="542"/>
    <cellStyle name="Heading 1 2 2 3" xfId="826"/>
    <cellStyle name="Heading 1 3" xfId="306"/>
    <cellStyle name="Heading 1 3 2" xfId="307"/>
    <cellStyle name="Heading 1 3 2 2" xfId="543"/>
    <cellStyle name="Heading 1 3 2 3" xfId="827"/>
    <cellStyle name="Heading 1 4" xfId="308"/>
    <cellStyle name="Heading 1 5" xfId="309"/>
    <cellStyle name="Heading 1 6" xfId="310"/>
    <cellStyle name="Heading 2" xfId="3" builtinId="17" customBuiltin="1"/>
    <cellStyle name="Heading 2 2" xfId="311"/>
    <cellStyle name="Heading 2 2 2" xfId="312"/>
    <cellStyle name="Heading 2 2 2 2" xfId="544"/>
    <cellStyle name="Heading 2 2 2 3" xfId="828"/>
    <cellStyle name="Heading 2 3" xfId="313"/>
    <cellStyle name="Heading 2 3 2" xfId="314"/>
    <cellStyle name="Heading 2 3 2 2" xfId="545"/>
    <cellStyle name="Heading 2 3 2 3" xfId="829"/>
    <cellStyle name="Heading 2 4" xfId="315"/>
    <cellStyle name="Heading 2 5" xfId="316"/>
    <cellStyle name="Heading 2 6" xfId="317"/>
    <cellStyle name="Heading 3" xfId="4" builtinId="18" customBuiltin="1"/>
    <cellStyle name="Heading 3 2" xfId="318"/>
    <cellStyle name="Heading 3 2 2" xfId="319"/>
    <cellStyle name="Heading 3 2 2 2" xfId="546"/>
    <cellStyle name="Heading 3 2 2 3" xfId="830"/>
    <cellStyle name="Heading 3 3" xfId="320"/>
    <cellStyle name="Heading 3 3 2" xfId="321"/>
    <cellStyle name="Heading 3 3 2 2" xfId="547"/>
    <cellStyle name="Heading 3 3 2 3" xfId="831"/>
    <cellStyle name="Heading 3 4" xfId="322"/>
    <cellStyle name="Heading 3 5" xfId="323"/>
    <cellStyle name="Heading 3 6" xfId="324"/>
    <cellStyle name="Heading 4" xfId="5" builtinId="19" customBuiltin="1"/>
    <cellStyle name="Heading 4 2" xfId="325"/>
    <cellStyle name="Heading 4 2 2" xfId="326"/>
    <cellStyle name="Heading 4 2 2 2" xfId="548"/>
    <cellStyle name="Heading 4 2 2 3" xfId="832"/>
    <cellStyle name="Heading 4 3" xfId="327"/>
    <cellStyle name="Heading 4 3 2" xfId="328"/>
    <cellStyle name="Heading 4 3 2 2" xfId="549"/>
    <cellStyle name="Heading 4 3 2 3" xfId="833"/>
    <cellStyle name="Heading 4 4" xfId="329"/>
    <cellStyle name="Heading 4 5" xfId="330"/>
    <cellStyle name="Heading 4 6" xfId="331"/>
    <cellStyle name="Hyperlink 2" xfId="684"/>
    <cellStyle name="Input" xfId="9" builtinId="20" customBuiltin="1"/>
    <cellStyle name="Input 2" xfId="332"/>
    <cellStyle name="Input 2 2" xfId="333"/>
    <cellStyle name="Input 2 2 2" xfId="550"/>
    <cellStyle name="Input 2 2 3" xfId="834"/>
    <cellStyle name="Input 2 3" xfId="334"/>
    <cellStyle name="Input 3" xfId="335"/>
    <cellStyle name="Input 3 2" xfId="336"/>
    <cellStyle name="Input 3 2 2" xfId="551"/>
    <cellStyle name="Input 3 2 3" xfId="835"/>
    <cellStyle name="Input 3 3" xfId="337"/>
    <cellStyle name="Input 4" xfId="338"/>
    <cellStyle name="Input 5" xfId="339"/>
    <cellStyle name="Input 6" xfId="340"/>
    <cellStyle name="Linked Cell" xfId="12" builtinId="24" customBuiltin="1"/>
    <cellStyle name="Linked Cell 2" xfId="341"/>
    <cellStyle name="Linked Cell 2 2" xfId="342"/>
    <cellStyle name="Linked Cell 2 2 2" xfId="552"/>
    <cellStyle name="Linked Cell 2 2 3" xfId="836"/>
    <cellStyle name="Linked Cell 3" xfId="343"/>
    <cellStyle name="Linked Cell 3 2" xfId="344"/>
    <cellStyle name="Linked Cell 3 2 2" xfId="553"/>
    <cellStyle name="Linked Cell 3 2 3" xfId="837"/>
    <cellStyle name="Linked Cell 4" xfId="345"/>
    <cellStyle name="Linked Cell 5" xfId="346"/>
    <cellStyle name="Linked Cell 6" xfId="347"/>
    <cellStyle name="Neutral" xfId="8" builtinId="28" customBuiltin="1"/>
    <cellStyle name="Neutral 2" xfId="348"/>
    <cellStyle name="Neutral 2 2" xfId="349"/>
    <cellStyle name="Neutral 2 2 2" xfId="554"/>
    <cellStyle name="Neutral 2 2 3" xfId="838"/>
    <cellStyle name="Neutral 3" xfId="350"/>
    <cellStyle name="Neutral 3 2" xfId="351"/>
    <cellStyle name="Neutral 3 2 2" xfId="555"/>
    <cellStyle name="Neutral 3 2 3" xfId="839"/>
    <cellStyle name="Neutral 4" xfId="352"/>
    <cellStyle name="Neutral 5" xfId="353"/>
    <cellStyle name="Neutral 6" xfId="354"/>
    <cellStyle name="Normal" xfId="0" builtinId="0"/>
    <cellStyle name="Normal 10" xfId="471"/>
    <cellStyle name="Normal 10 2" xfId="651"/>
    <cellStyle name="Normal 10 2 2" xfId="840"/>
    <cellStyle name="Normal 10 2 3" xfId="1142"/>
    <cellStyle name="Normal 10 2 4" xfId="1143"/>
    <cellStyle name="Normal 10 3" xfId="686"/>
    <cellStyle name="Normal 10 3 2" xfId="1144"/>
    <cellStyle name="Normal 10 3 3" xfId="1145"/>
    <cellStyle name="Normal 10 3 4" xfId="1257"/>
    <cellStyle name="Normal 10 3 5" xfId="925"/>
    <cellStyle name="Normal 10 4" xfId="897"/>
    <cellStyle name="Normal 10 5" xfId="1146"/>
    <cellStyle name="Normal 10 6" xfId="1147"/>
    <cellStyle name="Normal 10 7" xfId="1148"/>
    <cellStyle name="Normal 11" xfId="464"/>
    <cellStyle name="Normal 11 2" xfId="667"/>
    <cellStyle name="Normal 11 2 2" xfId="841"/>
    <cellStyle name="Normal 11 2 3" xfId="1149"/>
    <cellStyle name="Normal 11 2 4" xfId="1150"/>
    <cellStyle name="Normal 11 3" xfId="645"/>
    <cellStyle name="Normal 12" xfId="579"/>
    <cellStyle name="Normal 12 2" xfId="842"/>
    <cellStyle name="Normal 12 3" xfId="1151"/>
    <cellStyle name="Normal 12 4" xfId="1152"/>
    <cellStyle name="Normal 13" xfId="669"/>
    <cellStyle name="Normal 13 2" xfId="1153"/>
    <cellStyle name="Normal 14" xfId="895"/>
    <cellStyle name="Normal 15" xfId="42"/>
    <cellStyle name="Normal 15 2" xfId="1155"/>
    <cellStyle name="Normal 15 3" xfId="1256"/>
    <cellStyle name="Normal 15 4" xfId="1154"/>
    <cellStyle name="Normal 16" xfId="1156"/>
    <cellStyle name="Normal 17" xfId="1157"/>
    <cellStyle name="Normal 18" xfId="1158"/>
    <cellStyle name="Normal 18 2" xfId="1159"/>
    <cellStyle name="Normal 19" xfId="1160"/>
    <cellStyle name="Normal 2" xfId="355"/>
    <cellStyle name="Normal 2 2" xfId="356"/>
    <cellStyle name="Normal 2 2 2" xfId="357"/>
    <cellStyle name="Normal 2 2 3" xfId="843"/>
    <cellStyle name="Normal 2 3" xfId="358"/>
    <cellStyle name="Normal 2 3 2" xfId="556"/>
    <cellStyle name="Normal 2 3 3" xfId="844"/>
    <cellStyle name="Normal 2 3 4" xfId="1161"/>
    <cellStyle name="Normal 2 4" xfId="462"/>
    <cellStyle name="Normal 2 4 2" xfId="643"/>
    <cellStyle name="Normal 2 4 3" xfId="845"/>
    <cellStyle name="Normal 2 4 4" xfId="1162"/>
    <cellStyle name="Normal 2 4 5" xfId="1163"/>
    <cellStyle name="Normal 20" xfId="1164"/>
    <cellStyle name="Normal 21" xfId="1165"/>
    <cellStyle name="Normal 22" xfId="1260"/>
    <cellStyle name="Normal 3" xfId="43"/>
    <cellStyle name="Normal 3 10" xfId="1166"/>
    <cellStyle name="Normal 3 11" xfId="1167"/>
    <cellStyle name="Normal 3 12" xfId="1168"/>
    <cellStyle name="Normal 3 2" xfId="359"/>
    <cellStyle name="Normal 3 2 2" xfId="668"/>
    <cellStyle name="Normal 3 2 3" xfId="1169"/>
    <cellStyle name="Normal 3 2 4" xfId="1254"/>
    <cellStyle name="Normal 3 3" xfId="360"/>
    <cellStyle name="Normal 3 3 2" xfId="557"/>
    <cellStyle name="Normal 3 3 2 2" xfId="664"/>
    <cellStyle name="Normal 3 3 2 3" xfId="846"/>
    <cellStyle name="Normal 3 3 2 4" xfId="1170"/>
    <cellStyle name="Normal 3 3 2 5" xfId="1171"/>
    <cellStyle name="Normal 3 3 3" xfId="847"/>
    <cellStyle name="Normal 3 4" xfId="433"/>
    <cellStyle name="Normal 3 4 2" xfId="614"/>
    <cellStyle name="Normal 3 4 3" xfId="848"/>
    <cellStyle name="Normal 3 4 4" xfId="1172"/>
    <cellStyle name="Normal 3 4 5" xfId="1173"/>
    <cellStyle name="Normal 3 5" xfId="463"/>
    <cellStyle name="Normal 3 5 2" xfId="644"/>
    <cellStyle name="Normal 3 5 3" xfId="849"/>
    <cellStyle name="Normal 3 5 4" xfId="1174"/>
    <cellStyle name="Normal 3 5 5" xfId="1175"/>
    <cellStyle name="Normal 3 6" xfId="593"/>
    <cellStyle name="Normal 3 6 2" xfId="850"/>
    <cellStyle name="Normal 3 6 3" xfId="1176"/>
    <cellStyle name="Normal 3 6 4" xfId="1177"/>
    <cellStyle name="Normal 3 7" xfId="683"/>
    <cellStyle name="Normal 3 8" xfId="896"/>
    <cellStyle name="Normal 3 9" xfId="1178"/>
    <cellStyle name="Normal 4" xfId="361"/>
    <cellStyle name="Normal 4 2" xfId="362"/>
    <cellStyle name="Normal 4 2 2" xfId="558"/>
    <cellStyle name="Normal 4 2 3" xfId="851"/>
    <cellStyle name="Normal 5" xfId="363"/>
    <cellStyle name="Normal 5 2" xfId="364"/>
    <cellStyle name="Normal 5 2 2" xfId="607"/>
    <cellStyle name="Normal 5 2 3" xfId="852"/>
    <cellStyle name="Normal 5 2 4" xfId="1179"/>
    <cellStyle name="Normal 5 2 5" xfId="1180"/>
    <cellStyle name="Normal 5 2 6" xfId="1181"/>
    <cellStyle name="Normal 5 2 7" xfId="1182"/>
    <cellStyle name="Normal 5 3" xfId="365"/>
    <cellStyle name="Normal 5 4" xfId="467"/>
    <cellStyle name="Normal 5 4 2" xfId="647"/>
    <cellStyle name="Normal 5 4 3" xfId="853"/>
    <cellStyle name="Normal 5 4 4" xfId="1183"/>
    <cellStyle name="Normal 5 4 5" xfId="1184"/>
    <cellStyle name="Normal 5 5" xfId="854"/>
    <cellStyle name="Normal 6" xfId="366"/>
    <cellStyle name="Normal 6 2" xfId="469"/>
    <cellStyle name="Normal 6 2 2" xfId="649"/>
    <cellStyle name="Normal 6 2 3" xfId="856"/>
    <cellStyle name="Normal 6 2 4" xfId="1185"/>
    <cellStyle name="Normal 6 2 5" xfId="1186"/>
    <cellStyle name="Normal 6 3" xfId="608"/>
    <cellStyle name="Normal 6 3 2" xfId="857"/>
    <cellStyle name="Normal 6 3 3" xfId="1187"/>
    <cellStyle name="Normal 6 3 4" xfId="1188"/>
    <cellStyle name="Normal 6 4" xfId="855"/>
    <cellStyle name="Normal 6 5" xfId="1189"/>
    <cellStyle name="Normal 6 6" xfId="1190"/>
    <cellStyle name="Normal 6 7" xfId="1191"/>
    <cellStyle name="Normal 6 8" xfId="1192"/>
    <cellStyle name="Normal 7" xfId="367"/>
    <cellStyle name="Normal 8" xfId="432"/>
    <cellStyle name="Normal 8 2" xfId="470"/>
    <cellStyle name="Normal 8 2 2" xfId="650"/>
    <cellStyle name="Normal 8 2 3" xfId="859"/>
    <cellStyle name="Normal 8 2 4" xfId="1193"/>
    <cellStyle name="Normal 8 2 5" xfId="1194"/>
    <cellStyle name="Normal 8 3" xfId="613"/>
    <cellStyle name="Normal 8 3 2" xfId="860"/>
    <cellStyle name="Normal 8 3 3" xfId="1195"/>
    <cellStyle name="Normal 8 3 4" xfId="1196"/>
    <cellStyle name="Normal 8 4" xfId="858"/>
    <cellStyle name="Normal 8 5" xfId="1197"/>
    <cellStyle name="Normal 8 6" xfId="1198"/>
    <cellStyle name="Normal 9" xfId="435"/>
    <cellStyle name="Normal 9 2" xfId="616"/>
    <cellStyle name="Normal 9 2 2" xfId="861"/>
    <cellStyle name="Normal 9 2 3" xfId="1199"/>
    <cellStyle name="Normal 9 2 4" xfId="1200"/>
    <cellStyle name="Normal 9 3" xfId="685"/>
    <cellStyle name="Normal 9 4" xfId="1201"/>
    <cellStyle name="Normal 9 5" xfId="1202"/>
    <cellStyle name="Normal 9 6" xfId="1203"/>
    <cellStyle name="Note" xfId="15" builtinId="10" customBuiltin="1"/>
    <cellStyle name="Note 10" xfId="368"/>
    <cellStyle name="Note 10 2" xfId="559"/>
    <cellStyle name="Note 10 3" xfId="862"/>
    <cellStyle name="Note 10 4" xfId="1204"/>
    <cellStyle name="Note 11" xfId="369"/>
    <cellStyle name="Note 11 2" xfId="609"/>
    <cellStyle name="Note 11 2 2" xfId="864"/>
    <cellStyle name="Note 11 2 3" xfId="1205"/>
    <cellStyle name="Note 11 2 4" xfId="1206"/>
    <cellStyle name="Note 11 3" xfId="863"/>
    <cellStyle name="Note 11 4" xfId="1207"/>
    <cellStyle name="Note 11 5" xfId="1208"/>
    <cellStyle name="Note 11 6" xfId="1209"/>
    <cellStyle name="Note 11 7" xfId="1210"/>
    <cellStyle name="Note 12" xfId="580"/>
    <cellStyle name="Note 12 2" xfId="865"/>
    <cellStyle name="Note 12 3" xfId="1211"/>
    <cellStyle name="Note 12 4" xfId="1212"/>
    <cellStyle name="Note 13" xfId="670"/>
    <cellStyle name="Note 14" xfId="1213"/>
    <cellStyle name="Note 2" xfId="370"/>
    <cellStyle name="Note 2 10" xfId="371"/>
    <cellStyle name="Note 2 10 2" xfId="560"/>
    <cellStyle name="Note 2 10 3" xfId="866"/>
    <cellStyle name="Note 2 10 4" xfId="922"/>
    <cellStyle name="Note 2 10 4 2" xfId="1258"/>
    <cellStyle name="Note 2 10 4 3" xfId="1255"/>
    <cellStyle name="Note 2 10 4 4" xfId="1214"/>
    <cellStyle name="Note 2 11" xfId="372"/>
    <cellStyle name="Note 2 11 2" xfId="578"/>
    <cellStyle name="Note 2 11 3" xfId="867"/>
    <cellStyle name="Note 2 11 4" xfId="923"/>
    <cellStyle name="Note 2 12" xfId="461"/>
    <cellStyle name="Note 2 12 2" xfId="642"/>
    <cellStyle name="Note 2 12 3" xfId="868"/>
    <cellStyle name="Note 2 12 4" xfId="1215"/>
    <cellStyle name="Note 2 12 5" xfId="1216"/>
    <cellStyle name="Note 2 13" xfId="1217"/>
    <cellStyle name="Note 2 2" xfId="373"/>
    <cellStyle name="Note 2 2 2" xfId="374"/>
    <cellStyle name="Note 2 2 2 2" xfId="375"/>
    <cellStyle name="Note 2 2 3" xfId="376"/>
    <cellStyle name="Note 2 2 3 2" xfId="572"/>
    <cellStyle name="Note 2 2 3 3" xfId="869"/>
    <cellStyle name="Note 2 3" xfId="377"/>
    <cellStyle name="Note 2 3 2" xfId="378"/>
    <cellStyle name="Note 2 3 2 2" xfId="573"/>
    <cellStyle name="Note 2 3 2 3" xfId="870"/>
    <cellStyle name="Note 2 4" xfId="379"/>
    <cellStyle name="Note 2 4 2" xfId="380"/>
    <cellStyle name="Note 2 4 2 2" xfId="574"/>
    <cellStyle name="Note 2 4 2 3" xfId="871"/>
    <cellStyle name="Note 2 5" xfId="381"/>
    <cellStyle name="Note 2 5 2" xfId="382"/>
    <cellStyle name="Note 2 5 2 2" xfId="575"/>
    <cellStyle name="Note 2 5 2 3" xfId="872"/>
    <cellStyle name="Note 2 6" xfId="383"/>
    <cellStyle name="Note 2 6 2" xfId="384"/>
    <cellStyle name="Note 2 6 2 2" xfId="1218"/>
    <cellStyle name="Note 2 6 3" xfId="466"/>
    <cellStyle name="Note 2 6 4" xfId="610"/>
    <cellStyle name="Note 2 7" xfId="385"/>
    <cellStyle name="Note 2 8" xfId="386"/>
    <cellStyle name="Note 2 9" xfId="387"/>
    <cellStyle name="Note 3" xfId="388"/>
    <cellStyle name="Note 3 2" xfId="389"/>
    <cellStyle name="Note 3 2 2" xfId="924"/>
    <cellStyle name="Note 3 2 3" xfId="1219"/>
    <cellStyle name="Note 3 3" xfId="390"/>
    <cellStyle name="Note 3 4" xfId="391"/>
    <cellStyle name="Note 3 4 2" xfId="561"/>
    <cellStyle name="Note 3 4 3" xfId="873"/>
    <cellStyle name="Note 3 4 4" xfId="1220"/>
    <cellStyle name="Note 3 5" xfId="440"/>
    <cellStyle name="Note 3 5 2" xfId="621"/>
    <cellStyle name="Note 3 5 3" xfId="874"/>
    <cellStyle name="Note 3 5 4" xfId="1221"/>
    <cellStyle name="Note 3 5 5" xfId="1222"/>
    <cellStyle name="Note 4" xfId="392"/>
    <cellStyle name="Note 4 2" xfId="393"/>
    <cellStyle name="Note 4 2 2" xfId="1223"/>
    <cellStyle name="Note 4 3" xfId="394"/>
    <cellStyle name="Note 4 4" xfId="611"/>
    <cellStyle name="Note 5" xfId="395"/>
    <cellStyle name="Note 5 2" xfId="396"/>
    <cellStyle name="Note 5 2 2" xfId="576"/>
    <cellStyle name="Note 5 2 3" xfId="875"/>
    <cellStyle name="Note 6" xfId="397"/>
    <cellStyle name="Note 6 2" xfId="398"/>
    <cellStyle name="Note 6 2 2" xfId="577"/>
    <cellStyle name="Note 6 2 3" xfId="876"/>
    <cellStyle name="Note 7" xfId="399"/>
    <cellStyle name="Note 8" xfId="400"/>
    <cellStyle name="Note 9" xfId="401"/>
    <cellStyle name="Output" xfId="10" builtinId="21" customBuiltin="1"/>
    <cellStyle name="Output 2" xfId="402"/>
    <cellStyle name="Output 2 2" xfId="403"/>
    <cellStyle name="Output 2 2 2" xfId="562"/>
    <cellStyle name="Output 2 2 3" xfId="877"/>
    <cellStyle name="Output 3" xfId="404"/>
    <cellStyle name="Output 3 2" xfId="405"/>
    <cellStyle name="Output 3 2 2" xfId="563"/>
    <cellStyle name="Output 3 2 3" xfId="878"/>
    <cellStyle name="Output 4" xfId="406"/>
    <cellStyle name="Output 5" xfId="407"/>
    <cellStyle name="Output 6" xfId="408"/>
    <cellStyle name="Percent 2" xfId="409"/>
    <cellStyle name="Percent 2 2" xfId="468"/>
    <cellStyle name="Percent 2 2 2" xfId="648"/>
    <cellStyle name="Percent 2 2 3" xfId="880"/>
    <cellStyle name="Percent 2 2 4" xfId="1224"/>
    <cellStyle name="Percent 2 2 5" xfId="1225"/>
    <cellStyle name="Percent 2 3" xfId="612"/>
    <cellStyle name="Percent 2 3 2" xfId="881"/>
    <cellStyle name="Percent 2 3 3" xfId="1226"/>
    <cellStyle name="Percent 2 3 4" xfId="1227"/>
    <cellStyle name="Percent 2 4" xfId="879"/>
    <cellStyle name="Percent 2 5" xfId="1228"/>
    <cellStyle name="Percent 2 6" xfId="1229"/>
    <cellStyle name="Percent 2 7" xfId="1230"/>
    <cellStyle name="Percent 2 8" xfId="1231"/>
    <cellStyle name="Percent 3" xfId="431"/>
    <cellStyle name="Percent 3 10" xfId="1232"/>
    <cellStyle name="Percent 3 2" xfId="434"/>
    <cellStyle name="Percent 3 2 2" xfId="615"/>
    <cellStyle name="Percent 3 2 3" xfId="883"/>
    <cellStyle name="Percent 3 2 4" xfId="1233"/>
    <cellStyle name="Percent 3 2 5" xfId="1234"/>
    <cellStyle name="Percent 3 3" xfId="465"/>
    <cellStyle name="Percent 3 3 2" xfId="646"/>
    <cellStyle name="Percent 3 3 3" xfId="884"/>
    <cellStyle name="Percent 3 3 4" xfId="1235"/>
    <cellStyle name="Percent 3 3 5" xfId="1236"/>
    <cellStyle name="Percent 3 4" xfId="594"/>
    <cellStyle name="Percent 3 4 2" xfId="885"/>
    <cellStyle name="Percent 3 4 3" xfId="1237"/>
    <cellStyle name="Percent 3 4 4" xfId="1238"/>
    <cellStyle name="Percent 3 5" xfId="882"/>
    <cellStyle name="Percent 3 6" xfId="1239"/>
    <cellStyle name="Percent 3 7" xfId="1240"/>
    <cellStyle name="Percent 3 8" xfId="1241"/>
    <cellStyle name="Percent 3 9" xfId="1242"/>
    <cellStyle name="Percent 4" xfId="570"/>
    <cellStyle name="Percent 4 2" xfId="665"/>
    <cellStyle name="Percent 4 2 2" xfId="887"/>
    <cellStyle name="Percent 4 2 3" xfId="1243"/>
    <cellStyle name="Percent 4 2 4" xfId="1244"/>
    <cellStyle name="Percent 4 3" xfId="886"/>
    <cellStyle name="Percent 4 3 2" xfId="1246"/>
    <cellStyle name="Percent 4 3 3" xfId="1247"/>
    <cellStyle name="Percent 4 3 4" xfId="1259"/>
    <cellStyle name="Percent 4 3 5" xfId="1245"/>
    <cellStyle name="Percent 4 4" xfId="1248"/>
    <cellStyle name="Percent 4 5" xfId="1249"/>
    <cellStyle name="Percent 5" xfId="666"/>
    <cellStyle name="Percent 6" xfId="888"/>
    <cellStyle name="Percent 6 2" xfId="1250"/>
    <cellStyle name="Percent 6 3" xfId="1251"/>
    <cellStyle name="Percent 7" xfId="1252"/>
    <cellStyle name="Percent 8" xfId="1253"/>
    <cellStyle name="Percent 9" xfId="1261"/>
    <cellStyle name="Title" xfId="1" builtinId="15" customBuiltin="1"/>
    <cellStyle name="Title 2" xfId="410"/>
    <cellStyle name="Title 2 2" xfId="411"/>
    <cellStyle name="Title 2 2 2" xfId="564"/>
    <cellStyle name="Title 2 2 3" xfId="889"/>
    <cellStyle name="Title 3" xfId="412"/>
    <cellStyle name="Title 3 2" xfId="413"/>
    <cellStyle name="Title 3 2 2" xfId="565"/>
    <cellStyle name="Title 3 2 3" xfId="890"/>
    <cellStyle name="Title 4" xfId="414"/>
    <cellStyle name="Title 5" xfId="415"/>
    <cellStyle name="Title 6" xfId="416"/>
    <cellStyle name="Total" xfId="17" builtinId="25" customBuiltin="1"/>
    <cellStyle name="Total 2" xfId="417"/>
    <cellStyle name="Total 2 2" xfId="418"/>
    <cellStyle name="Total 2 2 2" xfId="566"/>
    <cellStyle name="Total 2 2 3" xfId="891"/>
    <cellStyle name="Total 3" xfId="419"/>
    <cellStyle name="Total 3 2" xfId="420"/>
    <cellStyle name="Total 3 2 2" xfId="567"/>
    <cellStyle name="Total 3 2 3" xfId="892"/>
    <cellStyle name="Total 4" xfId="421"/>
    <cellStyle name="Total 5" xfId="422"/>
    <cellStyle name="Total 6" xfId="423"/>
    <cellStyle name="Warning Text" xfId="14" builtinId="11" customBuiltin="1"/>
    <cellStyle name="Warning Text 2" xfId="424"/>
    <cellStyle name="Warning Text 2 2" xfId="425"/>
    <cellStyle name="Warning Text 2 2 2" xfId="568"/>
    <cellStyle name="Warning Text 2 2 3" xfId="893"/>
    <cellStyle name="Warning Text 3" xfId="426"/>
    <cellStyle name="Warning Text 3 2" xfId="427"/>
    <cellStyle name="Warning Text 3 2 2" xfId="569"/>
    <cellStyle name="Warning Text 3 2 3" xfId="894"/>
    <cellStyle name="Warning Text 4" xfId="428"/>
    <cellStyle name="Warning Text 5" xfId="429"/>
    <cellStyle name="Warning Text 6" xfId="430"/>
  </cellStyles>
  <dxfs count="10">
    <dxf>
      <font>
        <strike val="0"/>
        <color auto="1"/>
      </font>
      <fill>
        <patternFill>
          <bgColor theme="0" tint="-0.24994659260841701"/>
        </patternFill>
      </fill>
    </dxf>
    <dxf>
      <font>
        <strike val="0"/>
      </font>
      <fill>
        <patternFill>
          <bgColor rgb="FFFF0000"/>
        </patternFill>
      </fill>
    </dxf>
    <dxf>
      <font>
        <strike val="0"/>
      </font>
      <fill>
        <patternFill>
          <bgColor rgb="FFFF0000"/>
        </patternFill>
      </fill>
    </dxf>
    <dxf>
      <font>
        <strike val="0"/>
      </font>
      <fill>
        <patternFill>
          <bgColor rgb="FF00B0F0"/>
        </patternFill>
      </fill>
    </dxf>
    <dxf>
      <font>
        <strike val="0"/>
      </font>
      <fill>
        <patternFill>
          <bgColor rgb="FF00B0F0"/>
        </patternFill>
      </fill>
    </dxf>
    <dxf>
      <font>
        <strike val="0"/>
      </font>
      <fill>
        <patternFill>
          <bgColor rgb="FFFF0000"/>
        </patternFill>
      </fill>
    </dxf>
    <dxf>
      <font>
        <color auto="1"/>
      </font>
      <fill>
        <patternFill>
          <bgColor rgb="FF00B0F0"/>
        </patternFill>
      </fill>
    </dxf>
    <dxf>
      <font>
        <strike val="0"/>
        <color auto="1"/>
      </font>
      <fill>
        <patternFill>
          <bgColor theme="0" tint="-0.24994659260841701"/>
        </patternFill>
      </fill>
    </dxf>
    <dxf>
      <font>
        <strike val="0"/>
      </font>
      <fill>
        <patternFill>
          <bgColor rgb="FFFF0000"/>
        </patternFill>
      </fill>
    </dxf>
    <dxf>
      <font>
        <color auto="1"/>
      </font>
      <fill>
        <patternFill>
          <bgColor rgb="FF00B0F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0.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9.xml"/><Relationship Id="rId4" Type="http://schemas.openxmlformats.org/officeDocument/2006/relationships/worksheet" Target="worksheets/sheet4.xml"/><Relationship Id="rId9" Type="http://schemas.openxmlformats.org/officeDocument/2006/relationships/chartsheet" Target="chartsheets/sheet1.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5680131048445246E-2"/>
          <c:y val="4.8716772624822186E-2"/>
          <c:w val="0.90395314095206236"/>
          <c:h val="0.82581695154360024"/>
        </c:manualLayout>
      </c:layout>
      <c:barChart>
        <c:barDir val="col"/>
        <c:grouping val="clustered"/>
        <c:varyColors val="0"/>
        <c:ser>
          <c:idx val="0"/>
          <c:order val="0"/>
          <c:invertIfNegative val="0"/>
          <c:dLbls>
            <c:txPr>
              <a:bodyPr rot="-5400000" vert="horz"/>
              <a:lstStyle/>
              <a:p>
                <a:pPr>
                  <a:defRPr sz="800"/>
                </a:pPr>
                <a:endParaRPr lang="en-US"/>
              </a:p>
            </c:txPr>
            <c:showLegendKey val="0"/>
            <c:showVal val="0"/>
            <c:showCatName val="1"/>
            <c:showSerName val="0"/>
            <c:showPercent val="0"/>
            <c:showBubbleSize val="0"/>
            <c:showLeaderLines val="0"/>
          </c:dLbls>
          <c:cat>
            <c:strRef>
              <c:f>Results!$B$2:$B$46</c:f>
              <c:strCache>
                <c:ptCount val="45"/>
                <c:pt idx="0">
                  <c:v>Abiotrophia defectiva</c:v>
                </c:pt>
                <c:pt idx="1">
                  <c:v>Akkermansia muciniphila</c:v>
                </c:pt>
                <c:pt idx="2">
                  <c:v>Alistipes putredinis</c:v>
                </c:pt>
                <c:pt idx="3">
                  <c:v>Anaerotruncus colihominis</c:v>
                </c:pt>
                <c:pt idx="4">
                  <c:v>Bacteroides coprocola</c:v>
                </c:pt>
                <c:pt idx="5">
                  <c:v>Bacteroides eggerthii</c:v>
                </c:pt>
                <c:pt idx="6">
                  <c:v>Bacteroides fragilis</c:v>
                </c:pt>
                <c:pt idx="7">
                  <c:v>Bacteroides intestinalis</c:v>
                </c:pt>
                <c:pt idx="8">
                  <c:v>Bacteroides ovatus</c:v>
                </c:pt>
                <c:pt idx="9">
                  <c:v>Bacteroides vulgatus</c:v>
                </c:pt>
                <c:pt idx="10">
                  <c:v>Bifidobacterium adolescentis</c:v>
                </c:pt>
                <c:pt idx="11">
                  <c:v>Bifidobacterium bifidum</c:v>
                </c:pt>
                <c:pt idx="12">
                  <c:v>Bifidobacterium breve</c:v>
                </c:pt>
                <c:pt idx="13">
                  <c:v>Bifidobacterium longum</c:v>
                </c:pt>
                <c:pt idx="14">
                  <c:v>Blautia hydrogenotrophica</c:v>
                </c:pt>
                <c:pt idx="15">
                  <c:v>Collinsella aerofaciens</c:v>
                </c:pt>
                <c:pt idx="16">
                  <c:v>Coprococcus comes</c:v>
                </c:pt>
                <c:pt idx="17">
                  <c:v>Coprococcus eutactus</c:v>
                </c:pt>
                <c:pt idx="18">
                  <c:v>Desulfovibrio desulfuricans</c:v>
                </c:pt>
                <c:pt idx="19">
                  <c:v>Desulfovibrio piger</c:v>
                </c:pt>
                <c:pt idx="20">
                  <c:v>Desulfovibrio vulgaris</c:v>
                </c:pt>
                <c:pt idx="21">
                  <c:v>Dorea formicigenerans</c:v>
                </c:pt>
                <c:pt idx="22">
                  <c:v>Escherichia coli,Escherichia fergusonii,Shigella boydii,Shigella sonnei,Shigella dysenteriae,Shigella flexneri</c:v>
                </c:pt>
                <c:pt idx="23">
                  <c:v>Eubacterium rectale</c:v>
                </c:pt>
                <c:pt idx="24">
                  <c:v>Faecalibacterium prausnitzii</c:v>
                </c:pt>
                <c:pt idx="25">
                  <c:v>Finegoldia magna</c:v>
                </c:pt>
                <c:pt idx="26">
                  <c:v>Haemophilus parainfluenzae</c:v>
                </c:pt>
                <c:pt idx="27">
                  <c:v>Lachnobacterium bovis</c:v>
                </c:pt>
                <c:pt idx="28">
                  <c:v>Lactobacillus acidophilus</c:v>
                </c:pt>
                <c:pt idx="29">
                  <c:v>Lactobacillus crispatus</c:v>
                </c:pt>
                <c:pt idx="30">
                  <c:v>Lactobacillus gasseri</c:v>
                </c:pt>
                <c:pt idx="31">
                  <c:v>Lactobacillus rhamnosus</c:v>
                </c:pt>
                <c:pt idx="32">
                  <c:v>Lactobacillus salivarius</c:v>
                </c:pt>
                <c:pt idx="33">
                  <c:v>Parabacteroides distasonis</c:v>
                </c:pt>
                <c:pt idx="34">
                  <c:v>Parabacteroides merdae</c:v>
                </c:pt>
                <c:pt idx="35">
                  <c:v>Peptoniphilus asaccharolyticus</c:v>
                </c:pt>
                <c:pt idx="36">
                  <c:v>Peptostreptococcus anaerobius</c:v>
                </c:pt>
                <c:pt idx="37">
                  <c:v>Prevotella copri</c:v>
                </c:pt>
                <c:pt idx="38">
                  <c:v>Ruminococcus gnavus</c:v>
                </c:pt>
                <c:pt idx="39">
                  <c:v>Ruminococcus torques</c:v>
                </c:pt>
                <c:pt idx="40">
                  <c:v>Sporobacter termitidis</c:v>
                </c:pt>
                <c:pt idx="41">
                  <c:v>Streptococcus anginosus</c:v>
                </c:pt>
                <c:pt idx="42">
                  <c:v>Streptococcus mutans</c:v>
                </c:pt>
                <c:pt idx="43">
                  <c:v>Streptococcus thermophilus,Streptococcus salivarius</c:v>
                </c:pt>
                <c:pt idx="44">
                  <c:v>Subdoligranulum variabile</c:v>
                </c:pt>
              </c:strCache>
            </c:strRef>
          </c:cat>
          <c:val>
            <c:numRef>
              <c:f>Results!$F$2:$F$46</c:f>
              <c:numCache>
                <c:formatCode>0.00</c:formatCode>
                <c:ptCount val="45"/>
                <c:pt idx="0">
                  <c:v>-0.18463173067390878</c:v>
                </c:pt>
                <c:pt idx="1">
                  <c:v>0.27895446264862339</c:v>
                </c:pt>
                <c:pt idx="2">
                  <c:v>0.66527629041739911</c:v>
                </c:pt>
                <c:pt idx="3">
                  <c:v>0.33715359514365878</c:v>
                </c:pt>
                <c:pt idx="4">
                  <c:v>-1.6054933102079946E-2</c:v>
                </c:pt>
                <c:pt idx="5">
                  <c:v>0.71344108972363529</c:v>
                </c:pt>
                <c:pt idx="6">
                  <c:v>0.31307119549054002</c:v>
                </c:pt>
                <c:pt idx="7">
                  <c:v>-0.65022479063419925</c:v>
                </c:pt>
                <c:pt idx="8">
                  <c:v>1.3004495812683985</c:v>
                </c:pt>
                <c:pt idx="9">
                  <c:v>3.0996055220201266</c:v>
                </c:pt>
                <c:pt idx="10">
                  <c:v>0.55690549197836436</c:v>
                </c:pt>
                <c:pt idx="11">
                  <c:v>0.66226599046075862</c:v>
                </c:pt>
                <c:pt idx="12">
                  <c:v>-0.34618449501357851</c:v>
                </c:pt>
                <c:pt idx="13">
                  <c:v>0.38230809449325615</c:v>
                </c:pt>
                <c:pt idx="14">
                  <c:v>8.9305565380314395E-2</c:v>
                </c:pt>
                <c:pt idx="15">
                  <c:v>4.6157932668476793E-2</c:v>
                </c:pt>
                <c:pt idx="16">
                  <c:v>-0.10335363184463439</c:v>
                </c:pt>
                <c:pt idx="17">
                  <c:v>9.1312432018074624E-2</c:v>
                </c:pt>
                <c:pt idx="18">
                  <c:v>-0.34016389510029832</c:v>
                </c:pt>
                <c:pt idx="19">
                  <c:v>0.25988922958990363</c:v>
                </c:pt>
                <c:pt idx="20">
                  <c:v>0.51175099262876766</c:v>
                </c:pt>
                <c:pt idx="21">
                  <c:v>0.44953812685821143</c:v>
                </c:pt>
                <c:pt idx="22">
                  <c:v>2.0068666377597005E-3</c:v>
                </c:pt>
                <c:pt idx="23">
                  <c:v>-1.1850547495972064</c:v>
                </c:pt>
                <c:pt idx="24">
                  <c:v>0.10736736512015288</c:v>
                </c:pt>
                <c:pt idx="25">
                  <c:v>-0.62915269093772075</c:v>
                </c:pt>
                <c:pt idx="26">
                  <c:v>2.6460536618863943</c:v>
                </c:pt>
                <c:pt idx="27">
                  <c:v>-0.27895446264862267</c:v>
                </c:pt>
                <c:pt idx="28">
                  <c:v>1.7228950085168517</c:v>
                </c:pt>
                <c:pt idx="29">
                  <c:v>2.0610520369793912</c:v>
                </c:pt>
                <c:pt idx="30">
                  <c:v>-1.7058366420959103E-2</c:v>
                </c:pt>
                <c:pt idx="31">
                  <c:v>-0.88904192052762421</c:v>
                </c:pt>
                <c:pt idx="32">
                  <c:v>3.5230543825874596</c:v>
                </c:pt>
                <c:pt idx="33">
                  <c:v>-6.522316572719622E-2</c:v>
                </c:pt>
                <c:pt idx="34">
                  <c:v>-0.59102222482028288</c:v>
                </c:pt>
                <c:pt idx="35">
                  <c:v>-0.39936646091421502</c:v>
                </c:pt>
                <c:pt idx="36">
                  <c:v>3.8371290113968803</c:v>
                </c:pt>
                <c:pt idx="37">
                  <c:v>-0.40839736078413452</c:v>
                </c:pt>
                <c:pt idx="38">
                  <c:v>-0.2659098295031837</c:v>
                </c:pt>
                <c:pt idx="39">
                  <c:v>-1.6054933102079946E-2</c:v>
                </c:pt>
                <c:pt idx="40">
                  <c:v>-0.19867979713822789</c:v>
                </c:pt>
                <c:pt idx="41">
                  <c:v>-0.75658872243547248</c:v>
                </c:pt>
                <c:pt idx="42">
                  <c:v>-1.2954324146739988</c:v>
                </c:pt>
                <c:pt idx="43">
                  <c:v>-0.92717238664506185</c:v>
                </c:pt>
                <c:pt idx="44">
                  <c:v>0.20068666377598796</c:v>
                </c:pt>
              </c:numCache>
            </c:numRef>
          </c:val>
        </c:ser>
        <c:dLbls>
          <c:showLegendKey val="0"/>
          <c:showVal val="1"/>
          <c:showCatName val="0"/>
          <c:showSerName val="0"/>
          <c:showPercent val="0"/>
          <c:showBubbleSize val="0"/>
        </c:dLbls>
        <c:gapWidth val="150"/>
        <c:axId val="81890688"/>
        <c:axId val="82573952"/>
      </c:barChart>
      <c:catAx>
        <c:axId val="81890688"/>
        <c:scaling>
          <c:orientation val="minMax"/>
        </c:scaling>
        <c:delete val="0"/>
        <c:axPos val="b"/>
        <c:numFmt formatCode="General" sourceLinked="1"/>
        <c:majorTickMark val="none"/>
        <c:minorTickMark val="none"/>
        <c:tickLblPos val="none"/>
        <c:txPr>
          <a:bodyPr rot="-5400000" vert="horz"/>
          <a:lstStyle/>
          <a:p>
            <a:pPr>
              <a:defRPr sz="500"/>
            </a:pPr>
            <a:endParaRPr lang="en-US"/>
          </a:p>
        </c:txPr>
        <c:crossAx val="82573952"/>
        <c:crosses val="autoZero"/>
        <c:auto val="1"/>
        <c:lblAlgn val="ctr"/>
        <c:lblOffset val="100"/>
        <c:noMultiLvlLbl val="0"/>
      </c:catAx>
      <c:valAx>
        <c:axId val="82573952"/>
        <c:scaling>
          <c:orientation val="minMax"/>
        </c:scaling>
        <c:delete val="0"/>
        <c:axPos val="l"/>
        <c:title>
          <c:tx>
            <c:rich>
              <a:bodyPr rot="-5400000" vert="horz"/>
              <a:lstStyle/>
              <a:p>
                <a:pPr>
                  <a:defRPr/>
                </a:pPr>
                <a:r>
                  <a:rPr lang="en-US"/>
                  <a:t>Log 10 Fold Change (test/control)</a:t>
                </a:r>
              </a:p>
            </c:rich>
          </c:tx>
          <c:layout>
            <c:manualLayout>
              <c:xMode val="edge"/>
              <c:yMode val="edge"/>
              <c:x val="8.0074522267276523E-3"/>
              <c:y val="0.32085156553134997"/>
            </c:manualLayout>
          </c:layout>
          <c:overlay val="0"/>
        </c:title>
        <c:numFmt formatCode="0.0" sourceLinked="0"/>
        <c:majorTickMark val="out"/>
        <c:minorTickMark val="none"/>
        <c:tickLblPos val="nextTo"/>
        <c:crossAx val="81890688"/>
        <c:crosses val="autoZero"/>
        <c:crossBetween val="between"/>
      </c:valAx>
      <c:spPr>
        <a:ln>
          <a:solidFill>
            <a:schemeClr val="tx1"/>
          </a:solidFill>
        </a:ln>
      </c:spPr>
    </c:plotArea>
    <c:plotVisOnly val="1"/>
    <c:dispBlanksAs val="gap"/>
    <c:showDLblsOverMax val="0"/>
  </c:chart>
  <c:spPr>
    <a:ln w="76200"/>
  </c:sp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tabColor rgb="FF92D050"/>
  </sheetPr>
  <sheetViews>
    <sheetView zoomScale="98"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8669694" cy="6278724"/>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tabSelected="1" topLeftCell="A10" workbookViewId="0">
      <selection activeCell="A3" sqref="A3:M3"/>
    </sheetView>
  </sheetViews>
  <sheetFormatPr defaultRowHeight="15" customHeight="1" x14ac:dyDescent="0.25"/>
  <cols>
    <col min="1" max="1" width="5.7109375" style="52" customWidth="1"/>
    <col min="2" max="2" width="25.7109375" style="52" customWidth="1"/>
    <col min="3" max="3" width="10.7109375" style="52" customWidth="1"/>
    <col min="4" max="13" width="12.7109375" style="52" customWidth="1"/>
    <col min="14" max="14" width="5.7109375" style="52" customWidth="1"/>
    <col min="15" max="16384" width="9.140625" style="52"/>
  </cols>
  <sheetData>
    <row r="1" spans="1:13" ht="15" customHeight="1" x14ac:dyDescent="0.25">
      <c r="A1" s="118" t="s">
        <v>1567</v>
      </c>
      <c r="B1" s="119"/>
      <c r="C1" s="119"/>
      <c r="D1" s="119"/>
      <c r="E1" s="119"/>
      <c r="F1" s="119"/>
      <c r="G1" s="119"/>
      <c r="H1" s="119"/>
      <c r="I1" s="119"/>
      <c r="J1" s="119"/>
      <c r="K1" s="119"/>
      <c r="L1" s="119"/>
      <c r="M1" s="120"/>
    </row>
    <row r="2" spans="1:13" ht="15" customHeight="1" x14ac:dyDescent="0.25">
      <c r="A2" s="121" t="s">
        <v>14</v>
      </c>
      <c r="B2" s="119"/>
      <c r="C2" s="119"/>
      <c r="D2" s="119"/>
      <c r="E2" s="119"/>
      <c r="F2" s="119"/>
      <c r="G2" s="119"/>
      <c r="H2" s="119"/>
      <c r="I2" s="119"/>
      <c r="J2" s="119"/>
      <c r="K2" s="119"/>
      <c r="L2" s="119"/>
      <c r="M2" s="120"/>
    </row>
    <row r="3" spans="1:13" ht="30" customHeight="1" x14ac:dyDescent="0.25">
      <c r="A3" s="118" t="s">
        <v>1446</v>
      </c>
      <c r="B3" s="122"/>
      <c r="C3" s="122"/>
      <c r="D3" s="122"/>
      <c r="E3" s="122"/>
      <c r="F3" s="122"/>
      <c r="G3" s="122"/>
      <c r="H3" s="122"/>
      <c r="I3" s="122"/>
      <c r="J3" s="122"/>
      <c r="K3" s="122"/>
      <c r="L3" s="122"/>
      <c r="M3" s="123"/>
    </row>
    <row r="4" spans="1:13" ht="50.1" customHeight="1" x14ac:dyDescent="0.25">
      <c r="A4" s="124" t="s">
        <v>1516</v>
      </c>
      <c r="B4" s="119"/>
      <c r="C4" s="119"/>
      <c r="D4" s="119"/>
      <c r="E4" s="119"/>
      <c r="F4" s="119"/>
      <c r="G4" s="119"/>
      <c r="H4" s="119"/>
      <c r="I4" s="119"/>
      <c r="J4" s="119"/>
      <c r="K4" s="119"/>
      <c r="L4" s="119"/>
      <c r="M4" s="120"/>
    </row>
    <row r="5" spans="1:13" ht="15" customHeight="1" x14ac:dyDescent="0.25">
      <c r="A5" s="124" t="s">
        <v>1447</v>
      </c>
      <c r="B5" s="119"/>
      <c r="C5" s="119"/>
      <c r="D5" s="119"/>
      <c r="E5" s="119"/>
      <c r="F5" s="119"/>
      <c r="G5" s="119"/>
      <c r="H5" s="119"/>
      <c r="I5" s="119"/>
      <c r="J5" s="119"/>
      <c r="K5" s="119"/>
      <c r="L5" s="119"/>
      <c r="M5" s="120"/>
    </row>
    <row r="6" spans="1:13" ht="30" customHeight="1" x14ac:dyDescent="0.25">
      <c r="A6" s="110" t="s">
        <v>1449</v>
      </c>
      <c r="B6" s="111"/>
      <c r="C6" s="111"/>
      <c r="D6" s="111"/>
      <c r="E6" s="111"/>
      <c r="F6" s="111"/>
      <c r="G6" s="111"/>
      <c r="H6" s="111"/>
      <c r="I6" s="111"/>
      <c r="J6" s="111"/>
      <c r="K6" s="111"/>
      <c r="L6" s="111"/>
      <c r="M6" s="112"/>
    </row>
    <row r="7" spans="1:13" ht="15" customHeight="1" x14ac:dyDescent="0.25">
      <c r="A7" s="53"/>
      <c r="B7" s="54" t="s">
        <v>15</v>
      </c>
      <c r="C7" s="54" t="s">
        <v>16</v>
      </c>
      <c r="D7" s="54" t="s">
        <v>17</v>
      </c>
      <c r="E7" s="54" t="s">
        <v>18</v>
      </c>
      <c r="F7" s="54" t="s">
        <v>19</v>
      </c>
      <c r="G7" s="54" t="s">
        <v>20</v>
      </c>
      <c r="H7" s="54" t="s">
        <v>21</v>
      </c>
      <c r="I7" s="54" t="s">
        <v>22</v>
      </c>
      <c r="J7" s="54" t="s">
        <v>23</v>
      </c>
      <c r="K7" s="54" t="s">
        <v>24</v>
      </c>
      <c r="L7" s="54" t="s">
        <v>25</v>
      </c>
      <c r="M7" s="54" t="s">
        <v>26</v>
      </c>
    </row>
    <row r="8" spans="1:13" ht="15" customHeight="1" x14ac:dyDescent="0.25">
      <c r="A8" s="53">
        <v>1</v>
      </c>
      <c r="B8" s="109" t="s">
        <v>886</v>
      </c>
      <c r="C8" s="109" t="s">
        <v>0</v>
      </c>
      <c r="D8" s="109" t="s">
        <v>106</v>
      </c>
      <c r="E8" s="109"/>
      <c r="F8" s="109"/>
      <c r="G8" s="109"/>
      <c r="H8" s="109"/>
      <c r="I8" s="109"/>
      <c r="J8" s="109"/>
      <c r="K8" s="109"/>
      <c r="L8" s="109"/>
      <c r="M8" s="109"/>
    </row>
    <row r="9" spans="1:13" ht="15" customHeight="1" x14ac:dyDescent="0.25">
      <c r="A9" s="53">
        <v>2</v>
      </c>
      <c r="B9" s="109"/>
      <c r="C9" s="109"/>
      <c r="D9" s="55" t="s">
        <v>1</v>
      </c>
      <c r="E9" s="55" t="s">
        <v>2</v>
      </c>
      <c r="F9" s="55" t="s">
        <v>3</v>
      </c>
      <c r="G9" s="55" t="s">
        <v>4</v>
      </c>
      <c r="H9" s="55" t="s">
        <v>5</v>
      </c>
      <c r="I9" s="55" t="s">
        <v>6</v>
      </c>
      <c r="J9" s="55" t="s">
        <v>7</v>
      </c>
      <c r="K9" s="55" t="s">
        <v>8</v>
      </c>
      <c r="L9" s="55" t="s">
        <v>9</v>
      </c>
      <c r="M9" s="55" t="s">
        <v>10</v>
      </c>
    </row>
    <row r="10" spans="1:13" ht="15" customHeight="1" x14ac:dyDescent="0.25">
      <c r="A10" s="53">
        <v>3</v>
      </c>
      <c r="B10" s="56" t="s">
        <v>135</v>
      </c>
      <c r="C10" s="56" t="s">
        <v>1517</v>
      </c>
      <c r="D10" s="57">
        <v>25.4</v>
      </c>
      <c r="E10" s="57"/>
      <c r="F10" s="57"/>
      <c r="G10" s="57"/>
      <c r="H10" s="57"/>
      <c r="I10" s="57"/>
      <c r="J10" s="57"/>
      <c r="K10" s="57"/>
      <c r="L10" s="57"/>
      <c r="M10" s="57"/>
    </row>
    <row r="11" spans="1:13" ht="15" customHeight="1" x14ac:dyDescent="0.25">
      <c r="A11" s="53">
        <v>4</v>
      </c>
      <c r="B11" s="56" t="s">
        <v>149</v>
      </c>
      <c r="C11" s="3" t="s">
        <v>1518</v>
      </c>
      <c r="D11" s="57">
        <v>34.6</v>
      </c>
      <c r="E11" s="57"/>
      <c r="F11" s="57"/>
      <c r="G11" s="57"/>
      <c r="H11" s="57"/>
      <c r="I11" s="57"/>
      <c r="J11" s="57"/>
      <c r="K11" s="57"/>
      <c r="L11" s="57"/>
      <c r="M11" s="57"/>
    </row>
    <row r="12" spans="1:13" ht="15" customHeight="1" x14ac:dyDescent="0.25">
      <c r="A12" s="53" t="s">
        <v>27</v>
      </c>
      <c r="B12" s="56" t="s">
        <v>28</v>
      </c>
      <c r="C12" s="56" t="s">
        <v>28</v>
      </c>
      <c r="D12" s="57"/>
      <c r="E12" s="57"/>
      <c r="F12" s="57"/>
      <c r="G12" s="57"/>
      <c r="H12" s="57"/>
      <c r="I12" s="57"/>
      <c r="J12" s="57"/>
      <c r="K12" s="57"/>
      <c r="L12" s="57"/>
      <c r="M12" s="57"/>
    </row>
    <row r="13" spans="1:13" ht="15" customHeight="1" x14ac:dyDescent="0.25">
      <c r="A13" s="53">
        <v>49</v>
      </c>
      <c r="B13" s="58" t="s">
        <v>13</v>
      </c>
      <c r="C13" s="58" t="s">
        <v>1564</v>
      </c>
      <c r="D13" s="60">
        <v>21</v>
      </c>
      <c r="E13" s="59"/>
      <c r="F13" s="59"/>
      <c r="G13" s="59"/>
      <c r="H13" s="59"/>
      <c r="I13" s="59"/>
      <c r="J13" s="59"/>
      <c r="K13" s="59"/>
      <c r="L13" s="59"/>
      <c r="M13" s="59"/>
    </row>
    <row r="14" spans="1:13" ht="30" customHeight="1" x14ac:dyDescent="0.25">
      <c r="A14" s="110" t="s">
        <v>1450</v>
      </c>
      <c r="B14" s="111"/>
      <c r="C14" s="111"/>
      <c r="D14" s="111"/>
      <c r="E14" s="111"/>
      <c r="F14" s="111"/>
      <c r="G14" s="111"/>
      <c r="H14" s="111"/>
      <c r="I14" s="111"/>
      <c r="J14" s="111"/>
      <c r="K14" s="111"/>
      <c r="L14" s="111"/>
      <c r="M14" s="112"/>
    </row>
    <row r="15" spans="1:13" ht="50.1" customHeight="1" x14ac:dyDescent="0.25">
      <c r="A15" s="113" t="s">
        <v>1512</v>
      </c>
      <c r="B15" s="114"/>
      <c r="C15" s="114"/>
      <c r="D15" s="114"/>
      <c r="E15" s="114"/>
      <c r="F15" s="114"/>
      <c r="G15" s="114"/>
      <c r="H15" s="114"/>
      <c r="I15" s="114"/>
      <c r="J15" s="114"/>
      <c r="K15" s="114"/>
      <c r="L15" s="114"/>
      <c r="M15" s="115"/>
    </row>
    <row r="16" spans="1:13" ht="50.1" customHeight="1" x14ac:dyDescent="0.25">
      <c r="A16" s="104" t="s">
        <v>1515</v>
      </c>
      <c r="B16" s="105"/>
      <c r="C16" s="105"/>
      <c r="D16" s="105"/>
      <c r="E16" s="105"/>
      <c r="F16" s="105"/>
      <c r="G16" s="105"/>
      <c r="H16" s="105"/>
      <c r="I16" s="105"/>
      <c r="J16" s="105"/>
      <c r="K16" s="105"/>
      <c r="L16" s="105"/>
      <c r="M16" s="106"/>
    </row>
    <row r="17" spans="1:13" ht="30" customHeight="1" x14ac:dyDescent="0.25">
      <c r="A17" s="104" t="s">
        <v>1513</v>
      </c>
      <c r="B17" s="116"/>
      <c r="C17" s="116"/>
      <c r="D17" s="116"/>
      <c r="E17" s="116"/>
      <c r="F17" s="116"/>
      <c r="G17" s="116"/>
      <c r="H17" s="116"/>
      <c r="I17" s="116"/>
      <c r="J17" s="116"/>
      <c r="K17" s="116"/>
      <c r="L17" s="116"/>
      <c r="M17" s="117"/>
    </row>
    <row r="18" spans="1:13" ht="50.1" customHeight="1" x14ac:dyDescent="0.25">
      <c r="A18" s="104" t="s">
        <v>1514</v>
      </c>
      <c r="B18" s="105"/>
      <c r="C18" s="105"/>
      <c r="D18" s="105"/>
      <c r="E18" s="105"/>
      <c r="F18" s="105"/>
      <c r="G18" s="105"/>
      <c r="H18" s="105"/>
      <c r="I18" s="105"/>
      <c r="J18" s="105"/>
      <c r="K18" s="105"/>
      <c r="L18" s="105"/>
      <c r="M18" s="106"/>
    </row>
    <row r="19" spans="1:13" ht="15" customHeight="1" x14ac:dyDescent="0.25">
      <c r="A19" s="104" t="s">
        <v>1510</v>
      </c>
      <c r="B19" s="105"/>
      <c r="C19" s="105"/>
      <c r="D19" s="105"/>
      <c r="E19" s="105"/>
      <c r="F19" s="105"/>
      <c r="G19" s="105"/>
      <c r="H19" s="105"/>
      <c r="I19" s="105"/>
      <c r="J19" s="105"/>
      <c r="K19" s="105"/>
      <c r="L19" s="105"/>
      <c r="M19" s="106"/>
    </row>
    <row r="20" spans="1:13" ht="15" customHeight="1" x14ac:dyDescent="0.25">
      <c r="A20" s="104" t="s">
        <v>1511</v>
      </c>
      <c r="B20" s="105"/>
      <c r="C20" s="105"/>
      <c r="D20" s="105"/>
      <c r="E20" s="105"/>
      <c r="F20" s="105"/>
      <c r="G20" s="105"/>
      <c r="H20" s="105"/>
      <c r="I20" s="105"/>
      <c r="J20" s="105"/>
      <c r="K20" s="105"/>
      <c r="L20" s="105"/>
      <c r="M20" s="106"/>
    </row>
    <row r="21" spans="1:13" ht="30" customHeight="1" x14ac:dyDescent="0.25">
      <c r="A21" s="107" t="s">
        <v>1444</v>
      </c>
      <c r="B21" s="108"/>
      <c r="C21" s="108"/>
      <c r="D21" s="108"/>
      <c r="E21" s="108"/>
      <c r="F21" s="108"/>
      <c r="G21" s="108"/>
      <c r="H21" s="108"/>
      <c r="I21" s="108"/>
      <c r="J21" s="108"/>
      <c r="K21" s="108"/>
      <c r="L21" s="108"/>
      <c r="M21" s="108"/>
    </row>
    <row r="22" spans="1:13" ht="15" customHeight="1" x14ac:dyDescent="0.25">
      <c r="A22" s="104" t="s">
        <v>1566</v>
      </c>
      <c r="B22" s="105"/>
      <c r="C22" s="105"/>
      <c r="D22" s="105"/>
      <c r="E22" s="105"/>
      <c r="F22" s="105"/>
      <c r="G22" s="105"/>
      <c r="H22" s="105"/>
      <c r="I22" s="105"/>
      <c r="J22" s="105"/>
      <c r="K22" s="105"/>
      <c r="L22" s="105"/>
      <c r="M22" s="106"/>
    </row>
  </sheetData>
  <mergeCells count="18">
    <mergeCell ref="A6:M6"/>
    <mergeCell ref="A1:M1"/>
    <mergeCell ref="A2:M2"/>
    <mergeCell ref="A3:M3"/>
    <mergeCell ref="A4:M4"/>
    <mergeCell ref="A5:M5"/>
    <mergeCell ref="A19:M19"/>
    <mergeCell ref="A20:M20"/>
    <mergeCell ref="A21:M21"/>
    <mergeCell ref="A22:M22"/>
    <mergeCell ref="B8:B9"/>
    <mergeCell ref="C8:C9"/>
    <mergeCell ref="D8:M8"/>
    <mergeCell ref="A14:M14"/>
    <mergeCell ref="A16:M16"/>
    <mergeCell ref="A18:M18"/>
    <mergeCell ref="A15:M15"/>
    <mergeCell ref="A17:M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7"/>
  <sheetViews>
    <sheetView zoomScale="80" zoomScaleNormal="80" workbookViewId="0"/>
  </sheetViews>
  <sheetFormatPr defaultRowHeight="15" x14ac:dyDescent="0.25"/>
  <cols>
    <col min="1" max="2" width="41.7109375" bestFit="1" customWidth="1"/>
    <col min="3" max="4" width="50.7109375" customWidth="1"/>
    <col min="5" max="5" width="27.28515625" bestFit="1" customWidth="1"/>
    <col min="6" max="6" width="11.28515625" bestFit="1" customWidth="1"/>
    <col min="7" max="7" width="15.28515625" bestFit="1" customWidth="1"/>
    <col min="8" max="8" width="5.7109375" customWidth="1"/>
  </cols>
  <sheetData>
    <row r="1" spans="1:7" s="13" customFormat="1" x14ac:dyDescent="0.25">
      <c r="A1" s="21" t="s">
        <v>1434</v>
      </c>
      <c r="B1" s="21" t="s">
        <v>1433</v>
      </c>
      <c r="C1" s="21" t="s">
        <v>1435</v>
      </c>
      <c r="D1" s="21" t="s">
        <v>1432</v>
      </c>
      <c r="E1" s="21" t="s">
        <v>888</v>
      </c>
      <c r="F1" s="21" t="s">
        <v>134</v>
      </c>
      <c r="G1" s="21" t="s">
        <v>1431</v>
      </c>
    </row>
    <row r="2" spans="1:7" x14ac:dyDescent="0.25">
      <c r="A2" s="10" t="s">
        <v>135</v>
      </c>
      <c r="B2" s="10" t="s">
        <v>135</v>
      </c>
      <c r="C2" s="10" t="s">
        <v>136</v>
      </c>
      <c r="D2" s="10" t="s">
        <v>887</v>
      </c>
      <c r="E2" s="12" t="s">
        <v>889</v>
      </c>
      <c r="F2" s="10">
        <v>20</v>
      </c>
      <c r="G2" s="10" t="s">
        <v>892</v>
      </c>
    </row>
    <row r="3" spans="1:7" x14ac:dyDescent="0.25">
      <c r="A3" s="10" t="s">
        <v>137</v>
      </c>
      <c r="B3" s="10" t="s">
        <v>137</v>
      </c>
      <c r="C3" s="10" t="s">
        <v>136</v>
      </c>
      <c r="D3" s="10" t="s">
        <v>138</v>
      </c>
      <c r="E3" s="12" t="s">
        <v>889</v>
      </c>
      <c r="F3" s="10">
        <v>100</v>
      </c>
      <c r="G3" s="10" t="s">
        <v>893</v>
      </c>
    </row>
    <row r="4" spans="1:7" x14ac:dyDescent="0.25">
      <c r="A4" s="10" t="s">
        <v>29</v>
      </c>
      <c r="B4" s="10" t="s">
        <v>29</v>
      </c>
      <c r="C4" s="10" t="s">
        <v>136</v>
      </c>
      <c r="D4" s="10" t="s">
        <v>887</v>
      </c>
      <c r="E4" s="12" t="s">
        <v>889</v>
      </c>
      <c r="F4" s="10">
        <v>100</v>
      </c>
      <c r="G4" s="10" t="s">
        <v>894</v>
      </c>
    </row>
    <row r="5" spans="1:7" x14ac:dyDescent="0.25">
      <c r="A5" s="10" t="s">
        <v>139</v>
      </c>
      <c r="B5" s="10" t="s">
        <v>139</v>
      </c>
      <c r="C5" s="10" t="s">
        <v>136</v>
      </c>
      <c r="D5" s="10"/>
      <c r="E5" s="12" t="s">
        <v>889</v>
      </c>
      <c r="F5" s="10">
        <v>100</v>
      </c>
      <c r="G5" s="10" t="s">
        <v>895</v>
      </c>
    </row>
    <row r="6" spans="1:7" x14ac:dyDescent="0.25">
      <c r="A6" s="10" t="s">
        <v>140</v>
      </c>
      <c r="B6" s="10" t="s">
        <v>141</v>
      </c>
      <c r="C6" s="10" t="s">
        <v>142</v>
      </c>
      <c r="D6" s="10" t="s">
        <v>143</v>
      </c>
      <c r="E6" s="12" t="s">
        <v>889</v>
      </c>
      <c r="F6" s="10">
        <v>50</v>
      </c>
      <c r="G6" s="10" t="s">
        <v>896</v>
      </c>
    </row>
    <row r="7" spans="1:7" x14ac:dyDescent="0.25">
      <c r="A7" s="10" t="s">
        <v>144</v>
      </c>
      <c r="B7" s="10" t="s">
        <v>144</v>
      </c>
      <c r="C7" s="10" t="s">
        <v>136</v>
      </c>
      <c r="D7" s="10" t="s">
        <v>145</v>
      </c>
      <c r="E7" s="12" t="s">
        <v>889</v>
      </c>
      <c r="F7" s="10">
        <v>200</v>
      </c>
      <c r="G7" s="10" t="s">
        <v>897</v>
      </c>
    </row>
    <row r="8" spans="1:7" x14ac:dyDescent="0.25">
      <c r="A8" s="10" t="s">
        <v>146</v>
      </c>
      <c r="B8" s="10" t="s">
        <v>146</v>
      </c>
      <c r="C8" s="10" t="s">
        <v>136</v>
      </c>
      <c r="D8" s="10" t="s">
        <v>147</v>
      </c>
      <c r="E8" s="12" t="s">
        <v>889</v>
      </c>
      <c r="F8" s="10">
        <v>100</v>
      </c>
      <c r="G8" s="10" t="s">
        <v>898</v>
      </c>
    </row>
    <row r="9" spans="1:7" x14ac:dyDescent="0.25">
      <c r="A9" s="10" t="s">
        <v>148</v>
      </c>
      <c r="B9" s="10" t="s">
        <v>148</v>
      </c>
      <c r="C9" s="10" t="s">
        <v>136</v>
      </c>
      <c r="D9" s="10"/>
      <c r="E9" s="12" t="s">
        <v>889</v>
      </c>
      <c r="F9" s="10">
        <v>30</v>
      </c>
      <c r="G9" s="10" t="s">
        <v>899</v>
      </c>
    </row>
    <row r="10" spans="1:7" x14ac:dyDescent="0.25">
      <c r="A10" s="10" t="s">
        <v>149</v>
      </c>
      <c r="B10" s="10" t="s">
        <v>149</v>
      </c>
      <c r="C10" s="10" t="s">
        <v>136</v>
      </c>
      <c r="D10" s="10"/>
      <c r="E10" s="12" t="s">
        <v>889</v>
      </c>
      <c r="F10" s="10">
        <v>50</v>
      </c>
      <c r="G10" s="10" t="s">
        <v>900</v>
      </c>
    </row>
    <row r="11" spans="1:7" x14ac:dyDescent="0.25">
      <c r="A11" s="10" t="s">
        <v>150</v>
      </c>
      <c r="B11" s="10" t="s">
        <v>150</v>
      </c>
      <c r="C11" s="10" t="s">
        <v>136</v>
      </c>
      <c r="D11" s="10"/>
      <c r="E11" s="12" t="s">
        <v>889</v>
      </c>
      <c r="F11" s="10">
        <v>40</v>
      </c>
      <c r="G11" s="10" t="s">
        <v>901</v>
      </c>
    </row>
    <row r="12" spans="1:7" x14ac:dyDescent="0.25">
      <c r="A12" s="10" t="s">
        <v>112</v>
      </c>
      <c r="B12" s="10" t="s">
        <v>112</v>
      </c>
      <c r="C12" s="10" t="s">
        <v>136</v>
      </c>
      <c r="D12" s="10"/>
      <c r="E12" s="12" t="s">
        <v>889</v>
      </c>
      <c r="F12" s="10">
        <v>20</v>
      </c>
      <c r="G12" s="10" t="s">
        <v>902</v>
      </c>
    </row>
    <row r="13" spans="1:7" x14ac:dyDescent="0.25">
      <c r="A13" s="10" t="s">
        <v>151</v>
      </c>
      <c r="B13" s="10" t="s">
        <v>151</v>
      </c>
      <c r="C13" s="10" t="s">
        <v>136</v>
      </c>
      <c r="D13" s="10"/>
      <c r="E13" s="12" t="s">
        <v>889</v>
      </c>
      <c r="F13" s="10">
        <v>30</v>
      </c>
      <c r="G13" s="10" t="s">
        <v>903</v>
      </c>
    </row>
    <row r="14" spans="1:7" x14ac:dyDescent="0.25">
      <c r="A14" s="10" t="s">
        <v>113</v>
      </c>
      <c r="B14" s="10" t="s">
        <v>113</v>
      </c>
      <c r="C14" s="10" t="s">
        <v>136</v>
      </c>
      <c r="D14" s="10"/>
      <c r="E14" s="12" t="s">
        <v>889</v>
      </c>
      <c r="F14" s="10">
        <v>20</v>
      </c>
      <c r="G14" s="10" t="s">
        <v>904</v>
      </c>
    </row>
    <row r="15" spans="1:7" x14ac:dyDescent="0.25">
      <c r="A15" s="10" t="s">
        <v>114</v>
      </c>
      <c r="B15" s="10" t="s">
        <v>114</v>
      </c>
      <c r="C15" s="10" t="s">
        <v>136</v>
      </c>
      <c r="D15" s="10" t="s">
        <v>151</v>
      </c>
      <c r="E15" s="12" t="s">
        <v>889</v>
      </c>
      <c r="F15" s="10">
        <v>100</v>
      </c>
      <c r="G15" s="10" t="s">
        <v>905</v>
      </c>
    </row>
    <row r="16" spans="1:7" x14ac:dyDescent="0.25">
      <c r="A16" s="10" t="s">
        <v>152</v>
      </c>
      <c r="B16" s="10" t="s">
        <v>152</v>
      </c>
      <c r="C16" s="10" t="s">
        <v>136</v>
      </c>
      <c r="D16" s="10"/>
      <c r="E16" s="12" t="s">
        <v>889</v>
      </c>
      <c r="F16" s="10">
        <v>50</v>
      </c>
      <c r="G16" s="10" t="s">
        <v>906</v>
      </c>
    </row>
    <row r="17" spans="1:7" x14ac:dyDescent="0.25">
      <c r="A17" s="10" t="s">
        <v>153</v>
      </c>
      <c r="B17" s="10" t="s">
        <v>153</v>
      </c>
      <c r="C17" s="10" t="s">
        <v>136</v>
      </c>
      <c r="D17" s="10"/>
      <c r="E17" s="12" t="s">
        <v>889</v>
      </c>
      <c r="F17" s="10">
        <v>30</v>
      </c>
      <c r="G17" s="10" t="s">
        <v>907</v>
      </c>
    </row>
    <row r="18" spans="1:7" x14ac:dyDescent="0.25">
      <c r="A18" s="10" t="s">
        <v>115</v>
      </c>
      <c r="B18" s="10" t="s">
        <v>115</v>
      </c>
      <c r="C18" s="10" t="s">
        <v>136</v>
      </c>
      <c r="D18" s="10"/>
      <c r="E18" s="12" t="s">
        <v>889</v>
      </c>
      <c r="F18" s="10">
        <v>30</v>
      </c>
      <c r="G18" s="10" t="s">
        <v>908</v>
      </c>
    </row>
    <row r="19" spans="1:7" x14ac:dyDescent="0.25">
      <c r="A19" s="10" t="s">
        <v>154</v>
      </c>
      <c r="B19" s="10" t="s">
        <v>154</v>
      </c>
      <c r="C19" s="10" t="s">
        <v>136</v>
      </c>
      <c r="D19" s="10"/>
      <c r="E19" s="12" t="s">
        <v>889</v>
      </c>
      <c r="F19" s="10">
        <v>40</v>
      </c>
      <c r="G19" s="10" t="s">
        <v>909</v>
      </c>
    </row>
    <row r="20" spans="1:7" x14ac:dyDescent="0.25">
      <c r="A20" s="10" t="s">
        <v>30</v>
      </c>
      <c r="B20" s="10" t="s">
        <v>30</v>
      </c>
      <c r="C20" s="10" t="s">
        <v>136</v>
      </c>
      <c r="D20" s="10"/>
      <c r="E20" s="12" t="s">
        <v>889</v>
      </c>
      <c r="F20" s="10">
        <v>50</v>
      </c>
      <c r="G20" s="10" t="s">
        <v>910</v>
      </c>
    </row>
    <row r="21" spans="1:7" x14ac:dyDescent="0.25">
      <c r="A21" s="10" t="s">
        <v>31</v>
      </c>
      <c r="B21" s="10" t="s">
        <v>31</v>
      </c>
      <c r="C21" s="10" t="s">
        <v>136</v>
      </c>
      <c r="D21" s="10"/>
      <c r="E21" s="12" t="s">
        <v>889</v>
      </c>
      <c r="F21" s="10">
        <v>100</v>
      </c>
      <c r="G21" s="10" t="s">
        <v>911</v>
      </c>
    </row>
    <row r="22" spans="1:7" x14ac:dyDescent="0.25">
      <c r="A22" s="10" t="s">
        <v>32</v>
      </c>
      <c r="B22" s="10" t="s">
        <v>32</v>
      </c>
      <c r="C22" s="10" t="s">
        <v>136</v>
      </c>
      <c r="D22" s="10"/>
      <c r="E22" s="12" t="s">
        <v>889</v>
      </c>
      <c r="F22" s="10">
        <v>20</v>
      </c>
      <c r="G22" s="10" t="s">
        <v>912</v>
      </c>
    </row>
    <row r="23" spans="1:7" x14ac:dyDescent="0.25">
      <c r="A23" s="10" t="s">
        <v>155</v>
      </c>
      <c r="B23" s="10" t="s">
        <v>156</v>
      </c>
      <c r="C23" s="10" t="s">
        <v>157</v>
      </c>
      <c r="D23" s="10" t="s">
        <v>158</v>
      </c>
      <c r="E23" s="12" t="s">
        <v>889</v>
      </c>
      <c r="F23" s="10">
        <v>100</v>
      </c>
      <c r="G23" s="10" t="s">
        <v>913</v>
      </c>
    </row>
    <row r="24" spans="1:7" x14ac:dyDescent="0.25">
      <c r="A24" s="10" t="s">
        <v>159</v>
      </c>
      <c r="B24" s="10" t="s">
        <v>160</v>
      </c>
      <c r="C24" s="10" t="s">
        <v>161</v>
      </c>
      <c r="D24" s="10"/>
      <c r="E24" s="12" t="s">
        <v>889</v>
      </c>
      <c r="F24" s="10">
        <v>40</v>
      </c>
      <c r="G24" s="10" t="s">
        <v>914</v>
      </c>
    </row>
    <row r="25" spans="1:7" x14ac:dyDescent="0.25">
      <c r="A25" s="10" t="s">
        <v>162</v>
      </c>
      <c r="B25" s="10" t="s">
        <v>162</v>
      </c>
      <c r="C25" s="10" t="s">
        <v>136</v>
      </c>
      <c r="D25" s="10" t="s">
        <v>163</v>
      </c>
      <c r="E25" s="12" t="s">
        <v>889</v>
      </c>
      <c r="F25" s="10">
        <v>100</v>
      </c>
      <c r="G25" s="10" t="s">
        <v>915</v>
      </c>
    </row>
    <row r="26" spans="1:7" x14ac:dyDescent="0.25">
      <c r="A26" s="10" t="s">
        <v>164</v>
      </c>
      <c r="B26" s="10" t="s">
        <v>164</v>
      </c>
      <c r="C26" s="10" t="s">
        <v>136</v>
      </c>
      <c r="D26" s="10"/>
      <c r="E26" s="12" t="s">
        <v>889</v>
      </c>
      <c r="F26" s="10">
        <v>200</v>
      </c>
      <c r="G26" s="10" t="s">
        <v>916</v>
      </c>
    </row>
    <row r="27" spans="1:7" x14ac:dyDescent="0.25">
      <c r="A27" s="10" t="s">
        <v>165</v>
      </c>
      <c r="B27" s="10" t="s">
        <v>165</v>
      </c>
      <c r="C27" s="10" t="s">
        <v>136</v>
      </c>
      <c r="D27" s="10"/>
      <c r="E27" s="12" t="s">
        <v>889</v>
      </c>
      <c r="F27" s="10">
        <v>100</v>
      </c>
      <c r="G27" s="10" t="s">
        <v>917</v>
      </c>
    </row>
    <row r="28" spans="1:7" x14ac:dyDescent="0.25">
      <c r="A28" s="10" t="s">
        <v>166</v>
      </c>
      <c r="B28" s="10" t="s">
        <v>166</v>
      </c>
      <c r="C28" s="10" t="s">
        <v>136</v>
      </c>
      <c r="D28" s="10"/>
      <c r="E28" s="12" t="s">
        <v>889</v>
      </c>
      <c r="F28" s="10">
        <v>30</v>
      </c>
      <c r="G28" s="10" t="s">
        <v>918</v>
      </c>
    </row>
    <row r="29" spans="1:7" x14ac:dyDescent="0.25">
      <c r="A29" s="10" t="s">
        <v>167</v>
      </c>
      <c r="B29" s="10" t="s">
        <v>167</v>
      </c>
      <c r="C29" s="10" t="s">
        <v>136</v>
      </c>
      <c r="D29" s="10"/>
      <c r="E29" s="12" t="s">
        <v>889</v>
      </c>
      <c r="F29" s="10">
        <v>200</v>
      </c>
      <c r="G29" s="10" t="s">
        <v>919</v>
      </c>
    </row>
    <row r="30" spans="1:7" x14ac:dyDescent="0.25">
      <c r="A30" s="10" t="s">
        <v>33</v>
      </c>
      <c r="B30" s="10" t="s">
        <v>33</v>
      </c>
      <c r="C30" s="10" t="s">
        <v>136</v>
      </c>
      <c r="D30" s="10"/>
      <c r="E30" s="12" t="s">
        <v>889</v>
      </c>
      <c r="F30" s="10">
        <v>20</v>
      </c>
      <c r="G30" s="10" t="s">
        <v>920</v>
      </c>
    </row>
    <row r="31" spans="1:7" x14ac:dyDescent="0.25">
      <c r="A31" s="10" t="s">
        <v>168</v>
      </c>
      <c r="B31" s="10" t="s">
        <v>168</v>
      </c>
      <c r="C31" s="10" t="s">
        <v>136</v>
      </c>
      <c r="D31" s="10"/>
      <c r="E31" s="12" t="s">
        <v>889</v>
      </c>
      <c r="F31" s="10">
        <v>40</v>
      </c>
      <c r="G31" s="10" t="s">
        <v>921</v>
      </c>
    </row>
    <row r="32" spans="1:7" x14ac:dyDescent="0.25">
      <c r="A32" s="10" t="s">
        <v>34</v>
      </c>
      <c r="B32" s="10" t="s">
        <v>34</v>
      </c>
      <c r="C32" s="10" t="s">
        <v>136</v>
      </c>
      <c r="D32" s="10"/>
      <c r="E32" s="12" t="s">
        <v>889</v>
      </c>
      <c r="F32" s="10">
        <v>30</v>
      </c>
      <c r="G32" s="10" t="s">
        <v>922</v>
      </c>
    </row>
    <row r="33" spans="1:7" x14ac:dyDescent="0.25">
      <c r="A33" s="10" t="s">
        <v>169</v>
      </c>
      <c r="B33" s="10" t="s">
        <v>169</v>
      </c>
      <c r="C33" s="10" t="s">
        <v>136</v>
      </c>
      <c r="D33" s="10"/>
      <c r="E33" s="12" t="s">
        <v>889</v>
      </c>
      <c r="F33" s="10">
        <v>30</v>
      </c>
      <c r="G33" s="10" t="s">
        <v>923</v>
      </c>
    </row>
    <row r="34" spans="1:7" x14ac:dyDescent="0.25">
      <c r="A34" s="10" t="s">
        <v>170</v>
      </c>
      <c r="B34" s="10" t="s">
        <v>170</v>
      </c>
      <c r="C34" s="10" t="s">
        <v>136</v>
      </c>
      <c r="D34" s="10"/>
      <c r="E34" s="12" t="s">
        <v>889</v>
      </c>
      <c r="F34" s="10">
        <v>20</v>
      </c>
      <c r="G34" s="10" t="s">
        <v>924</v>
      </c>
    </row>
    <row r="35" spans="1:7" x14ac:dyDescent="0.25">
      <c r="A35" s="10" t="s">
        <v>171</v>
      </c>
      <c r="B35" s="10" t="s">
        <v>171</v>
      </c>
      <c r="C35" s="10" t="s">
        <v>136</v>
      </c>
      <c r="D35" s="10"/>
      <c r="E35" s="12" t="s">
        <v>889</v>
      </c>
      <c r="F35" s="10">
        <v>100</v>
      </c>
      <c r="G35" s="10" t="s">
        <v>925</v>
      </c>
    </row>
    <row r="36" spans="1:7" x14ac:dyDescent="0.25">
      <c r="A36" s="10" t="s">
        <v>172</v>
      </c>
      <c r="B36" s="10" t="s">
        <v>172</v>
      </c>
      <c r="C36" s="10" t="s">
        <v>136</v>
      </c>
      <c r="D36" s="10"/>
      <c r="E36" s="12" t="s">
        <v>889</v>
      </c>
      <c r="F36" s="10">
        <v>20</v>
      </c>
      <c r="G36" s="10" t="s">
        <v>926</v>
      </c>
    </row>
    <row r="37" spans="1:7" x14ac:dyDescent="0.25">
      <c r="A37" s="10" t="s">
        <v>173</v>
      </c>
      <c r="B37" s="10" t="s">
        <v>173</v>
      </c>
      <c r="C37" s="10" t="s">
        <v>136</v>
      </c>
      <c r="D37" s="10" t="s">
        <v>174</v>
      </c>
      <c r="E37" s="12" t="s">
        <v>889</v>
      </c>
      <c r="F37" s="10">
        <v>30</v>
      </c>
      <c r="G37" s="10" t="s">
        <v>927</v>
      </c>
    </row>
    <row r="38" spans="1:7" x14ac:dyDescent="0.25">
      <c r="A38" s="10" t="s">
        <v>175</v>
      </c>
      <c r="B38" s="10" t="s">
        <v>175</v>
      </c>
      <c r="C38" s="10" t="s">
        <v>136</v>
      </c>
      <c r="D38" s="10"/>
      <c r="E38" s="12" t="s">
        <v>889</v>
      </c>
      <c r="F38" s="10">
        <v>50</v>
      </c>
      <c r="G38" s="10" t="s">
        <v>928</v>
      </c>
    </row>
    <row r="39" spans="1:7" x14ac:dyDescent="0.25">
      <c r="A39" s="10" t="s">
        <v>176</v>
      </c>
      <c r="B39" s="10" t="s">
        <v>176</v>
      </c>
      <c r="C39" s="10" t="s">
        <v>136</v>
      </c>
      <c r="D39" s="10"/>
      <c r="E39" s="12" t="s">
        <v>889</v>
      </c>
      <c r="F39" s="10">
        <v>20</v>
      </c>
      <c r="G39" s="10" t="s">
        <v>929</v>
      </c>
    </row>
    <row r="40" spans="1:7" x14ac:dyDescent="0.25">
      <c r="A40" s="10" t="s">
        <v>177</v>
      </c>
      <c r="B40" s="10" t="s">
        <v>177</v>
      </c>
      <c r="C40" s="10" t="s">
        <v>136</v>
      </c>
      <c r="D40" s="10"/>
      <c r="E40" s="12" t="s">
        <v>889</v>
      </c>
      <c r="F40" s="10">
        <v>100</v>
      </c>
      <c r="G40" s="10" t="s">
        <v>930</v>
      </c>
    </row>
    <row r="41" spans="1:7" x14ac:dyDescent="0.25">
      <c r="A41" s="10" t="s">
        <v>178</v>
      </c>
      <c r="B41" s="10" t="s">
        <v>178</v>
      </c>
      <c r="C41" s="10" t="s">
        <v>136</v>
      </c>
      <c r="D41" s="10"/>
      <c r="E41" s="12" t="s">
        <v>889</v>
      </c>
      <c r="F41" s="10">
        <v>100</v>
      </c>
      <c r="G41" s="10" t="s">
        <v>931</v>
      </c>
    </row>
    <row r="42" spans="1:7" x14ac:dyDescent="0.25">
      <c r="A42" s="10" t="s">
        <v>35</v>
      </c>
      <c r="B42" s="10" t="s">
        <v>35</v>
      </c>
      <c r="C42" s="10" t="s">
        <v>136</v>
      </c>
      <c r="D42" s="10"/>
      <c r="E42" s="12" t="s">
        <v>889</v>
      </c>
      <c r="F42" s="10">
        <v>100</v>
      </c>
      <c r="G42" s="10" t="s">
        <v>932</v>
      </c>
    </row>
    <row r="43" spans="1:7" x14ac:dyDescent="0.25">
      <c r="A43" s="10" t="s">
        <v>179</v>
      </c>
      <c r="B43" s="10" t="s">
        <v>179</v>
      </c>
      <c r="C43" s="10" t="s">
        <v>136</v>
      </c>
      <c r="D43" s="10" t="s">
        <v>180</v>
      </c>
      <c r="E43" s="12" t="s">
        <v>889</v>
      </c>
      <c r="F43" s="10">
        <v>40</v>
      </c>
      <c r="G43" s="10" t="s">
        <v>933</v>
      </c>
    </row>
    <row r="44" spans="1:7" x14ac:dyDescent="0.25">
      <c r="A44" s="10" t="s">
        <v>181</v>
      </c>
      <c r="B44" s="10" t="s">
        <v>182</v>
      </c>
      <c r="C44" s="10" t="s">
        <v>183</v>
      </c>
      <c r="D44" s="10" t="s">
        <v>184</v>
      </c>
      <c r="E44" s="12" t="s">
        <v>889</v>
      </c>
      <c r="F44" s="10">
        <v>40</v>
      </c>
      <c r="G44" s="10" t="s">
        <v>934</v>
      </c>
    </row>
    <row r="45" spans="1:7" x14ac:dyDescent="0.25">
      <c r="A45" s="10" t="s">
        <v>185</v>
      </c>
      <c r="B45" s="10" t="s">
        <v>186</v>
      </c>
      <c r="C45" s="10" t="s">
        <v>187</v>
      </c>
      <c r="D45" s="10"/>
      <c r="E45" s="12" t="s">
        <v>889</v>
      </c>
      <c r="F45" s="10">
        <v>30</v>
      </c>
      <c r="G45" s="10" t="s">
        <v>935</v>
      </c>
    </row>
    <row r="46" spans="1:7" x14ac:dyDescent="0.25">
      <c r="A46" s="10" t="s">
        <v>188</v>
      </c>
      <c r="B46" s="10" t="s">
        <v>189</v>
      </c>
      <c r="C46" s="10" t="s">
        <v>190</v>
      </c>
      <c r="D46" s="10" t="s">
        <v>191</v>
      </c>
      <c r="E46" s="12" t="s">
        <v>889</v>
      </c>
      <c r="F46" s="10">
        <v>20</v>
      </c>
      <c r="G46" s="10" t="s">
        <v>936</v>
      </c>
    </row>
    <row r="47" spans="1:7" x14ac:dyDescent="0.25">
      <c r="A47" s="10" t="s">
        <v>192</v>
      </c>
      <c r="B47" s="10" t="s">
        <v>192</v>
      </c>
      <c r="C47" s="10" t="s">
        <v>136</v>
      </c>
      <c r="D47" s="10"/>
      <c r="E47" s="12" t="s">
        <v>889</v>
      </c>
      <c r="F47" s="10">
        <v>20</v>
      </c>
      <c r="G47" s="10" t="s">
        <v>937</v>
      </c>
    </row>
    <row r="48" spans="1:7" x14ac:dyDescent="0.25">
      <c r="A48" s="10" t="s">
        <v>193</v>
      </c>
      <c r="B48" s="10" t="s">
        <v>193</v>
      </c>
      <c r="C48" s="10" t="s">
        <v>136</v>
      </c>
      <c r="D48" s="10"/>
      <c r="E48" s="12" t="s">
        <v>889</v>
      </c>
      <c r="F48" s="10">
        <v>40</v>
      </c>
      <c r="G48" s="10" t="s">
        <v>938</v>
      </c>
    </row>
    <row r="49" spans="1:7" x14ac:dyDescent="0.25">
      <c r="A49" s="10" t="s">
        <v>194</v>
      </c>
      <c r="B49" s="10" t="s">
        <v>194</v>
      </c>
      <c r="C49" s="10" t="s">
        <v>136</v>
      </c>
      <c r="D49" s="10"/>
      <c r="E49" s="12" t="s">
        <v>889</v>
      </c>
      <c r="F49" s="10">
        <v>20</v>
      </c>
      <c r="G49" s="10" t="s">
        <v>939</v>
      </c>
    </row>
    <row r="50" spans="1:7" x14ac:dyDescent="0.25">
      <c r="A50" s="10" t="s">
        <v>195</v>
      </c>
      <c r="B50" s="10" t="s">
        <v>195</v>
      </c>
      <c r="C50" s="10" t="s">
        <v>136</v>
      </c>
      <c r="D50" s="10"/>
      <c r="E50" s="12" t="s">
        <v>889</v>
      </c>
      <c r="F50" s="10">
        <v>20</v>
      </c>
      <c r="G50" s="10" t="s">
        <v>940</v>
      </c>
    </row>
    <row r="51" spans="1:7" x14ac:dyDescent="0.25">
      <c r="A51" s="10" t="s">
        <v>196</v>
      </c>
      <c r="B51" s="10" t="s">
        <v>196</v>
      </c>
      <c r="C51" s="10" t="s">
        <v>136</v>
      </c>
      <c r="D51" s="10"/>
      <c r="E51" s="12" t="s">
        <v>889</v>
      </c>
      <c r="F51" s="10">
        <v>30</v>
      </c>
      <c r="G51" s="10" t="s">
        <v>941</v>
      </c>
    </row>
    <row r="52" spans="1:7" x14ac:dyDescent="0.25">
      <c r="A52" s="10" t="s">
        <v>36</v>
      </c>
      <c r="B52" s="10" t="s">
        <v>36</v>
      </c>
      <c r="C52" s="10" t="s">
        <v>136</v>
      </c>
      <c r="D52" s="10"/>
      <c r="E52" s="12" t="s">
        <v>889</v>
      </c>
      <c r="F52" s="10">
        <v>20</v>
      </c>
      <c r="G52" s="10" t="s">
        <v>942</v>
      </c>
    </row>
    <row r="53" spans="1:7" x14ac:dyDescent="0.25">
      <c r="A53" s="10" t="s">
        <v>197</v>
      </c>
      <c r="B53" s="10" t="s">
        <v>197</v>
      </c>
      <c r="C53" s="10" t="s">
        <v>136</v>
      </c>
      <c r="D53" s="10"/>
      <c r="E53" s="12" t="s">
        <v>889</v>
      </c>
      <c r="F53" s="10">
        <v>40</v>
      </c>
      <c r="G53" s="10" t="s">
        <v>943</v>
      </c>
    </row>
    <row r="54" spans="1:7" x14ac:dyDescent="0.25">
      <c r="A54" s="10" t="s">
        <v>198</v>
      </c>
      <c r="B54" s="10" t="s">
        <v>198</v>
      </c>
      <c r="C54" s="10" t="s">
        <v>136</v>
      </c>
      <c r="D54" s="10"/>
      <c r="E54" s="12" t="s">
        <v>889</v>
      </c>
      <c r="F54" s="10">
        <v>20</v>
      </c>
      <c r="G54" s="10" t="s">
        <v>944</v>
      </c>
    </row>
    <row r="55" spans="1:7" x14ac:dyDescent="0.25">
      <c r="A55" s="10" t="s">
        <v>199</v>
      </c>
      <c r="B55" s="10" t="s">
        <v>199</v>
      </c>
      <c r="C55" s="10" t="s">
        <v>136</v>
      </c>
      <c r="D55" s="10"/>
      <c r="E55" s="12" t="s">
        <v>889</v>
      </c>
      <c r="F55" s="10">
        <v>20</v>
      </c>
      <c r="G55" s="10" t="s">
        <v>945</v>
      </c>
    </row>
    <row r="56" spans="1:7" x14ac:dyDescent="0.25">
      <c r="A56" s="10" t="s">
        <v>200</v>
      </c>
      <c r="B56" s="10" t="s">
        <v>200</v>
      </c>
      <c r="C56" s="10" t="s">
        <v>136</v>
      </c>
      <c r="D56" s="10"/>
      <c r="E56" s="12" t="s">
        <v>889</v>
      </c>
      <c r="F56" s="10">
        <v>40</v>
      </c>
      <c r="G56" s="10" t="s">
        <v>946</v>
      </c>
    </row>
    <row r="57" spans="1:7" x14ac:dyDescent="0.25">
      <c r="A57" s="10" t="s">
        <v>201</v>
      </c>
      <c r="B57" s="10" t="s">
        <v>201</v>
      </c>
      <c r="C57" s="10" t="s">
        <v>136</v>
      </c>
      <c r="D57" s="10" t="s">
        <v>202</v>
      </c>
      <c r="E57" s="12" t="s">
        <v>889</v>
      </c>
      <c r="F57" s="10">
        <v>20</v>
      </c>
      <c r="G57" s="10" t="s">
        <v>947</v>
      </c>
    </row>
    <row r="58" spans="1:7" x14ac:dyDescent="0.25">
      <c r="A58" s="10" t="s">
        <v>203</v>
      </c>
      <c r="B58" s="10" t="s">
        <v>203</v>
      </c>
      <c r="C58" s="10" t="s">
        <v>136</v>
      </c>
      <c r="D58" s="10"/>
      <c r="E58" s="12" t="s">
        <v>889</v>
      </c>
      <c r="F58" s="10">
        <v>30</v>
      </c>
      <c r="G58" s="10" t="s">
        <v>948</v>
      </c>
    </row>
    <row r="59" spans="1:7" x14ac:dyDescent="0.25">
      <c r="A59" s="10" t="s">
        <v>204</v>
      </c>
      <c r="B59" s="10" t="s">
        <v>204</v>
      </c>
      <c r="C59" s="10" t="s">
        <v>136</v>
      </c>
      <c r="D59" s="10" t="s">
        <v>205</v>
      </c>
      <c r="E59" s="12" t="s">
        <v>889</v>
      </c>
      <c r="F59" s="10">
        <v>50</v>
      </c>
      <c r="G59" s="10" t="s">
        <v>949</v>
      </c>
    </row>
    <row r="60" spans="1:7" x14ac:dyDescent="0.25">
      <c r="A60" s="10" t="s">
        <v>206</v>
      </c>
      <c r="B60" s="10" t="s">
        <v>206</v>
      </c>
      <c r="C60" s="10" t="s">
        <v>136</v>
      </c>
      <c r="D60" s="10"/>
      <c r="E60" s="12" t="s">
        <v>889</v>
      </c>
      <c r="F60" s="10">
        <v>50</v>
      </c>
      <c r="G60" s="10" t="s">
        <v>950</v>
      </c>
    </row>
    <row r="61" spans="1:7" x14ac:dyDescent="0.25">
      <c r="A61" s="10" t="s">
        <v>202</v>
      </c>
      <c r="B61" s="10" t="s">
        <v>202</v>
      </c>
      <c r="C61" s="10" t="s">
        <v>136</v>
      </c>
      <c r="D61" s="10" t="s">
        <v>207</v>
      </c>
      <c r="E61" s="12" t="s">
        <v>889</v>
      </c>
      <c r="F61" s="10">
        <v>40</v>
      </c>
      <c r="G61" s="10" t="s">
        <v>951</v>
      </c>
    </row>
    <row r="62" spans="1:7" x14ac:dyDescent="0.25">
      <c r="A62" s="10" t="s">
        <v>37</v>
      </c>
      <c r="B62" s="10" t="s">
        <v>37</v>
      </c>
      <c r="C62" s="10" t="s">
        <v>136</v>
      </c>
      <c r="D62" s="10"/>
      <c r="E62" s="12" t="s">
        <v>889</v>
      </c>
      <c r="F62" s="10">
        <v>100</v>
      </c>
      <c r="G62" s="10" t="s">
        <v>952</v>
      </c>
    </row>
    <row r="63" spans="1:7" x14ac:dyDescent="0.25">
      <c r="A63" s="10" t="s">
        <v>205</v>
      </c>
      <c r="B63" s="10" t="s">
        <v>205</v>
      </c>
      <c r="C63" s="10" t="s">
        <v>136</v>
      </c>
      <c r="D63" s="10" t="s">
        <v>208</v>
      </c>
      <c r="E63" s="12" t="s">
        <v>889</v>
      </c>
      <c r="F63" s="10">
        <v>50</v>
      </c>
      <c r="G63" s="10" t="s">
        <v>953</v>
      </c>
    </row>
    <row r="64" spans="1:7" x14ac:dyDescent="0.25">
      <c r="A64" s="10" t="s">
        <v>209</v>
      </c>
      <c r="B64" s="10" t="s">
        <v>209</v>
      </c>
      <c r="C64" s="10" t="s">
        <v>136</v>
      </c>
      <c r="D64" s="10"/>
      <c r="E64" s="12" t="s">
        <v>889</v>
      </c>
      <c r="F64" s="10">
        <v>50</v>
      </c>
      <c r="G64" s="10" t="s">
        <v>954</v>
      </c>
    </row>
    <row r="65" spans="1:7" x14ac:dyDescent="0.25">
      <c r="A65" s="10" t="s">
        <v>38</v>
      </c>
      <c r="B65" s="10" t="s">
        <v>38</v>
      </c>
      <c r="C65" s="10" t="s">
        <v>136</v>
      </c>
      <c r="D65" s="10"/>
      <c r="E65" s="12" t="s">
        <v>889</v>
      </c>
      <c r="F65" s="10">
        <v>30</v>
      </c>
      <c r="G65" s="10" t="s">
        <v>955</v>
      </c>
    </row>
    <row r="66" spans="1:7" x14ac:dyDescent="0.25">
      <c r="A66" s="10" t="s">
        <v>39</v>
      </c>
      <c r="B66" s="10" t="s">
        <v>39</v>
      </c>
      <c r="C66" s="10" t="s">
        <v>136</v>
      </c>
      <c r="D66" s="10"/>
      <c r="E66" s="12" t="s">
        <v>889</v>
      </c>
      <c r="F66" s="10">
        <v>50</v>
      </c>
      <c r="G66" s="10" t="s">
        <v>956</v>
      </c>
    </row>
    <row r="67" spans="1:7" x14ac:dyDescent="0.25">
      <c r="A67" s="10" t="s">
        <v>40</v>
      </c>
      <c r="B67" s="10" t="s">
        <v>40</v>
      </c>
      <c r="C67" s="10" t="s">
        <v>136</v>
      </c>
      <c r="D67" s="10"/>
      <c r="E67" s="12" t="s">
        <v>889</v>
      </c>
      <c r="F67" s="10">
        <v>40</v>
      </c>
      <c r="G67" s="10" t="s">
        <v>957</v>
      </c>
    </row>
    <row r="68" spans="1:7" x14ac:dyDescent="0.25">
      <c r="A68" s="10" t="s">
        <v>41</v>
      </c>
      <c r="B68" s="10" t="s">
        <v>41</v>
      </c>
      <c r="C68" s="10" t="s">
        <v>136</v>
      </c>
      <c r="D68" s="10"/>
      <c r="E68" s="12" t="s">
        <v>889</v>
      </c>
      <c r="F68" s="10">
        <v>20</v>
      </c>
      <c r="G68" s="10" t="s">
        <v>958</v>
      </c>
    </row>
    <row r="69" spans="1:7" x14ac:dyDescent="0.25">
      <c r="A69" s="10" t="s">
        <v>210</v>
      </c>
      <c r="B69" s="10" t="s">
        <v>210</v>
      </c>
      <c r="C69" s="10" t="s">
        <v>136</v>
      </c>
      <c r="D69" s="10"/>
      <c r="E69" s="12" t="s">
        <v>889</v>
      </c>
      <c r="F69" s="10">
        <v>30</v>
      </c>
      <c r="G69" s="10" t="s">
        <v>959</v>
      </c>
    </row>
    <row r="70" spans="1:7" x14ac:dyDescent="0.25">
      <c r="A70" s="10" t="s">
        <v>116</v>
      </c>
      <c r="B70" s="10" t="s">
        <v>116</v>
      </c>
      <c r="C70" s="10" t="s">
        <v>136</v>
      </c>
      <c r="D70" s="10"/>
      <c r="E70" s="12" t="s">
        <v>889</v>
      </c>
      <c r="F70" s="10">
        <v>50</v>
      </c>
      <c r="G70" s="10" t="s">
        <v>960</v>
      </c>
    </row>
    <row r="71" spans="1:7" x14ac:dyDescent="0.25">
      <c r="A71" s="10" t="s">
        <v>211</v>
      </c>
      <c r="B71" s="10" t="s">
        <v>211</v>
      </c>
      <c r="C71" s="10" t="s">
        <v>136</v>
      </c>
      <c r="D71" s="10"/>
      <c r="E71" s="12" t="s">
        <v>889</v>
      </c>
      <c r="F71" s="10">
        <v>30</v>
      </c>
      <c r="G71" s="10" t="s">
        <v>961</v>
      </c>
    </row>
    <row r="72" spans="1:7" x14ac:dyDescent="0.25">
      <c r="A72" s="10" t="s">
        <v>212</v>
      </c>
      <c r="B72" s="10" t="s">
        <v>213</v>
      </c>
      <c r="C72" s="10" t="s">
        <v>214</v>
      </c>
      <c r="D72" s="10"/>
      <c r="E72" s="12" t="s">
        <v>889</v>
      </c>
      <c r="F72" s="10">
        <v>30</v>
      </c>
      <c r="G72" s="10" t="s">
        <v>962</v>
      </c>
    </row>
    <row r="73" spans="1:7" x14ac:dyDescent="0.25">
      <c r="A73" s="10" t="s">
        <v>215</v>
      </c>
      <c r="B73" s="10" t="s">
        <v>215</v>
      </c>
      <c r="C73" s="10" t="s">
        <v>136</v>
      </c>
      <c r="D73" s="10"/>
      <c r="E73" s="12" t="s">
        <v>889</v>
      </c>
      <c r="F73" s="10">
        <v>20</v>
      </c>
      <c r="G73" s="10" t="s">
        <v>963</v>
      </c>
    </row>
    <row r="74" spans="1:7" x14ac:dyDescent="0.25">
      <c r="A74" s="10" t="s">
        <v>216</v>
      </c>
      <c r="B74" s="10" t="s">
        <v>216</v>
      </c>
      <c r="C74" s="10" t="s">
        <v>136</v>
      </c>
      <c r="D74" s="10" t="s">
        <v>217</v>
      </c>
      <c r="E74" s="12" t="s">
        <v>889</v>
      </c>
      <c r="F74" s="10">
        <v>50</v>
      </c>
      <c r="G74" s="10" t="s">
        <v>964</v>
      </c>
    </row>
    <row r="75" spans="1:7" x14ac:dyDescent="0.25">
      <c r="A75" s="10" t="s">
        <v>218</v>
      </c>
      <c r="B75" s="10" t="s">
        <v>218</v>
      </c>
      <c r="C75" s="10" t="s">
        <v>136</v>
      </c>
      <c r="D75" s="10"/>
      <c r="E75" s="12" t="s">
        <v>889</v>
      </c>
      <c r="F75" s="10">
        <v>40</v>
      </c>
      <c r="G75" s="10" t="s">
        <v>965</v>
      </c>
    </row>
    <row r="76" spans="1:7" x14ac:dyDescent="0.25">
      <c r="A76" s="10" t="s">
        <v>219</v>
      </c>
      <c r="B76" s="10" t="s">
        <v>219</v>
      </c>
      <c r="C76" s="10" t="s">
        <v>136</v>
      </c>
      <c r="D76" s="10"/>
      <c r="E76" s="12" t="s">
        <v>889</v>
      </c>
      <c r="F76" s="10">
        <v>200</v>
      </c>
      <c r="G76" s="10" t="s">
        <v>966</v>
      </c>
    </row>
    <row r="77" spans="1:7" x14ac:dyDescent="0.25">
      <c r="A77" s="10" t="s">
        <v>220</v>
      </c>
      <c r="B77" s="10" t="s">
        <v>220</v>
      </c>
      <c r="C77" s="10" t="s">
        <v>136</v>
      </c>
      <c r="D77" s="10" t="s">
        <v>219</v>
      </c>
      <c r="E77" s="12" t="s">
        <v>889</v>
      </c>
      <c r="F77" s="10">
        <v>20</v>
      </c>
      <c r="G77" s="10" t="s">
        <v>967</v>
      </c>
    </row>
    <row r="78" spans="1:7" x14ac:dyDescent="0.25">
      <c r="A78" s="10" t="s">
        <v>221</v>
      </c>
      <c r="B78" s="10" t="s">
        <v>222</v>
      </c>
      <c r="C78" s="10" t="s">
        <v>223</v>
      </c>
      <c r="D78" s="10" t="s">
        <v>224</v>
      </c>
      <c r="E78" s="12" t="s">
        <v>889</v>
      </c>
      <c r="F78" s="10">
        <v>100</v>
      </c>
      <c r="G78" s="10" t="s">
        <v>968</v>
      </c>
    </row>
    <row r="79" spans="1:7" x14ac:dyDescent="0.25">
      <c r="A79" s="10" t="s">
        <v>224</v>
      </c>
      <c r="B79" s="10" t="s">
        <v>224</v>
      </c>
      <c r="C79" s="10" t="s">
        <v>136</v>
      </c>
      <c r="D79" s="10"/>
      <c r="E79" s="12" t="s">
        <v>889</v>
      </c>
      <c r="F79" s="10">
        <v>20</v>
      </c>
      <c r="G79" s="10" t="s">
        <v>969</v>
      </c>
    </row>
    <row r="80" spans="1:7" x14ac:dyDescent="0.25">
      <c r="A80" s="10" t="s">
        <v>225</v>
      </c>
      <c r="B80" s="10" t="s">
        <v>226</v>
      </c>
      <c r="C80" s="10" t="s">
        <v>227</v>
      </c>
      <c r="D80" s="10"/>
      <c r="E80" s="12" t="s">
        <v>889</v>
      </c>
      <c r="F80" s="10">
        <v>20</v>
      </c>
      <c r="G80" s="10" t="s">
        <v>970</v>
      </c>
    </row>
    <row r="81" spans="1:7" x14ac:dyDescent="0.25">
      <c r="A81" s="10" t="s">
        <v>228</v>
      </c>
      <c r="B81" s="10" t="s">
        <v>228</v>
      </c>
      <c r="C81" s="10" t="s">
        <v>136</v>
      </c>
      <c r="D81" s="10" t="s">
        <v>229</v>
      </c>
      <c r="E81" s="12" t="s">
        <v>889</v>
      </c>
      <c r="F81" s="10">
        <v>20</v>
      </c>
      <c r="G81" s="10" t="s">
        <v>971</v>
      </c>
    </row>
    <row r="82" spans="1:7" x14ac:dyDescent="0.25">
      <c r="A82" s="10" t="s">
        <v>230</v>
      </c>
      <c r="B82" s="10" t="s">
        <v>230</v>
      </c>
      <c r="C82" s="10" t="s">
        <v>136</v>
      </c>
      <c r="D82" s="10"/>
      <c r="E82" s="12" t="s">
        <v>889</v>
      </c>
      <c r="F82" s="10">
        <v>20</v>
      </c>
      <c r="G82" s="10" t="s">
        <v>972</v>
      </c>
    </row>
    <row r="83" spans="1:7" x14ac:dyDescent="0.25">
      <c r="A83" s="10" t="s">
        <v>231</v>
      </c>
      <c r="B83" s="10" t="s">
        <v>231</v>
      </c>
      <c r="C83" s="10" t="s">
        <v>136</v>
      </c>
      <c r="D83" s="10"/>
      <c r="E83" s="12" t="s">
        <v>889</v>
      </c>
      <c r="F83" s="10">
        <v>30</v>
      </c>
      <c r="G83" s="10" t="s">
        <v>973</v>
      </c>
    </row>
    <row r="84" spans="1:7" x14ac:dyDescent="0.25">
      <c r="A84" s="10" t="s">
        <v>232</v>
      </c>
      <c r="B84" s="10" t="s">
        <v>233</v>
      </c>
      <c r="C84" s="10" t="s">
        <v>234</v>
      </c>
      <c r="D84" s="10" t="s">
        <v>42</v>
      </c>
      <c r="E84" s="12" t="s">
        <v>889</v>
      </c>
      <c r="F84" s="10">
        <v>30</v>
      </c>
      <c r="G84" s="10" t="s">
        <v>974</v>
      </c>
    </row>
    <row r="85" spans="1:7" x14ac:dyDescent="0.25">
      <c r="A85" s="10" t="s">
        <v>235</v>
      </c>
      <c r="B85" s="10" t="s">
        <v>235</v>
      </c>
      <c r="C85" s="10" t="s">
        <v>136</v>
      </c>
      <c r="D85" s="10" t="s">
        <v>236</v>
      </c>
      <c r="E85" s="12" t="s">
        <v>889</v>
      </c>
      <c r="F85" s="10">
        <v>20</v>
      </c>
      <c r="G85" s="10" t="s">
        <v>975</v>
      </c>
    </row>
    <row r="86" spans="1:7" x14ac:dyDescent="0.25">
      <c r="A86" s="10" t="s">
        <v>42</v>
      </c>
      <c r="B86" s="10" t="s">
        <v>42</v>
      </c>
      <c r="C86" s="10" t="s">
        <v>136</v>
      </c>
      <c r="D86" s="10"/>
      <c r="E86" s="12" t="s">
        <v>889</v>
      </c>
      <c r="F86" s="10">
        <v>20</v>
      </c>
      <c r="G86" s="10" t="s">
        <v>976</v>
      </c>
    </row>
    <row r="87" spans="1:7" x14ac:dyDescent="0.25">
      <c r="A87" s="10" t="s">
        <v>43</v>
      </c>
      <c r="B87" s="10" t="s">
        <v>43</v>
      </c>
      <c r="C87" s="10" t="s">
        <v>136</v>
      </c>
      <c r="D87" s="10" t="s">
        <v>44</v>
      </c>
      <c r="E87" s="12" t="s">
        <v>889</v>
      </c>
      <c r="F87" s="10">
        <v>30</v>
      </c>
      <c r="G87" s="10" t="s">
        <v>977</v>
      </c>
    </row>
    <row r="88" spans="1:7" x14ac:dyDescent="0.25">
      <c r="A88" s="10" t="s">
        <v>237</v>
      </c>
      <c r="B88" s="10" t="s">
        <v>238</v>
      </c>
      <c r="C88" s="10" t="s">
        <v>239</v>
      </c>
      <c r="D88" s="10"/>
      <c r="E88" s="12" t="s">
        <v>889</v>
      </c>
      <c r="F88" s="10">
        <v>400</v>
      </c>
      <c r="G88" s="10" t="s">
        <v>978</v>
      </c>
    </row>
    <row r="89" spans="1:7" x14ac:dyDescent="0.25">
      <c r="A89" s="10" t="s">
        <v>44</v>
      </c>
      <c r="B89" s="10" t="s">
        <v>44</v>
      </c>
      <c r="C89" s="10" t="s">
        <v>136</v>
      </c>
      <c r="D89" s="10" t="s">
        <v>42</v>
      </c>
      <c r="E89" s="12" t="s">
        <v>889</v>
      </c>
      <c r="F89" s="10">
        <v>20</v>
      </c>
      <c r="G89" s="10" t="s">
        <v>979</v>
      </c>
    </row>
    <row r="90" spans="1:7" x14ac:dyDescent="0.25">
      <c r="A90" s="10" t="s">
        <v>45</v>
      </c>
      <c r="B90" s="10" t="s">
        <v>45</v>
      </c>
      <c r="C90" s="10" t="s">
        <v>136</v>
      </c>
      <c r="D90" s="10"/>
      <c r="E90" s="12" t="s">
        <v>889</v>
      </c>
      <c r="F90" s="10">
        <v>100</v>
      </c>
      <c r="G90" s="10" t="s">
        <v>980</v>
      </c>
    </row>
    <row r="91" spans="1:7" x14ac:dyDescent="0.25">
      <c r="A91" s="10" t="s">
        <v>240</v>
      </c>
      <c r="B91" s="10" t="s">
        <v>240</v>
      </c>
      <c r="C91" s="10" t="s">
        <v>136</v>
      </c>
      <c r="D91" s="10"/>
      <c r="E91" s="12" t="s">
        <v>889</v>
      </c>
      <c r="F91" s="10">
        <v>40</v>
      </c>
      <c r="G91" s="10" t="s">
        <v>981</v>
      </c>
    </row>
    <row r="92" spans="1:7" x14ac:dyDescent="0.25">
      <c r="A92" s="10" t="s">
        <v>241</v>
      </c>
      <c r="B92" s="10" t="s">
        <v>241</v>
      </c>
      <c r="C92" s="10" t="s">
        <v>136</v>
      </c>
      <c r="D92" s="10" t="s">
        <v>242</v>
      </c>
      <c r="E92" s="12" t="s">
        <v>889</v>
      </c>
      <c r="F92" s="10">
        <v>50</v>
      </c>
      <c r="G92" s="10" t="s">
        <v>982</v>
      </c>
    </row>
    <row r="93" spans="1:7" x14ac:dyDescent="0.25">
      <c r="A93" s="10" t="s">
        <v>46</v>
      </c>
      <c r="B93" s="10" t="s">
        <v>46</v>
      </c>
      <c r="C93" s="10" t="s">
        <v>136</v>
      </c>
      <c r="D93" s="10"/>
      <c r="E93" s="12" t="s">
        <v>889</v>
      </c>
      <c r="F93" s="10">
        <v>20</v>
      </c>
      <c r="G93" s="10" t="s">
        <v>983</v>
      </c>
    </row>
    <row r="94" spans="1:7" x14ac:dyDescent="0.25">
      <c r="A94" s="10" t="s">
        <v>47</v>
      </c>
      <c r="B94" s="10" t="s">
        <v>47</v>
      </c>
      <c r="C94" s="10" t="s">
        <v>136</v>
      </c>
      <c r="D94" s="10"/>
      <c r="E94" s="12" t="s">
        <v>889</v>
      </c>
      <c r="F94" s="10">
        <v>20</v>
      </c>
      <c r="G94" s="10" t="s">
        <v>984</v>
      </c>
    </row>
    <row r="95" spans="1:7" x14ac:dyDescent="0.25">
      <c r="A95" s="10" t="s">
        <v>117</v>
      </c>
      <c r="B95" s="10" t="s">
        <v>117</v>
      </c>
      <c r="C95" s="10" t="s">
        <v>136</v>
      </c>
      <c r="D95" s="10"/>
      <c r="E95" s="12" t="s">
        <v>889</v>
      </c>
      <c r="F95" s="10">
        <v>50</v>
      </c>
      <c r="G95" s="10" t="s">
        <v>985</v>
      </c>
    </row>
    <row r="96" spans="1:7" x14ac:dyDescent="0.25">
      <c r="A96" s="10" t="s">
        <v>48</v>
      </c>
      <c r="B96" s="10" t="s">
        <v>48</v>
      </c>
      <c r="C96" s="10" t="s">
        <v>136</v>
      </c>
      <c r="D96" s="10" t="s">
        <v>243</v>
      </c>
      <c r="E96" s="12" t="s">
        <v>889</v>
      </c>
      <c r="F96" s="10">
        <v>50</v>
      </c>
      <c r="G96" s="10" t="s">
        <v>986</v>
      </c>
    </row>
    <row r="97" spans="1:7" x14ac:dyDescent="0.25">
      <c r="A97" s="10" t="s">
        <v>244</v>
      </c>
      <c r="B97" s="10" t="s">
        <v>244</v>
      </c>
      <c r="C97" s="10" t="s">
        <v>136</v>
      </c>
      <c r="D97" s="10"/>
      <c r="E97" s="12" t="s">
        <v>889</v>
      </c>
      <c r="F97" s="10">
        <v>20</v>
      </c>
      <c r="G97" s="10" t="s">
        <v>987</v>
      </c>
    </row>
    <row r="98" spans="1:7" x14ac:dyDescent="0.25">
      <c r="A98" s="10" t="s">
        <v>118</v>
      </c>
      <c r="B98" s="10" t="s">
        <v>118</v>
      </c>
      <c r="C98" s="10" t="s">
        <v>136</v>
      </c>
      <c r="D98" s="10"/>
      <c r="E98" s="12" t="s">
        <v>889</v>
      </c>
      <c r="F98" s="10">
        <v>20</v>
      </c>
      <c r="G98" s="10" t="s">
        <v>988</v>
      </c>
    </row>
    <row r="99" spans="1:7" x14ac:dyDescent="0.25">
      <c r="A99" s="10" t="s">
        <v>245</v>
      </c>
      <c r="B99" s="10" t="s">
        <v>245</v>
      </c>
      <c r="C99" s="10" t="s">
        <v>136</v>
      </c>
      <c r="D99" s="10"/>
      <c r="E99" s="12" t="s">
        <v>889</v>
      </c>
      <c r="F99" s="10">
        <v>20</v>
      </c>
      <c r="G99" s="10" t="s">
        <v>989</v>
      </c>
    </row>
    <row r="100" spans="1:7" x14ac:dyDescent="0.25">
      <c r="A100" s="10" t="s">
        <v>49</v>
      </c>
      <c r="B100" s="10" t="s">
        <v>49</v>
      </c>
      <c r="C100" s="10" t="s">
        <v>136</v>
      </c>
      <c r="D100" s="10"/>
      <c r="E100" s="12" t="s">
        <v>889</v>
      </c>
      <c r="F100" s="10">
        <v>20</v>
      </c>
      <c r="G100" s="10" t="s">
        <v>990</v>
      </c>
    </row>
    <row r="101" spans="1:7" x14ac:dyDescent="0.25">
      <c r="A101" s="10" t="s">
        <v>50</v>
      </c>
      <c r="B101" s="10" t="s">
        <v>50</v>
      </c>
      <c r="C101" s="10" t="s">
        <v>136</v>
      </c>
      <c r="D101" s="10"/>
      <c r="E101" s="12" t="s">
        <v>889</v>
      </c>
      <c r="F101" s="10">
        <v>20</v>
      </c>
      <c r="G101" s="10" t="s">
        <v>991</v>
      </c>
    </row>
    <row r="102" spans="1:7" x14ac:dyDescent="0.25">
      <c r="A102" s="10" t="s">
        <v>246</v>
      </c>
      <c r="B102" s="10" t="s">
        <v>246</v>
      </c>
      <c r="C102" s="10" t="s">
        <v>136</v>
      </c>
      <c r="D102" s="10"/>
      <c r="E102" s="12" t="s">
        <v>889</v>
      </c>
      <c r="F102" s="10">
        <v>20</v>
      </c>
      <c r="G102" s="10" t="s">
        <v>992</v>
      </c>
    </row>
    <row r="103" spans="1:7" x14ac:dyDescent="0.25">
      <c r="A103" s="10" t="s">
        <v>247</v>
      </c>
      <c r="B103" s="10" t="s">
        <v>247</v>
      </c>
      <c r="C103" s="10" t="s">
        <v>136</v>
      </c>
      <c r="D103" s="10"/>
      <c r="E103" s="12" t="s">
        <v>889</v>
      </c>
      <c r="F103" s="10">
        <v>20</v>
      </c>
      <c r="G103" s="10" t="s">
        <v>993</v>
      </c>
    </row>
    <row r="104" spans="1:7" x14ac:dyDescent="0.25">
      <c r="A104" s="10" t="s">
        <v>248</v>
      </c>
      <c r="B104" s="10" t="s">
        <v>248</v>
      </c>
      <c r="C104" s="10" t="s">
        <v>136</v>
      </c>
      <c r="D104" s="10"/>
      <c r="E104" s="12" t="s">
        <v>889</v>
      </c>
      <c r="F104" s="10">
        <v>20</v>
      </c>
      <c r="G104" s="10" t="s">
        <v>994</v>
      </c>
    </row>
    <row r="105" spans="1:7" x14ac:dyDescent="0.25">
      <c r="A105" s="10" t="s">
        <v>249</v>
      </c>
      <c r="B105" s="10" t="s">
        <v>249</v>
      </c>
      <c r="C105" s="10" t="s">
        <v>136</v>
      </c>
      <c r="D105" s="10"/>
      <c r="E105" s="12" t="s">
        <v>889</v>
      </c>
      <c r="F105" s="10">
        <v>20</v>
      </c>
      <c r="G105" s="10" t="s">
        <v>995</v>
      </c>
    </row>
    <row r="106" spans="1:7" x14ac:dyDescent="0.25">
      <c r="A106" s="10" t="s">
        <v>51</v>
      </c>
      <c r="B106" s="10" t="s">
        <v>51</v>
      </c>
      <c r="C106" s="10" t="s">
        <v>136</v>
      </c>
      <c r="D106" s="10"/>
      <c r="E106" s="12" t="s">
        <v>889</v>
      </c>
      <c r="F106" s="10">
        <v>40</v>
      </c>
      <c r="G106" s="10" t="s">
        <v>996</v>
      </c>
    </row>
    <row r="107" spans="1:7" x14ac:dyDescent="0.25">
      <c r="A107" s="10" t="s">
        <v>250</v>
      </c>
      <c r="B107" s="10" t="s">
        <v>250</v>
      </c>
      <c r="C107" s="10" t="s">
        <v>136</v>
      </c>
      <c r="D107" s="10"/>
      <c r="E107" s="12" t="s">
        <v>889</v>
      </c>
      <c r="F107" s="10">
        <v>30</v>
      </c>
      <c r="G107" s="10" t="s">
        <v>997</v>
      </c>
    </row>
    <row r="108" spans="1:7" x14ac:dyDescent="0.25">
      <c r="A108" s="10" t="s">
        <v>251</v>
      </c>
      <c r="B108" s="10" t="s">
        <v>251</v>
      </c>
      <c r="C108" s="10" t="s">
        <v>136</v>
      </c>
      <c r="D108" s="10" t="s">
        <v>252</v>
      </c>
      <c r="E108" s="12" t="s">
        <v>889</v>
      </c>
      <c r="F108" s="10">
        <v>30</v>
      </c>
      <c r="G108" s="10" t="s">
        <v>998</v>
      </c>
    </row>
    <row r="109" spans="1:7" x14ac:dyDescent="0.25">
      <c r="A109" s="10" t="s">
        <v>253</v>
      </c>
      <c r="B109" s="10" t="s">
        <v>253</v>
      </c>
      <c r="C109" s="10" t="s">
        <v>136</v>
      </c>
      <c r="D109" s="10" t="s">
        <v>254</v>
      </c>
      <c r="E109" s="12" t="s">
        <v>889</v>
      </c>
      <c r="F109" s="10">
        <v>100</v>
      </c>
      <c r="G109" s="10" t="s">
        <v>999</v>
      </c>
    </row>
    <row r="110" spans="1:7" x14ac:dyDescent="0.25">
      <c r="A110" s="10" t="s">
        <v>255</v>
      </c>
      <c r="B110" s="10" t="s">
        <v>255</v>
      </c>
      <c r="C110" s="10" t="s">
        <v>136</v>
      </c>
      <c r="D110" s="10" t="s">
        <v>256</v>
      </c>
      <c r="E110" s="12" t="s">
        <v>889</v>
      </c>
      <c r="F110" s="10">
        <v>40</v>
      </c>
      <c r="G110" s="10" t="s">
        <v>1000</v>
      </c>
    </row>
    <row r="111" spans="1:7" x14ac:dyDescent="0.25">
      <c r="A111" s="10" t="s">
        <v>257</v>
      </c>
      <c r="B111" s="10" t="s">
        <v>257</v>
      </c>
      <c r="C111" s="10" t="s">
        <v>136</v>
      </c>
      <c r="D111" s="10"/>
      <c r="E111" s="12" t="s">
        <v>889</v>
      </c>
      <c r="F111" s="10">
        <v>30</v>
      </c>
      <c r="G111" s="10" t="s">
        <v>1001</v>
      </c>
    </row>
    <row r="112" spans="1:7" x14ac:dyDescent="0.25">
      <c r="A112" s="10" t="s">
        <v>258</v>
      </c>
      <c r="B112" s="10" t="s">
        <v>258</v>
      </c>
      <c r="C112" s="10" t="s">
        <v>136</v>
      </c>
      <c r="D112" s="10" t="s">
        <v>259</v>
      </c>
      <c r="E112" s="12" t="s">
        <v>889</v>
      </c>
      <c r="F112" s="10">
        <v>100</v>
      </c>
      <c r="G112" s="10" t="s">
        <v>1002</v>
      </c>
    </row>
    <row r="113" spans="1:7" x14ac:dyDescent="0.25">
      <c r="A113" s="10" t="s">
        <v>260</v>
      </c>
      <c r="B113" s="10" t="s">
        <v>260</v>
      </c>
      <c r="C113" s="10" t="s">
        <v>136</v>
      </c>
      <c r="D113" s="10"/>
      <c r="E113" s="12" t="s">
        <v>889</v>
      </c>
      <c r="F113" s="10">
        <v>100</v>
      </c>
      <c r="G113" s="10" t="s">
        <v>1003</v>
      </c>
    </row>
    <row r="114" spans="1:7" x14ac:dyDescent="0.25">
      <c r="A114" s="10" t="s">
        <v>261</v>
      </c>
      <c r="B114" s="10" t="s">
        <v>261</v>
      </c>
      <c r="C114" s="10" t="s">
        <v>136</v>
      </c>
      <c r="D114" s="10"/>
      <c r="E114" s="12" t="s">
        <v>889</v>
      </c>
      <c r="F114" s="10">
        <v>40</v>
      </c>
      <c r="G114" s="10" t="s">
        <v>1004</v>
      </c>
    </row>
    <row r="115" spans="1:7" x14ac:dyDescent="0.25">
      <c r="A115" s="10" t="s">
        <v>52</v>
      </c>
      <c r="B115" s="10" t="s">
        <v>52</v>
      </c>
      <c r="C115" s="10" t="s">
        <v>136</v>
      </c>
      <c r="D115" s="10"/>
      <c r="E115" s="12" t="s">
        <v>889</v>
      </c>
      <c r="F115" s="10">
        <v>20</v>
      </c>
      <c r="G115" s="10" t="s">
        <v>1005</v>
      </c>
    </row>
    <row r="116" spans="1:7" x14ac:dyDescent="0.25">
      <c r="A116" s="10" t="s">
        <v>262</v>
      </c>
      <c r="B116" s="10" t="s">
        <v>262</v>
      </c>
      <c r="C116" s="10" t="s">
        <v>136</v>
      </c>
      <c r="D116" s="10"/>
      <c r="E116" s="12" t="s">
        <v>889</v>
      </c>
      <c r="F116" s="10">
        <v>50</v>
      </c>
      <c r="G116" s="10" t="s">
        <v>1006</v>
      </c>
    </row>
    <row r="117" spans="1:7" x14ac:dyDescent="0.25">
      <c r="A117" s="10" t="s">
        <v>263</v>
      </c>
      <c r="B117" s="10" t="s">
        <v>263</v>
      </c>
      <c r="C117" s="10" t="s">
        <v>136</v>
      </c>
      <c r="D117" s="10"/>
      <c r="E117" s="12" t="s">
        <v>889</v>
      </c>
      <c r="F117" s="10">
        <v>20</v>
      </c>
      <c r="G117" s="10" t="s">
        <v>1007</v>
      </c>
    </row>
    <row r="118" spans="1:7" x14ac:dyDescent="0.25">
      <c r="A118" s="10" t="s">
        <v>264</v>
      </c>
      <c r="B118" s="10" t="s">
        <v>264</v>
      </c>
      <c r="C118" s="10" t="s">
        <v>136</v>
      </c>
      <c r="D118" s="10"/>
      <c r="E118" s="12" t="s">
        <v>889</v>
      </c>
      <c r="F118" s="10">
        <v>100</v>
      </c>
      <c r="G118" s="10" t="s">
        <v>1008</v>
      </c>
    </row>
    <row r="119" spans="1:7" x14ac:dyDescent="0.25">
      <c r="A119" s="10" t="s">
        <v>265</v>
      </c>
      <c r="B119" s="10" t="s">
        <v>265</v>
      </c>
      <c r="C119" s="10" t="s">
        <v>136</v>
      </c>
      <c r="D119" s="10"/>
      <c r="E119" s="12" t="s">
        <v>889</v>
      </c>
      <c r="F119" s="10">
        <v>30</v>
      </c>
      <c r="G119" s="10" t="s">
        <v>1009</v>
      </c>
    </row>
    <row r="120" spans="1:7" x14ac:dyDescent="0.25">
      <c r="A120" s="10" t="s">
        <v>266</v>
      </c>
      <c r="B120" s="10" t="s">
        <v>266</v>
      </c>
      <c r="C120" s="10" t="s">
        <v>136</v>
      </c>
      <c r="D120" s="10"/>
      <c r="E120" s="12" t="s">
        <v>889</v>
      </c>
      <c r="F120" s="10">
        <v>30</v>
      </c>
      <c r="G120" s="10" t="s">
        <v>1010</v>
      </c>
    </row>
    <row r="121" spans="1:7" x14ac:dyDescent="0.25">
      <c r="A121" s="10" t="s">
        <v>267</v>
      </c>
      <c r="B121" s="10" t="s">
        <v>267</v>
      </c>
      <c r="C121" s="10" t="s">
        <v>136</v>
      </c>
      <c r="D121" s="10"/>
      <c r="E121" s="12" t="s">
        <v>889</v>
      </c>
      <c r="F121" s="10">
        <v>30</v>
      </c>
      <c r="G121" s="10" t="s">
        <v>1011</v>
      </c>
    </row>
    <row r="122" spans="1:7" x14ac:dyDescent="0.25">
      <c r="A122" s="10" t="s">
        <v>53</v>
      </c>
      <c r="B122" s="10" t="s">
        <v>53</v>
      </c>
      <c r="C122" s="10" t="s">
        <v>136</v>
      </c>
      <c r="D122" s="10"/>
      <c r="E122" s="12" t="s">
        <v>889</v>
      </c>
      <c r="F122" s="10">
        <v>20</v>
      </c>
      <c r="G122" s="10" t="s">
        <v>1012</v>
      </c>
    </row>
    <row r="123" spans="1:7" x14ac:dyDescent="0.25">
      <c r="A123" s="10" t="s">
        <v>268</v>
      </c>
      <c r="B123" s="10" t="s">
        <v>268</v>
      </c>
      <c r="C123" s="10" t="s">
        <v>136</v>
      </c>
      <c r="D123" s="10" t="s">
        <v>269</v>
      </c>
      <c r="E123" s="12" t="s">
        <v>889</v>
      </c>
      <c r="F123" s="10">
        <v>30</v>
      </c>
      <c r="G123" s="10" t="s">
        <v>1013</v>
      </c>
    </row>
    <row r="124" spans="1:7" x14ac:dyDescent="0.25">
      <c r="A124" s="10" t="s">
        <v>270</v>
      </c>
      <c r="B124" s="10" t="s">
        <v>270</v>
      </c>
      <c r="C124" s="10" t="s">
        <v>136</v>
      </c>
      <c r="D124" s="10"/>
      <c r="E124" s="12" t="s">
        <v>889</v>
      </c>
      <c r="F124" s="10">
        <v>200</v>
      </c>
      <c r="G124" s="10" t="s">
        <v>1014</v>
      </c>
    </row>
    <row r="125" spans="1:7" x14ac:dyDescent="0.25">
      <c r="A125" s="10" t="s">
        <v>271</v>
      </c>
      <c r="B125" s="10" t="s">
        <v>271</v>
      </c>
      <c r="C125" s="10" t="s">
        <v>136</v>
      </c>
      <c r="D125" s="10"/>
      <c r="E125" s="12" t="s">
        <v>889</v>
      </c>
      <c r="F125" s="10">
        <v>40</v>
      </c>
      <c r="G125" s="10" t="s">
        <v>1015</v>
      </c>
    </row>
    <row r="126" spans="1:7" x14ac:dyDescent="0.25">
      <c r="A126" s="10" t="s">
        <v>272</v>
      </c>
      <c r="B126" s="10" t="s">
        <v>272</v>
      </c>
      <c r="C126" s="10" t="s">
        <v>136</v>
      </c>
      <c r="D126" s="10"/>
      <c r="E126" s="12" t="s">
        <v>889</v>
      </c>
      <c r="F126" s="10">
        <v>40</v>
      </c>
      <c r="G126" s="10" t="s">
        <v>1016</v>
      </c>
    </row>
    <row r="127" spans="1:7" x14ac:dyDescent="0.25">
      <c r="A127" s="10" t="s">
        <v>273</v>
      </c>
      <c r="B127" s="10" t="s">
        <v>273</v>
      </c>
      <c r="C127" s="10" t="s">
        <v>136</v>
      </c>
      <c r="D127" s="10"/>
      <c r="E127" s="12" t="s">
        <v>889</v>
      </c>
      <c r="F127" s="10">
        <v>20</v>
      </c>
      <c r="G127" s="10" t="s">
        <v>1017</v>
      </c>
    </row>
    <row r="128" spans="1:7" x14ac:dyDescent="0.25">
      <c r="A128" s="10" t="s">
        <v>274</v>
      </c>
      <c r="B128" s="10" t="s">
        <v>274</v>
      </c>
      <c r="C128" s="10" t="s">
        <v>136</v>
      </c>
      <c r="D128" s="10"/>
      <c r="E128" s="12" t="s">
        <v>889</v>
      </c>
      <c r="F128" s="10">
        <v>300</v>
      </c>
      <c r="G128" s="10" t="s">
        <v>1018</v>
      </c>
    </row>
    <row r="129" spans="1:7" x14ac:dyDescent="0.25">
      <c r="A129" s="10" t="s">
        <v>275</v>
      </c>
      <c r="B129" s="10" t="s">
        <v>275</v>
      </c>
      <c r="C129" s="10" t="s">
        <v>136</v>
      </c>
      <c r="D129" s="10"/>
      <c r="E129" s="12" t="s">
        <v>889</v>
      </c>
      <c r="F129" s="10">
        <v>20</v>
      </c>
      <c r="G129" s="10" t="s">
        <v>1019</v>
      </c>
    </row>
    <row r="130" spans="1:7" x14ac:dyDescent="0.25">
      <c r="A130" s="10" t="s">
        <v>276</v>
      </c>
      <c r="B130" s="10" t="s">
        <v>276</v>
      </c>
      <c r="C130" s="10" t="s">
        <v>136</v>
      </c>
      <c r="D130" s="10"/>
      <c r="E130" s="12" t="s">
        <v>889</v>
      </c>
      <c r="F130" s="10">
        <v>40</v>
      </c>
      <c r="G130" s="10" t="s">
        <v>1020</v>
      </c>
    </row>
    <row r="131" spans="1:7" x14ac:dyDescent="0.25">
      <c r="A131" s="10" t="s">
        <v>277</v>
      </c>
      <c r="B131" s="10" t="s">
        <v>277</v>
      </c>
      <c r="C131" s="10" t="s">
        <v>136</v>
      </c>
      <c r="D131" s="10"/>
      <c r="E131" s="12" t="s">
        <v>889</v>
      </c>
      <c r="F131" s="10">
        <v>30</v>
      </c>
      <c r="G131" s="10" t="s">
        <v>1021</v>
      </c>
    </row>
    <row r="132" spans="1:7" x14ac:dyDescent="0.25">
      <c r="A132" s="10" t="s">
        <v>54</v>
      </c>
      <c r="B132" s="10" t="s">
        <v>54</v>
      </c>
      <c r="C132" s="10" t="s">
        <v>136</v>
      </c>
      <c r="D132" s="10"/>
      <c r="E132" s="12" t="s">
        <v>889</v>
      </c>
      <c r="F132" s="10">
        <v>20</v>
      </c>
      <c r="G132" s="10" t="s">
        <v>1022</v>
      </c>
    </row>
    <row r="133" spans="1:7" x14ac:dyDescent="0.25">
      <c r="A133" s="10" t="s">
        <v>278</v>
      </c>
      <c r="B133" s="10" t="s">
        <v>278</v>
      </c>
      <c r="C133" s="10" t="s">
        <v>136</v>
      </c>
      <c r="D133" s="10"/>
      <c r="E133" s="12" t="s">
        <v>889</v>
      </c>
      <c r="F133" s="10">
        <v>100</v>
      </c>
      <c r="G133" s="10" t="s">
        <v>1023</v>
      </c>
    </row>
    <row r="134" spans="1:7" x14ac:dyDescent="0.25">
      <c r="A134" s="10" t="s">
        <v>279</v>
      </c>
      <c r="B134" s="10" t="s">
        <v>279</v>
      </c>
      <c r="C134" s="10" t="s">
        <v>136</v>
      </c>
      <c r="D134" s="10"/>
      <c r="E134" s="12" t="s">
        <v>889</v>
      </c>
      <c r="F134" s="10">
        <v>20</v>
      </c>
      <c r="G134" s="10" t="s">
        <v>1024</v>
      </c>
    </row>
    <row r="135" spans="1:7" x14ac:dyDescent="0.25">
      <c r="A135" s="10" t="s">
        <v>55</v>
      </c>
      <c r="B135" s="10" t="s">
        <v>55</v>
      </c>
      <c r="C135" s="10" t="s">
        <v>136</v>
      </c>
      <c r="D135" s="10"/>
      <c r="E135" s="12" t="s">
        <v>889</v>
      </c>
      <c r="F135" s="10">
        <v>30</v>
      </c>
      <c r="G135" s="10" t="s">
        <v>1025</v>
      </c>
    </row>
    <row r="136" spans="1:7" x14ac:dyDescent="0.25">
      <c r="A136" s="10" t="s">
        <v>280</v>
      </c>
      <c r="B136" s="10" t="s">
        <v>280</v>
      </c>
      <c r="C136" s="10" t="s">
        <v>136</v>
      </c>
      <c r="D136" s="10"/>
      <c r="E136" s="12" t="s">
        <v>889</v>
      </c>
      <c r="F136" s="10">
        <v>20</v>
      </c>
      <c r="G136" s="10" t="s">
        <v>1026</v>
      </c>
    </row>
    <row r="137" spans="1:7" x14ac:dyDescent="0.25">
      <c r="A137" s="10" t="s">
        <v>56</v>
      </c>
      <c r="B137" s="10" t="s">
        <v>56</v>
      </c>
      <c r="C137" s="10" t="s">
        <v>136</v>
      </c>
      <c r="D137" s="10"/>
      <c r="E137" s="12" t="s">
        <v>889</v>
      </c>
      <c r="F137" s="10">
        <v>100</v>
      </c>
      <c r="G137" s="10" t="s">
        <v>1027</v>
      </c>
    </row>
    <row r="138" spans="1:7" x14ac:dyDescent="0.25">
      <c r="A138" s="10" t="s">
        <v>281</v>
      </c>
      <c r="B138" s="10" t="s">
        <v>281</v>
      </c>
      <c r="C138" s="10" t="s">
        <v>136</v>
      </c>
      <c r="D138" s="10"/>
      <c r="E138" s="12" t="s">
        <v>889</v>
      </c>
      <c r="F138" s="10">
        <v>30</v>
      </c>
      <c r="G138" s="10" t="s">
        <v>1028</v>
      </c>
    </row>
    <row r="139" spans="1:7" x14ac:dyDescent="0.25">
      <c r="A139" s="10" t="s">
        <v>282</v>
      </c>
      <c r="B139" s="10" t="s">
        <v>283</v>
      </c>
      <c r="C139" s="10" t="s">
        <v>284</v>
      </c>
      <c r="D139" s="10" t="s">
        <v>285</v>
      </c>
      <c r="E139" s="12" t="s">
        <v>889</v>
      </c>
      <c r="F139" s="10">
        <v>100</v>
      </c>
      <c r="G139" s="10" t="s">
        <v>1029</v>
      </c>
    </row>
    <row r="140" spans="1:7" x14ac:dyDescent="0.25">
      <c r="A140" s="10" t="s">
        <v>286</v>
      </c>
      <c r="B140" s="10" t="s">
        <v>287</v>
      </c>
      <c r="C140" s="10" t="s">
        <v>288</v>
      </c>
      <c r="D140" s="10"/>
      <c r="E140" s="12" t="s">
        <v>889</v>
      </c>
      <c r="F140" s="10">
        <v>20</v>
      </c>
      <c r="G140" s="10" t="s">
        <v>1030</v>
      </c>
    </row>
    <row r="141" spans="1:7" x14ac:dyDescent="0.25">
      <c r="A141" s="10" t="s">
        <v>57</v>
      </c>
      <c r="B141" s="10" t="s">
        <v>57</v>
      </c>
      <c r="C141" s="10" t="s">
        <v>136</v>
      </c>
      <c r="D141" s="10"/>
      <c r="E141" s="12" t="s">
        <v>889</v>
      </c>
      <c r="F141" s="10">
        <v>30</v>
      </c>
      <c r="G141" s="10" t="s">
        <v>1031</v>
      </c>
    </row>
    <row r="142" spans="1:7" x14ac:dyDescent="0.25">
      <c r="A142" s="10" t="s">
        <v>289</v>
      </c>
      <c r="B142" s="10" t="s">
        <v>289</v>
      </c>
      <c r="C142" s="10" t="s">
        <v>136</v>
      </c>
      <c r="D142" s="10" t="s">
        <v>290</v>
      </c>
      <c r="E142" s="12" t="s">
        <v>889</v>
      </c>
      <c r="F142" s="10">
        <v>40</v>
      </c>
      <c r="G142" s="10" t="s">
        <v>1032</v>
      </c>
    </row>
    <row r="143" spans="1:7" x14ac:dyDescent="0.25">
      <c r="A143" s="10" t="s">
        <v>291</v>
      </c>
      <c r="B143" s="10" t="s">
        <v>291</v>
      </c>
      <c r="C143" s="10" t="s">
        <v>136</v>
      </c>
      <c r="D143" s="10" t="s">
        <v>292</v>
      </c>
      <c r="E143" s="12" t="s">
        <v>889</v>
      </c>
      <c r="F143" s="10">
        <v>30</v>
      </c>
      <c r="G143" s="10" t="s">
        <v>1033</v>
      </c>
    </row>
    <row r="144" spans="1:7" x14ac:dyDescent="0.25">
      <c r="A144" s="10" t="s">
        <v>293</v>
      </c>
      <c r="B144" s="10" t="s">
        <v>293</v>
      </c>
      <c r="C144" s="10" t="s">
        <v>136</v>
      </c>
      <c r="D144" s="10"/>
      <c r="E144" s="12" t="s">
        <v>889</v>
      </c>
      <c r="F144" s="10">
        <v>20</v>
      </c>
      <c r="G144" s="10" t="s">
        <v>1034</v>
      </c>
    </row>
    <row r="145" spans="1:7" x14ac:dyDescent="0.25">
      <c r="A145" s="10" t="s">
        <v>294</v>
      </c>
      <c r="B145" s="10" t="s">
        <v>295</v>
      </c>
      <c r="C145" s="10" t="s">
        <v>296</v>
      </c>
      <c r="D145" s="10" t="s">
        <v>297</v>
      </c>
      <c r="E145" s="12" t="s">
        <v>889</v>
      </c>
      <c r="F145" s="10">
        <v>30</v>
      </c>
      <c r="G145" s="10" t="s">
        <v>1035</v>
      </c>
    </row>
    <row r="146" spans="1:7" x14ac:dyDescent="0.25">
      <c r="A146" s="10" t="s">
        <v>298</v>
      </c>
      <c r="B146" s="10" t="s">
        <v>298</v>
      </c>
      <c r="C146" s="10" t="s">
        <v>136</v>
      </c>
      <c r="D146" s="10"/>
      <c r="E146" s="12" t="s">
        <v>889</v>
      </c>
      <c r="F146" s="10">
        <v>30</v>
      </c>
      <c r="G146" s="10" t="s">
        <v>1036</v>
      </c>
    </row>
    <row r="147" spans="1:7" x14ac:dyDescent="0.25">
      <c r="A147" s="10" t="s">
        <v>299</v>
      </c>
      <c r="B147" s="10" t="s">
        <v>299</v>
      </c>
      <c r="C147" s="10" t="s">
        <v>136</v>
      </c>
      <c r="D147" s="10"/>
      <c r="E147" s="12" t="s">
        <v>889</v>
      </c>
      <c r="F147" s="10">
        <v>20</v>
      </c>
      <c r="G147" s="10" t="s">
        <v>1037</v>
      </c>
    </row>
    <row r="148" spans="1:7" x14ac:dyDescent="0.25">
      <c r="A148" s="10" t="s">
        <v>300</v>
      </c>
      <c r="B148" s="10" t="s">
        <v>300</v>
      </c>
      <c r="C148" s="10" t="s">
        <v>136</v>
      </c>
      <c r="D148" s="10"/>
      <c r="E148" s="12" t="s">
        <v>889</v>
      </c>
      <c r="F148" s="10">
        <v>20</v>
      </c>
      <c r="G148" s="10" t="s">
        <v>1038</v>
      </c>
    </row>
    <row r="149" spans="1:7" x14ac:dyDescent="0.25">
      <c r="A149" s="10" t="s">
        <v>301</v>
      </c>
      <c r="B149" s="10" t="s">
        <v>301</v>
      </c>
      <c r="C149" s="10" t="s">
        <v>136</v>
      </c>
      <c r="D149" s="10"/>
      <c r="E149" s="12" t="s">
        <v>889</v>
      </c>
      <c r="F149" s="10">
        <v>40</v>
      </c>
      <c r="G149" s="10" t="s">
        <v>1039</v>
      </c>
    </row>
    <row r="150" spans="1:7" x14ac:dyDescent="0.25">
      <c r="A150" s="10" t="s">
        <v>302</v>
      </c>
      <c r="B150" s="10" t="s">
        <v>302</v>
      </c>
      <c r="C150" s="10" t="s">
        <v>136</v>
      </c>
      <c r="D150" s="10"/>
      <c r="E150" s="12" t="s">
        <v>889</v>
      </c>
      <c r="F150" s="10">
        <v>100</v>
      </c>
      <c r="G150" s="10" t="s">
        <v>1040</v>
      </c>
    </row>
    <row r="151" spans="1:7" x14ac:dyDescent="0.25">
      <c r="A151" s="10" t="s">
        <v>303</v>
      </c>
      <c r="B151" s="10" t="s">
        <v>303</v>
      </c>
      <c r="C151" s="10" t="s">
        <v>136</v>
      </c>
      <c r="D151" s="10"/>
      <c r="E151" s="12" t="s">
        <v>889</v>
      </c>
      <c r="F151" s="10">
        <v>20</v>
      </c>
      <c r="G151" s="10" t="s">
        <v>1041</v>
      </c>
    </row>
    <row r="152" spans="1:7" x14ac:dyDescent="0.25">
      <c r="A152" s="10" t="s">
        <v>304</v>
      </c>
      <c r="B152" s="10" t="s">
        <v>304</v>
      </c>
      <c r="C152" s="10" t="s">
        <v>136</v>
      </c>
      <c r="D152" s="10"/>
      <c r="E152" s="12" t="s">
        <v>889</v>
      </c>
      <c r="F152" s="10">
        <v>20</v>
      </c>
      <c r="G152" s="10" t="s">
        <v>1042</v>
      </c>
    </row>
    <row r="153" spans="1:7" x14ac:dyDescent="0.25">
      <c r="A153" s="10" t="s">
        <v>305</v>
      </c>
      <c r="B153" s="10" t="s">
        <v>305</v>
      </c>
      <c r="C153" s="10" t="s">
        <v>136</v>
      </c>
      <c r="D153" s="10"/>
      <c r="E153" s="12" t="s">
        <v>889</v>
      </c>
      <c r="F153" s="10">
        <v>20</v>
      </c>
      <c r="G153" s="10" t="s">
        <v>1043</v>
      </c>
    </row>
    <row r="154" spans="1:7" x14ac:dyDescent="0.25">
      <c r="A154" s="10" t="s">
        <v>306</v>
      </c>
      <c r="B154" s="10" t="s">
        <v>306</v>
      </c>
      <c r="C154" s="10" t="s">
        <v>136</v>
      </c>
      <c r="D154" s="10"/>
      <c r="E154" s="12" t="s">
        <v>889</v>
      </c>
      <c r="F154" s="10">
        <v>30</v>
      </c>
      <c r="G154" s="10" t="s">
        <v>1044</v>
      </c>
    </row>
    <row r="155" spans="1:7" x14ac:dyDescent="0.25">
      <c r="A155" s="10" t="s">
        <v>58</v>
      </c>
      <c r="B155" s="10" t="s">
        <v>58</v>
      </c>
      <c r="C155" s="10" t="s">
        <v>136</v>
      </c>
      <c r="D155" s="10"/>
      <c r="E155" s="12" t="s">
        <v>889</v>
      </c>
      <c r="F155" s="10">
        <v>20</v>
      </c>
      <c r="G155" s="10" t="s">
        <v>1045</v>
      </c>
    </row>
    <row r="156" spans="1:7" x14ac:dyDescent="0.25">
      <c r="A156" s="10" t="s">
        <v>307</v>
      </c>
      <c r="B156" s="10" t="s">
        <v>307</v>
      </c>
      <c r="C156" s="10" t="s">
        <v>308</v>
      </c>
      <c r="D156" s="10"/>
      <c r="E156" s="12" t="s">
        <v>889</v>
      </c>
      <c r="F156" s="10">
        <v>40</v>
      </c>
      <c r="G156" s="10" t="s">
        <v>1046</v>
      </c>
    </row>
    <row r="157" spans="1:7" x14ac:dyDescent="0.25">
      <c r="A157" s="10" t="s">
        <v>309</v>
      </c>
      <c r="B157" s="10" t="s">
        <v>309</v>
      </c>
      <c r="C157" s="10" t="s">
        <v>136</v>
      </c>
      <c r="D157" s="10"/>
      <c r="E157" s="12" t="s">
        <v>889</v>
      </c>
      <c r="F157" s="10">
        <v>100</v>
      </c>
      <c r="G157" s="10" t="s">
        <v>1047</v>
      </c>
    </row>
    <row r="158" spans="1:7" x14ac:dyDescent="0.25">
      <c r="A158" s="10" t="s">
        <v>310</v>
      </c>
      <c r="B158" s="10" t="s">
        <v>310</v>
      </c>
      <c r="C158" s="10" t="s">
        <v>136</v>
      </c>
      <c r="D158" s="10"/>
      <c r="E158" s="12" t="s">
        <v>889</v>
      </c>
      <c r="F158" s="10">
        <v>100</v>
      </c>
      <c r="G158" s="10" t="s">
        <v>1048</v>
      </c>
    </row>
    <row r="159" spans="1:7" x14ac:dyDescent="0.25">
      <c r="A159" s="10" t="s">
        <v>59</v>
      </c>
      <c r="B159" s="10" t="s">
        <v>59</v>
      </c>
      <c r="C159" s="10" t="s">
        <v>136</v>
      </c>
      <c r="D159" s="10" t="s">
        <v>311</v>
      </c>
      <c r="E159" s="12" t="s">
        <v>889</v>
      </c>
      <c r="F159" s="10">
        <v>30</v>
      </c>
      <c r="G159" s="10" t="s">
        <v>1049</v>
      </c>
    </row>
    <row r="160" spans="1:7" x14ac:dyDescent="0.25">
      <c r="A160" s="10" t="s">
        <v>60</v>
      </c>
      <c r="B160" s="10" t="s">
        <v>60</v>
      </c>
      <c r="C160" s="10" t="s">
        <v>136</v>
      </c>
      <c r="D160" s="10"/>
      <c r="E160" s="12" t="s">
        <v>889</v>
      </c>
      <c r="F160" s="10">
        <v>40</v>
      </c>
      <c r="G160" s="10" t="s">
        <v>1050</v>
      </c>
    </row>
    <row r="161" spans="1:7" x14ac:dyDescent="0.25">
      <c r="A161" s="10" t="s">
        <v>312</v>
      </c>
      <c r="B161" s="10" t="s">
        <v>312</v>
      </c>
      <c r="C161" s="10" t="s">
        <v>136</v>
      </c>
      <c r="D161" s="10"/>
      <c r="E161" s="12" t="s">
        <v>889</v>
      </c>
      <c r="F161" s="10">
        <v>40</v>
      </c>
      <c r="G161" s="10" t="s">
        <v>1051</v>
      </c>
    </row>
    <row r="162" spans="1:7" x14ac:dyDescent="0.25">
      <c r="A162" s="10" t="s">
        <v>61</v>
      </c>
      <c r="B162" s="10" t="s">
        <v>61</v>
      </c>
      <c r="C162" s="10" t="s">
        <v>136</v>
      </c>
      <c r="D162" s="10"/>
      <c r="E162" s="12" t="s">
        <v>889</v>
      </c>
      <c r="F162" s="10">
        <v>40</v>
      </c>
      <c r="G162" s="10" t="s">
        <v>1052</v>
      </c>
    </row>
    <row r="163" spans="1:7" x14ac:dyDescent="0.25">
      <c r="A163" s="10" t="s">
        <v>313</v>
      </c>
      <c r="B163" s="10" t="s">
        <v>313</v>
      </c>
      <c r="C163" s="10" t="s">
        <v>136</v>
      </c>
      <c r="D163" s="10"/>
      <c r="E163" s="12" t="s">
        <v>889</v>
      </c>
      <c r="F163" s="10">
        <v>20</v>
      </c>
      <c r="G163" s="10" t="s">
        <v>1053</v>
      </c>
    </row>
    <row r="164" spans="1:7" x14ac:dyDescent="0.25">
      <c r="A164" s="10" t="s">
        <v>314</v>
      </c>
      <c r="B164" s="10" t="s">
        <v>314</v>
      </c>
      <c r="C164" s="10" t="s">
        <v>136</v>
      </c>
      <c r="D164" s="10"/>
      <c r="E164" s="12" t="s">
        <v>889</v>
      </c>
      <c r="F164" s="10">
        <v>20</v>
      </c>
      <c r="G164" s="10" t="s">
        <v>1054</v>
      </c>
    </row>
    <row r="165" spans="1:7" x14ac:dyDescent="0.25">
      <c r="A165" s="10" t="s">
        <v>315</v>
      </c>
      <c r="B165" s="10" t="s">
        <v>315</v>
      </c>
      <c r="C165" s="10" t="s">
        <v>136</v>
      </c>
      <c r="D165" s="10"/>
      <c r="E165" s="12" t="s">
        <v>889</v>
      </c>
      <c r="F165" s="10">
        <v>20</v>
      </c>
      <c r="G165" s="10" t="s">
        <v>1055</v>
      </c>
    </row>
    <row r="166" spans="1:7" x14ac:dyDescent="0.25">
      <c r="A166" s="10" t="s">
        <v>316</v>
      </c>
      <c r="B166" s="10" t="s">
        <v>316</v>
      </c>
      <c r="C166" s="10" t="s">
        <v>136</v>
      </c>
      <c r="D166" s="10"/>
      <c r="E166" s="12" t="s">
        <v>889</v>
      </c>
      <c r="F166" s="10">
        <v>300</v>
      </c>
      <c r="G166" s="10" t="s">
        <v>1056</v>
      </c>
    </row>
    <row r="167" spans="1:7" x14ac:dyDescent="0.25">
      <c r="A167" s="10" t="s">
        <v>317</v>
      </c>
      <c r="B167" s="10" t="s">
        <v>317</v>
      </c>
      <c r="C167" s="10" t="s">
        <v>136</v>
      </c>
      <c r="D167" s="10"/>
      <c r="E167" s="12" t="s">
        <v>889</v>
      </c>
      <c r="F167" s="10">
        <v>100</v>
      </c>
      <c r="G167" s="10" t="s">
        <v>1057</v>
      </c>
    </row>
    <row r="168" spans="1:7" x14ac:dyDescent="0.25">
      <c r="A168" s="10" t="s">
        <v>318</v>
      </c>
      <c r="B168" s="10" t="s">
        <v>318</v>
      </c>
      <c r="C168" s="10" t="s">
        <v>136</v>
      </c>
      <c r="D168" s="10"/>
      <c r="E168" s="12" t="s">
        <v>889</v>
      </c>
      <c r="F168" s="10">
        <v>40</v>
      </c>
      <c r="G168" s="10" t="s">
        <v>1058</v>
      </c>
    </row>
    <row r="169" spans="1:7" x14ac:dyDescent="0.25">
      <c r="A169" s="10" t="s">
        <v>62</v>
      </c>
      <c r="B169" s="10" t="s">
        <v>62</v>
      </c>
      <c r="C169" s="10" t="s">
        <v>136</v>
      </c>
      <c r="D169" s="10" t="s">
        <v>319</v>
      </c>
      <c r="E169" s="12" t="s">
        <v>889</v>
      </c>
      <c r="F169" s="10">
        <v>300</v>
      </c>
      <c r="G169" s="10" t="s">
        <v>1059</v>
      </c>
    </row>
    <row r="170" spans="1:7" x14ac:dyDescent="0.25">
      <c r="A170" s="10" t="s">
        <v>63</v>
      </c>
      <c r="B170" s="10" t="s">
        <v>63</v>
      </c>
      <c r="C170" s="10" t="s">
        <v>136</v>
      </c>
      <c r="D170" s="10" t="s">
        <v>320</v>
      </c>
      <c r="E170" s="12" t="s">
        <v>889</v>
      </c>
      <c r="F170" s="10">
        <v>20</v>
      </c>
      <c r="G170" s="10" t="s">
        <v>1060</v>
      </c>
    </row>
    <row r="171" spans="1:7" x14ac:dyDescent="0.25">
      <c r="A171" s="10" t="s">
        <v>321</v>
      </c>
      <c r="B171" s="10" t="s">
        <v>321</v>
      </c>
      <c r="C171" s="10" t="s">
        <v>136</v>
      </c>
      <c r="D171" s="10"/>
      <c r="E171" s="12" t="s">
        <v>889</v>
      </c>
      <c r="F171" s="10">
        <v>30</v>
      </c>
      <c r="G171" s="10" t="s">
        <v>1061</v>
      </c>
    </row>
    <row r="172" spans="1:7" x14ac:dyDescent="0.25">
      <c r="A172" s="10" t="s">
        <v>322</v>
      </c>
      <c r="B172" s="10" t="s">
        <v>322</v>
      </c>
      <c r="C172" s="10" t="s">
        <v>136</v>
      </c>
      <c r="D172" s="10" t="s">
        <v>323</v>
      </c>
      <c r="E172" s="12" t="s">
        <v>889</v>
      </c>
      <c r="F172" s="10">
        <v>20</v>
      </c>
      <c r="G172" s="10" t="s">
        <v>1062</v>
      </c>
    </row>
    <row r="173" spans="1:7" x14ac:dyDescent="0.25">
      <c r="A173" s="10" t="s">
        <v>324</v>
      </c>
      <c r="B173" s="10" t="s">
        <v>324</v>
      </c>
      <c r="C173" s="10" t="s">
        <v>136</v>
      </c>
      <c r="D173" s="10"/>
      <c r="E173" s="12" t="s">
        <v>889</v>
      </c>
      <c r="F173" s="10">
        <v>200</v>
      </c>
      <c r="G173" s="10" t="s">
        <v>1063</v>
      </c>
    </row>
    <row r="174" spans="1:7" x14ac:dyDescent="0.25">
      <c r="A174" s="10" t="s">
        <v>325</v>
      </c>
      <c r="B174" s="10" t="s">
        <v>325</v>
      </c>
      <c r="C174" s="10" t="s">
        <v>136</v>
      </c>
      <c r="D174" s="10"/>
      <c r="E174" s="12" t="s">
        <v>889</v>
      </c>
      <c r="F174" s="10">
        <v>40</v>
      </c>
      <c r="G174" s="10" t="s">
        <v>1064</v>
      </c>
    </row>
    <row r="175" spans="1:7" x14ac:dyDescent="0.25">
      <c r="A175" s="10" t="s">
        <v>326</v>
      </c>
      <c r="B175" s="10" t="s">
        <v>326</v>
      </c>
      <c r="C175" s="10" t="s">
        <v>136</v>
      </c>
      <c r="D175" s="10" t="s">
        <v>327</v>
      </c>
      <c r="E175" s="12" t="s">
        <v>889</v>
      </c>
      <c r="F175" s="10">
        <v>50</v>
      </c>
      <c r="G175" s="10" t="s">
        <v>1065</v>
      </c>
    </row>
    <row r="176" spans="1:7" x14ac:dyDescent="0.25">
      <c r="A176" s="10" t="s">
        <v>328</v>
      </c>
      <c r="B176" s="10" t="s">
        <v>328</v>
      </c>
      <c r="C176" s="10" t="s">
        <v>136</v>
      </c>
      <c r="D176" s="10"/>
      <c r="E176" s="12" t="s">
        <v>889</v>
      </c>
      <c r="F176" s="10">
        <v>20</v>
      </c>
      <c r="G176" s="10" t="s">
        <v>1066</v>
      </c>
    </row>
    <row r="177" spans="1:7" x14ac:dyDescent="0.25">
      <c r="A177" s="10" t="s">
        <v>329</v>
      </c>
      <c r="B177" s="10" t="s">
        <v>329</v>
      </c>
      <c r="C177" s="10" t="s">
        <v>136</v>
      </c>
      <c r="D177" s="10"/>
      <c r="E177" s="12" t="s">
        <v>889</v>
      </c>
      <c r="F177" s="10">
        <v>40</v>
      </c>
      <c r="G177" s="10" t="s">
        <v>1067</v>
      </c>
    </row>
    <row r="178" spans="1:7" x14ac:dyDescent="0.25">
      <c r="A178" s="10" t="s">
        <v>330</v>
      </c>
      <c r="B178" s="10" t="s">
        <v>330</v>
      </c>
      <c r="C178" s="10" t="s">
        <v>136</v>
      </c>
      <c r="D178" s="10"/>
      <c r="E178" s="12" t="s">
        <v>889</v>
      </c>
      <c r="F178" s="10">
        <v>50</v>
      </c>
      <c r="G178" s="10" t="s">
        <v>1068</v>
      </c>
    </row>
    <row r="179" spans="1:7" x14ac:dyDescent="0.25">
      <c r="A179" s="10" t="s">
        <v>331</v>
      </c>
      <c r="B179" s="10" t="s">
        <v>331</v>
      </c>
      <c r="C179" s="10" t="s">
        <v>136</v>
      </c>
      <c r="D179" s="10"/>
      <c r="E179" s="12" t="s">
        <v>889</v>
      </c>
      <c r="F179" s="10">
        <v>20</v>
      </c>
      <c r="G179" s="10" t="s">
        <v>1069</v>
      </c>
    </row>
    <row r="180" spans="1:7" x14ac:dyDescent="0.25">
      <c r="A180" s="10" t="s">
        <v>332</v>
      </c>
      <c r="B180" s="10" t="s">
        <v>332</v>
      </c>
      <c r="C180" s="10" t="s">
        <v>136</v>
      </c>
      <c r="D180" s="10"/>
      <c r="E180" s="12" t="s">
        <v>889</v>
      </c>
      <c r="F180" s="10">
        <v>20</v>
      </c>
      <c r="G180" s="10" t="s">
        <v>1070</v>
      </c>
    </row>
    <row r="181" spans="1:7" x14ac:dyDescent="0.25">
      <c r="A181" s="10" t="s">
        <v>333</v>
      </c>
      <c r="B181" s="10" t="s">
        <v>333</v>
      </c>
      <c r="C181" s="10" t="s">
        <v>136</v>
      </c>
      <c r="D181" s="10"/>
      <c r="E181" s="12" t="s">
        <v>889</v>
      </c>
      <c r="F181" s="10">
        <v>20</v>
      </c>
      <c r="G181" s="10" t="s">
        <v>1071</v>
      </c>
    </row>
    <row r="182" spans="1:7" x14ac:dyDescent="0.25">
      <c r="A182" s="10" t="s">
        <v>64</v>
      </c>
      <c r="B182" s="10" t="s">
        <v>64</v>
      </c>
      <c r="C182" s="10" t="s">
        <v>136</v>
      </c>
      <c r="D182" s="10" t="s">
        <v>334</v>
      </c>
      <c r="E182" s="12" t="s">
        <v>889</v>
      </c>
      <c r="F182" s="10">
        <v>200</v>
      </c>
      <c r="G182" s="10" t="s">
        <v>1072</v>
      </c>
    </row>
    <row r="183" spans="1:7" x14ac:dyDescent="0.25">
      <c r="A183" s="10" t="s">
        <v>335</v>
      </c>
      <c r="B183" s="10" t="s">
        <v>336</v>
      </c>
      <c r="C183" s="10" t="s">
        <v>337</v>
      </c>
      <c r="D183" s="10"/>
      <c r="E183" s="12" t="s">
        <v>889</v>
      </c>
      <c r="F183" s="10">
        <v>20</v>
      </c>
      <c r="G183" s="10" t="s">
        <v>1073</v>
      </c>
    </row>
    <row r="184" spans="1:7" x14ac:dyDescent="0.25">
      <c r="A184" s="10" t="s">
        <v>65</v>
      </c>
      <c r="B184" s="10" t="s">
        <v>65</v>
      </c>
      <c r="C184" s="10" t="s">
        <v>136</v>
      </c>
      <c r="D184" s="10"/>
      <c r="E184" s="12" t="s">
        <v>889</v>
      </c>
      <c r="F184" s="10">
        <v>200</v>
      </c>
      <c r="G184" s="10" t="s">
        <v>1074</v>
      </c>
    </row>
    <row r="185" spans="1:7" x14ac:dyDescent="0.25">
      <c r="A185" s="10" t="s">
        <v>338</v>
      </c>
      <c r="B185" s="10" t="s">
        <v>338</v>
      </c>
      <c r="C185" s="10" t="s">
        <v>136</v>
      </c>
      <c r="D185" s="10"/>
      <c r="E185" s="12" t="s">
        <v>889</v>
      </c>
      <c r="F185" s="10">
        <v>20</v>
      </c>
      <c r="G185" s="10" t="s">
        <v>1075</v>
      </c>
    </row>
    <row r="186" spans="1:7" x14ac:dyDescent="0.25">
      <c r="A186" s="10" t="s">
        <v>339</v>
      </c>
      <c r="B186" s="10" t="s">
        <v>339</v>
      </c>
      <c r="C186" s="10" t="s">
        <v>136</v>
      </c>
      <c r="D186" s="10"/>
      <c r="E186" s="12" t="s">
        <v>889</v>
      </c>
      <c r="F186" s="10">
        <v>30</v>
      </c>
      <c r="G186" s="10" t="s">
        <v>1076</v>
      </c>
    </row>
    <row r="187" spans="1:7" x14ac:dyDescent="0.25">
      <c r="A187" s="10" t="s">
        <v>66</v>
      </c>
      <c r="B187" s="10" t="s">
        <v>66</v>
      </c>
      <c r="C187" s="10" t="s">
        <v>136</v>
      </c>
      <c r="D187" s="10"/>
      <c r="E187" s="12" t="s">
        <v>889</v>
      </c>
      <c r="F187" s="10">
        <v>50</v>
      </c>
      <c r="G187" s="10" t="s">
        <v>1077</v>
      </c>
    </row>
    <row r="188" spans="1:7" x14ac:dyDescent="0.25">
      <c r="A188" s="10" t="s">
        <v>67</v>
      </c>
      <c r="B188" s="10" t="s">
        <v>67</v>
      </c>
      <c r="C188" s="10" t="s">
        <v>136</v>
      </c>
      <c r="D188" s="10"/>
      <c r="E188" s="12" t="s">
        <v>889</v>
      </c>
      <c r="F188" s="10">
        <v>50</v>
      </c>
      <c r="G188" s="10" t="s">
        <v>1078</v>
      </c>
    </row>
    <row r="189" spans="1:7" x14ac:dyDescent="0.25">
      <c r="A189" s="10" t="s">
        <v>68</v>
      </c>
      <c r="B189" s="10" t="s">
        <v>68</v>
      </c>
      <c r="C189" s="10" t="s">
        <v>136</v>
      </c>
      <c r="D189" s="10"/>
      <c r="E189" s="12" t="s">
        <v>889</v>
      </c>
      <c r="F189" s="10">
        <v>30</v>
      </c>
      <c r="G189" s="10" t="s">
        <v>1079</v>
      </c>
    </row>
    <row r="190" spans="1:7" x14ac:dyDescent="0.25">
      <c r="A190" s="10" t="s">
        <v>340</v>
      </c>
      <c r="B190" s="10" t="s">
        <v>341</v>
      </c>
      <c r="C190" s="10" t="s">
        <v>342</v>
      </c>
      <c r="D190" s="10"/>
      <c r="E190" s="12" t="s">
        <v>889</v>
      </c>
      <c r="F190" s="10">
        <v>20</v>
      </c>
      <c r="G190" s="10" t="s">
        <v>1080</v>
      </c>
    </row>
    <row r="191" spans="1:7" x14ac:dyDescent="0.25">
      <c r="A191" s="10" t="s">
        <v>343</v>
      </c>
      <c r="B191" s="10" t="s">
        <v>344</v>
      </c>
      <c r="C191" s="10" t="s">
        <v>345</v>
      </c>
      <c r="D191" s="10" t="s">
        <v>346</v>
      </c>
      <c r="E191" s="12" t="s">
        <v>889</v>
      </c>
      <c r="F191" s="10">
        <v>20</v>
      </c>
      <c r="G191" s="10" t="s">
        <v>1081</v>
      </c>
    </row>
    <row r="192" spans="1:7" x14ac:dyDescent="0.25">
      <c r="A192" s="10" t="s">
        <v>69</v>
      </c>
      <c r="B192" s="10" t="s">
        <v>69</v>
      </c>
      <c r="C192" s="10" t="s">
        <v>136</v>
      </c>
      <c r="D192" s="10" t="s">
        <v>347</v>
      </c>
      <c r="E192" s="12" t="s">
        <v>889</v>
      </c>
      <c r="F192" s="10">
        <v>1470</v>
      </c>
      <c r="G192" s="10" t="s">
        <v>1082</v>
      </c>
    </row>
    <row r="193" spans="1:7" x14ac:dyDescent="0.25">
      <c r="A193" s="10" t="s">
        <v>348</v>
      </c>
      <c r="B193" s="10" t="s">
        <v>348</v>
      </c>
      <c r="C193" s="10" t="s">
        <v>136</v>
      </c>
      <c r="D193" s="10" t="s">
        <v>349</v>
      </c>
      <c r="E193" s="12" t="s">
        <v>889</v>
      </c>
      <c r="F193" s="10">
        <v>20</v>
      </c>
      <c r="G193" s="10" t="s">
        <v>1083</v>
      </c>
    </row>
    <row r="194" spans="1:7" x14ac:dyDescent="0.25">
      <c r="A194" s="10" t="s">
        <v>70</v>
      </c>
      <c r="B194" s="10" t="s">
        <v>70</v>
      </c>
      <c r="C194" s="10" t="s">
        <v>136</v>
      </c>
      <c r="D194" s="10"/>
      <c r="E194" s="12" t="s">
        <v>889</v>
      </c>
      <c r="F194" s="10">
        <v>20</v>
      </c>
      <c r="G194" s="10" t="s">
        <v>1084</v>
      </c>
    </row>
    <row r="195" spans="1:7" x14ac:dyDescent="0.25">
      <c r="A195" s="10" t="s">
        <v>71</v>
      </c>
      <c r="B195" s="10" t="s">
        <v>71</v>
      </c>
      <c r="C195" s="10" t="s">
        <v>136</v>
      </c>
      <c r="D195" s="10" t="s">
        <v>350</v>
      </c>
      <c r="E195" s="12" t="s">
        <v>889</v>
      </c>
      <c r="F195" s="10">
        <v>100</v>
      </c>
      <c r="G195" s="10" t="s">
        <v>1085</v>
      </c>
    </row>
    <row r="196" spans="1:7" x14ac:dyDescent="0.25">
      <c r="A196" s="10" t="s">
        <v>351</v>
      </c>
      <c r="B196" s="10" t="s">
        <v>351</v>
      </c>
      <c r="C196" s="10" t="s">
        <v>136</v>
      </c>
      <c r="D196" s="10"/>
      <c r="E196" s="12" t="s">
        <v>889</v>
      </c>
      <c r="F196" s="10">
        <v>40</v>
      </c>
      <c r="G196" s="10" t="s">
        <v>1086</v>
      </c>
    </row>
    <row r="197" spans="1:7" x14ac:dyDescent="0.25">
      <c r="A197" s="10" t="s">
        <v>352</v>
      </c>
      <c r="B197" s="10" t="s">
        <v>352</v>
      </c>
      <c r="C197" s="10" t="s">
        <v>136</v>
      </c>
      <c r="D197" s="10"/>
      <c r="E197" s="12" t="s">
        <v>889</v>
      </c>
      <c r="F197" s="10">
        <v>20</v>
      </c>
      <c r="G197" s="10" t="s">
        <v>1087</v>
      </c>
    </row>
    <row r="198" spans="1:7" x14ac:dyDescent="0.25">
      <c r="A198" s="10" t="s">
        <v>353</v>
      </c>
      <c r="B198" s="10" t="s">
        <v>353</v>
      </c>
      <c r="C198" s="10" t="s">
        <v>136</v>
      </c>
      <c r="D198" s="10"/>
      <c r="E198" s="12" t="s">
        <v>889</v>
      </c>
      <c r="F198" s="10">
        <v>20</v>
      </c>
      <c r="G198" s="10" t="s">
        <v>1088</v>
      </c>
    </row>
    <row r="199" spans="1:7" x14ac:dyDescent="0.25">
      <c r="A199" s="10" t="s">
        <v>354</v>
      </c>
      <c r="B199" s="10" t="s">
        <v>354</v>
      </c>
      <c r="C199" s="10" t="s">
        <v>136</v>
      </c>
      <c r="D199" s="10"/>
      <c r="E199" s="12" t="s">
        <v>889</v>
      </c>
      <c r="F199" s="10">
        <v>100</v>
      </c>
      <c r="G199" s="10" t="s">
        <v>1089</v>
      </c>
    </row>
    <row r="200" spans="1:7" x14ac:dyDescent="0.25">
      <c r="A200" s="10" t="s">
        <v>355</v>
      </c>
      <c r="B200" s="10" t="s">
        <v>355</v>
      </c>
      <c r="C200" s="10" t="s">
        <v>136</v>
      </c>
      <c r="D200" s="10"/>
      <c r="E200" s="12" t="s">
        <v>889</v>
      </c>
      <c r="F200" s="10">
        <v>40</v>
      </c>
      <c r="G200" s="10" t="s">
        <v>1090</v>
      </c>
    </row>
    <row r="201" spans="1:7" x14ac:dyDescent="0.25">
      <c r="A201" s="10" t="s">
        <v>356</v>
      </c>
      <c r="B201" s="10" t="s">
        <v>357</v>
      </c>
      <c r="C201" s="10" t="s">
        <v>358</v>
      </c>
      <c r="D201" s="10" t="s">
        <v>359</v>
      </c>
      <c r="E201" s="12" t="s">
        <v>889</v>
      </c>
      <c r="F201" s="10">
        <v>100</v>
      </c>
      <c r="G201" s="10" t="s">
        <v>1091</v>
      </c>
    </row>
    <row r="202" spans="1:7" x14ac:dyDescent="0.25">
      <c r="A202" s="10" t="s">
        <v>119</v>
      </c>
      <c r="B202" s="10" t="s">
        <v>119</v>
      </c>
      <c r="C202" s="10" t="s">
        <v>136</v>
      </c>
      <c r="D202" s="10"/>
      <c r="E202" s="12" t="s">
        <v>889</v>
      </c>
      <c r="F202" s="10">
        <v>20</v>
      </c>
      <c r="G202" s="10" t="s">
        <v>1092</v>
      </c>
    </row>
    <row r="203" spans="1:7" x14ac:dyDescent="0.25">
      <c r="A203" s="10" t="s">
        <v>360</v>
      </c>
      <c r="B203" s="10" t="s">
        <v>360</v>
      </c>
      <c r="C203" s="10" t="s">
        <v>136</v>
      </c>
      <c r="D203" s="10"/>
      <c r="E203" s="12" t="s">
        <v>889</v>
      </c>
      <c r="F203" s="10">
        <v>30</v>
      </c>
      <c r="G203" s="10" t="s">
        <v>1093</v>
      </c>
    </row>
    <row r="204" spans="1:7" x14ac:dyDescent="0.25">
      <c r="A204" s="10" t="s">
        <v>361</v>
      </c>
      <c r="B204" s="10" t="s">
        <v>361</v>
      </c>
      <c r="C204" s="10" t="s">
        <v>136</v>
      </c>
      <c r="D204" s="10"/>
      <c r="E204" s="12" t="s">
        <v>889</v>
      </c>
      <c r="F204" s="10">
        <v>200</v>
      </c>
      <c r="G204" s="10" t="s">
        <v>1094</v>
      </c>
    </row>
    <row r="205" spans="1:7" x14ac:dyDescent="0.25">
      <c r="A205" s="10" t="s">
        <v>362</v>
      </c>
      <c r="B205" s="10" t="s">
        <v>362</v>
      </c>
      <c r="C205" s="10" t="s">
        <v>136</v>
      </c>
      <c r="D205" s="10"/>
      <c r="E205" s="12" t="s">
        <v>889</v>
      </c>
      <c r="F205" s="10">
        <v>100</v>
      </c>
      <c r="G205" s="10" t="s">
        <v>1095</v>
      </c>
    </row>
    <row r="206" spans="1:7" x14ac:dyDescent="0.25">
      <c r="A206" s="10" t="s">
        <v>363</v>
      </c>
      <c r="B206" s="10" t="s">
        <v>363</v>
      </c>
      <c r="C206" s="10" t="s">
        <v>136</v>
      </c>
      <c r="D206" s="10" t="s">
        <v>364</v>
      </c>
      <c r="E206" s="12" t="s">
        <v>889</v>
      </c>
      <c r="F206" s="10">
        <v>200</v>
      </c>
      <c r="G206" s="10" t="s">
        <v>1096</v>
      </c>
    </row>
    <row r="207" spans="1:7" x14ac:dyDescent="0.25">
      <c r="A207" s="10" t="s">
        <v>365</v>
      </c>
      <c r="B207" s="10" t="s">
        <v>366</v>
      </c>
      <c r="C207" s="10" t="s">
        <v>367</v>
      </c>
      <c r="D207" s="10"/>
      <c r="E207" s="12" t="s">
        <v>889</v>
      </c>
      <c r="F207" s="10">
        <v>300</v>
      </c>
      <c r="G207" s="10" t="s">
        <v>1097</v>
      </c>
    </row>
    <row r="208" spans="1:7" x14ac:dyDescent="0.25">
      <c r="A208" s="10" t="s">
        <v>368</v>
      </c>
      <c r="B208" s="10" t="s">
        <v>369</v>
      </c>
      <c r="C208" s="10" t="s">
        <v>370</v>
      </c>
      <c r="D208" s="10" t="s">
        <v>371</v>
      </c>
      <c r="E208" s="12" t="s">
        <v>889</v>
      </c>
      <c r="F208" s="10">
        <v>100</v>
      </c>
      <c r="G208" s="10" t="s">
        <v>1098</v>
      </c>
    </row>
    <row r="209" spans="1:7" x14ac:dyDescent="0.25">
      <c r="A209" s="10" t="s">
        <v>372</v>
      </c>
      <c r="B209" s="10" t="s">
        <v>372</v>
      </c>
      <c r="C209" s="10" t="s">
        <v>136</v>
      </c>
      <c r="D209" s="10"/>
      <c r="E209" s="12" t="s">
        <v>889</v>
      </c>
      <c r="F209" s="10">
        <v>20</v>
      </c>
      <c r="G209" s="10" t="s">
        <v>1099</v>
      </c>
    </row>
    <row r="210" spans="1:7" x14ac:dyDescent="0.25">
      <c r="A210" s="10" t="s">
        <v>373</v>
      </c>
      <c r="B210" s="10" t="s">
        <v>373</v>
      </c>
      <c r="C210" s="10" t="s">
        <v>136</v>
      </c>
      <c r="D210" s="10"/>
      <c r="E210" s="12" t="s">
        <v>889</v>
      </c>
      <c r="F210" s="10">
        <v>20</v>
      </c>
      <c r="G210" s="10" t="s">
        <v>1100</v>
      </c>
    </row>
    <row r="211" spans="1:7" x14ac:dyDescent="0.25">
      <c r="A211" s="10" t="s">
        <v>374</v>
      </c>
      <c r="B211" s="10" t="s">
        <v>374</v>
      </c>
      <c r="C211" s="10" t="s">
        <v>136</v>
      </c>
      <c r="D211" s="10" t="s">
        <v>375</v>
      </c>
      <c r="E211" s="12" t="s">
        <v>889</v>
      </c>
      <c r="F211" s="10">
        <v>20</v>
      </c>
      <c r="G211" s="10" t="s">
        <v>1101</v>
      </c>
    </row>
    <row r="212" spans="1:7" x14ac:dyDescent="0.25">
      <c r="A212" s="10" t="s">
        <v>120</v>
      </c>
      <c r="B212" s="10" t="s">
        <v>120</v>
      </c>
      <c r="C212" s="10" t="s">
        <v>136</v>
      </c>
      <c r="D212" s="10"/>
      <c r="E212" s="12" t="s">
        <v>889</v>
      </c>
      <c r="F212" s="10">
        <v>100</v>
      </c>
      <c r="G212" s="10" t="s">
        <v>1102</v>
      </c>
    </row>
    <row r="213" spans="1:7" x14ac:dyDescent="0.25">
      <c r="A213" s="10" t="s">
        <v>376</v>
      </c>
      <c r="B213" s="10" t="s">
        <v>376</v>
      </c>
      <c r="C213" s="10" t="s">
        <v>136</v>
      </c>
      <c r="D213" s="10" t="s">
        <v>377</v>
      </c>
      <c r="E213" s="12" t="s">
        <v>889</v>
      </c>
      <c r="F213" s="10">
        <v>40</v>
      </c>
      <c r="G213" s="10" t="s">
        <v>1103</v>
      </c>
    </row>
    <row r="214" spans="1:7" x14ac:dyDescent="0.25">
      <c r="A214" s="10" t="s">
        <v>378</v>
      </c>
      <c r="B214" s="10" t="s">
        <v>378</v>
      </c>
      <c r="C214" s="10" t="s">
        <v>136</v>
      </c>
      <c r="D214" s="10"/>
      <c r="E214" s="12" t="s">
        <v>889</v>
      </c>
      <c r="F214" s="10">
        <v>40</v>
      </c>
      <c r="G214" s="10" t="s">
        <v>1104</v>
      </c>
    </row>
    <row r="215" spans="1:7" x14ac:dyDescent="0.25">
      <c r="A215" s="10" t="s">
        <v>379</v>
      </c>
      <c r="B215" s="10" t="s">
        <v>379</v>
      </c>
      <c r="C215" s="10" t="s">
        <v>136</v>
      </c>
      <c r="D215" s="10" t="s">
        <v>380</v>
      </c>
      <c r="E215" s="12" t="s">
        <v>889</v>
      </c>
      <c r="F215" s="10">
        <v>50</v>
      </c>
      <c r="G215" s="10" t="s">
        <v>1105</v>
      </c>
    </row>
    <row r="216" spans="1:7" x14ac:dyDescent="0.25">
      <c r="A216" s="10" t="s">
        <v>381</v>
      </c>
      <c r="B216" s="10" t="s">
        <v>381</v>
      </c>
      <c r="C216" s="10" t="s">
        <v>136</v>
      </c>
      <c r="D216" s="10"/>
      <c r="E216" s="12" t="s">
        <v>889</v>
      </c>
      <c r="F216" s="10">
        <v>20</v>
      </c>
      <c r="G216" s="10" t="s">
        <v>1106</v>
      </c>
    </row>
    <row r="217" spans="1:7" x14ac:dyDescent="0.25">
      <c r="A217" s="10" t="s">
        <v>72</v>
      </c>
      <c r="B217" s="10" t="s">
        <v>72</v>
      </c>
      <c r="C217" s="10" t="s">
        <v>136</v>
      </c>
      <c r="D217" s="10"/>
      <c r="E217" s="12" t="s">
        <v>889</v>
      </c>
      <c r="F217" s="10">
        <v>40</v>
      </c>
      <c r="G217" s="10" t="s">
        <v>1107</v>
      </c>
    </row>
    <row r="218" spans="1:7" x14ac:dyDescent="0.25">
      <c r="A218" s="10" t="s">
        <v>73</v>
      </c>
      <c r="B218" s="10" t="s">
        <v>73</v>
      </c>
      <c r="C218" s="10" t="s">
        <v>136</v>
      </c>
      <c r="D218" s="10"/>
      <c r="E218" s="12" t="s">
        <v>889</v>
      </c>
      <c r="F218" s="10">
        <v>100</v>
      </c>
      <c r="G218" s="10" t="s">
        <v>1108</v>
      </c>
    </row>
    <row r="219" spans="1:7" x14ac:dyDescent="0.25">
      <c r="A219" s="10" t="s">
        <v>382</v>
      </c>
      <c r="B219" s="10" t="s">
        <v>382</v>
      </c>
      <c r="C219" s="10" t="s">
        <v>136</v>
      </c>
      <c r="D219" s="10"/>
      <c r="E219" s="12" t="s">
        <v>889</v>
      </c>
      <c r="F219" s="10">
        <v>30</v>
      </c>
      <c r="G219" s="10" t="s">
        <v>1109</v>
      </c>
    </row>
    <row r="220" spans="1:7" x14ac:dyDescent="0.25">
      <c r="A220" s="10" t="s">
        <v>383</v>
      </c>
      <c r="B220" s="10" t="s">
        <v>383</v>
      </c>
      <c r="C220" s="10" t="s">
        <v>136</v>
      </c>
      <c r="D220" s="10"/>
      <c r="E220" s="12" t="s">
        <v>889</v>
      </c>
      <c r="F220" s="10">
        <v>40</v>
      </c>
      <c r="G220" s="10" t="s">
        <v>1110</v>
      </c>
    </row>
    <row r="221" spans="1:7" x14ac:dyDescent="0.25">
      <c r="A221" s="10" t="s">
        <v>384</v>
      </c>
      <c r="B221" s="10" t="s">
        <v>384</v>
      </c>
      <c r="C221" s="10" t="s">
        <v>136</v>
      </c>
      <c r="D221" s="10"/>
      <c r="E221" s="12" t="s">
        <v>889</v>
      </c>
      <c r="F221" s="10">
        <v>40</v>
      </c>
      <c r="G221" s="10" t="s">
        <v>1111</v>
      </c>
    </row>
    <row r="222" spans="1:7" x14ac:dyDescent="0.25">
      <c r="A222" s="10" t="s">
        <v>74</v>
      </c>
      <c r="B222" s="10" t="s">
        <v>74</v>
      </c>
      <c r="C222" s="10" t="s">
        <v>136</v>
      </c>
      <c r="D222" s="10" t="s">
        <v>385</v>
      </c>
      <c r="E222" s="12" t="s">
        <v>889</v>
      </c>
      <c r="F222" s="10">
        <v>100</v>
      </c>
      <c r="G222" s="10" t="s">
        <v>1112</v>
      </c>
    </row>
    <row r="223" spans="1:7" x14ac:dyDescent="0.25">
      <c r="A223" s="10" t="s">
        <v>386</v>
      </c>
      <c r="B223" s="10" t="s">
        <v>387</v>
      </c>
      <c r="C223" s="10" t="s">
        <v>388</v>
      </c>
      <c r="D223" s="10"/>
      <c r="E223" s="12" t="s">
        <v>889</v>
      </c>
      <c r="F223" s="10">
        <v>20</v>
      </c>
      <c r="G223" s="10" t="s">
        <v>1113</v>
      </c>
    </row>
    <row r="224" spans="1:7" x14ac:dyDescent="0.25">
      <c r="A224" s="10" t="s">
        <v>389</v>
      </c>
      <c r="B224" s="10" t="s">
        <v>389</v>
      </c>
      <c r="C224" s="10" t="s">
        <v>136</v>
      </c>
      <c r="D224" s="10" t="s">
        <v>390</v>
      </c>
      <c r="E224" s="12" t="s">
        <v>889</v>
      </c>
      <c r="F224" s="10">
        <v>40</v>
      </c>
      <c r="G224" s="10" t="s">
        <v>1114</v>
      </c>
    </row>
    <row r="225" spans="1:7" x14ac:dyDescent="0.25">
      <c r="A225" s="10" t="s">
        <v>391</v>
      </c>
      <c r="B225" s="10" t="s">
        <v>392</v>
      </c>
      <c r="C225" s="10" t="s">
        <v>393</v>
      </c>
      <c r="D225" s="10" t="s">
        <v>394</v>
      </c>
      <c r="E225" s="12" t="s">
        <v>889</v>
      </c>
      <c r="F225" s="10">
        <v>30</v>
      </c>
      <c r="G225" s="10" t="s">
        <v>1115</v>
      </c>
    </row>
    <row r="226" spans="1:7" x14ac:dyDescent="0.25">
      <c r="A226" s="10" t="s">
        <v>395</v>
      </c>
      <c r="B226" s="10" t="s">
        <v>395</v>
      </c>
      <c r="C226" s="10" t="s">
        <v>136</v>
      </c>
      <c r="D226" s="10" t="s">
        <v>396</v>
      </c>
      <c r="E226" s="12" t="s">
        <v>889</v>
      </c>
      <c r="F226" s="10">
        <v>100</v>
      </c>
      <c r="G226" s="10" t="s">
        <v>1116</v>
      </c>
    </row>
    <row r="227" spans="1:7" x14ac:dyDescent="0.25">
      <c r="A227" s="10" t="s">
        <v>397</v>
      </c>
      <c r="B227" s="10" t="s">
        <v>397</v>
      </c>
      <c r="C227" s="10" t="s">
        <v>136</v>
      </c>
      <c r="D227" s="10" t="s">
        <v>398</v>
      </c>
      <c r="E227" s="12" t="s">
        <v>889</v>
      </c>
      <c r="F227" s="10">
        <v>100</v>
      </c>
      <c r="G227" s="10" t="s">
        <v>1117</v>
      </c>
    </row>
    <row r="228" spans="1:7" x14ac:dyDescent="0.25">
      <c r="A228" s="10" t="s">
        <v>399</v>
      </c>
      <c r="B228" s="10" t="s">
        <v>399</v>
      </c>
      <c r="C228" s="10" t="s">
        <v>136</v>
      </c>
      <c r="D228" s="10"/>
      <c r="E228" s="12" t="s">
        <v>889</v>
      </c>
      <c r="F228" s="10">
        <v>100</v>
      </c>
      <c r="G228" s="10" t="s">
        <v>1118</v>
      </c>
    </row>
    <row r="229" spans="1:7" x14ac:dyDescent="0.25">
      <c r="A229" s="10" t="s">
        <v>75</v>
      </c>
      <c r="B229" s="10" t="s">
        <v>75</v>
      </c>
      <c r="C229" s="10" t="s">
        <v>136</v>
      </c>
      <c r="D229" s="10"/>
      <c r="E229" s="12" t="s">
        <v>889</v>
      </c>
      <c r="F229" s="10">
        <v>30</v>
      </c>
      <c r="G229" s="10" t="s">
        <v>1119</v>
      </c>
    </row>
    <row r="230" spans="1:7" x14ac:dyDescent="0.25">
      <c r="A230" s="10" t="s">
        <v>76</v>
      </c>
      <c r="B230" s="10" t="s">
        <v>76</v>
      </c>
      <c r="C230" s="10" t="s">
        <v>136</v>
      </c>
      <c r="D230" s="10"/>
      <c r="E230" s="12" t="s">
        <v>889</v>
      </c>
      <c r="F230" s="10">
        <v>20</v>
      </c>
      <c r="G230" s="10" t="s">
        <v>1120</v>
      </c>
    </row>
    <row r="231" spans="1:7" x14ac:dyDescent="0.25">
      <c r="A231" s="10" t="s">
        <v>400</v>
      </c>
      <c r="B231" s="10" t="s">
        <v>400</v>
      </c>
      <c r="C231" s="10" t="s">
        <v>136</v>
      </c>
      <c r="D231" s="10" t="s">
        <v>401</v>
      </c>
      <c r="E231" s="12" t="s">
        <v>889</v>
      </c>
      <c r="F231" s="10">
        <v>40</v>
      </c>
      <c r="G231" s="10" t="s">
        <v>1121</v>
      </c>
    </row>
    <row r="232" spans="1:7" x14ac:dyDescent="0.25">
      <c r="A232" s="10" t="s">
        <v>402</v>
      </c>
      <c r="B232" s="10" t="s">
        <v>402</v>
      </c>
      <c r="C232" s="10" t="s">
        <v>136</v>
      </c>
      <c r="D232" s="10" t="s">
        <v>75</v>
      </c>
      <c r="E232" s="12" t="s">
        <v>889</v>
      </c>
      <c r="F232" s="10">
        <v>100</v>
      </c>
      <c r="G232" s="10" t="s">
        <v>1122</v>
      </c>
    </row>
    <row r="233" spans="1:7" x14ac:dyDescent="0.25">
      <c r="A233" s="10" t="s">
        <v>403</v>
      </c>
      <c r="B233" s="10" t="s">
        <v>403</v>
      </c>
      <c r="C233" s="10" t="s">
        <v>136</v>
      </c>
      <c r="D233" s="10"/>
      <c r="E233" s="12" t="s">
        <v>889</v>
      </c>
      <c r="F233" s="10">
        <v>100</v>
      </c>
      <c r="G233" s="10" t="s">
        <v>1123</v>
      </c>
    </row>
    <row r="234" spans="1:7" x14ac:dyDescent="0.25">
      <c r="A234" s="10" t="s">
        <v>404</v>
      </c>
      <c r="B234" s="10" t="s">
        <v>404</v>
      </c>
      <c r="C234" s="10" t="s">
        <v>136</v>
      </c>
      <c r="D234" s="10" t="s">
        <v>405</v>
      </c>
      <c r="E234" s="12" t="s">
        <v>889</v>
      </c>
      <c r="F234" s="10">
        <v>20</v>
      </c>
      <c r="G234" s="10" t="s">
        <v>1124</v>
      </c>
    </row>
    <row r="235" spans="1:7" x14ac:dyDescent="0.25">
      <c r="A235" s="10" t="s">
        <v>406</v>
      </c>
      <c r="B235" s="10" t="s">
        <v>406</v>
      </c>
      <c r="C235" s="10" t="s">
        <v>136</v>
      </c>
      <c r="D235" s="10"/>
      <c r="E235" s="12" t="s">
        <v>889</v>
      </c>
      <c r="F235" s="10">
        <v>100</v>
      </c>
      <c r="G235" s="10" t="s">
        <v>1125</v>
      </c>
    </row>
    <row r="236" spans="1:7" x14ac:dyDescent="0.25">
      <c r="A236" s="10" t="s">
        <v>407</v>
      </c>
      <c r="B236" s="10" t="s">
        <v>407</v>
      </c>
      <c r="C236" s="10" t="s">
        <v>136</v>
      </c>
      <c r="D236" s="10" t="s">
        <v>408</v>
      </c>
      <c r="E236" s="12" t="s">
        <v>889</v>
      </c>
      <c r="F236" s="10">
        <v>50</v>
      </c>
      <c r="G236" s="10" t="s">
        <v>1126</v>
      </c>
    </row>
    <row r="237" spans="1:7" x14ac:dyDescent="0.25">
      <c r="A237" s="10" t="s">
        <v>77</v>
      </c>
      <c r="B237" s="10" t="s">
        <v>77</v>
      </c>
      <c r="C237" s="10" t="s">
        <v>136</v>
      </c>
      <c r="D237" s="10" t="s">
        <v>409</v>
      </c>
      <c r="E237" s="12" t="s">
        <v>889</v>
      </c>
      <c r="F237" s="10">
        <v>100</v>
      </c>
      <c r="G237" s="10" t="s">
        <v>1127</v>
      </c>
    </row>
    <row r="238" spans="1:7" x14ac:dyDescent="0.25">
      <c r="A238" s="10" t="s">
        <v>410</v>
      </c>
      <c r="B238" s="10" t="s">
        <v>410</v>
      </c>
      <c r="C238" s="10" t="s">
        <v>136</v>
      </c>
      <c r="D238" s="10"/>
      <c r="E238" s="12" t="s">
        <v>889</v>
      </c>
      <c r="F238" s="10">
        <v>30</v>
      </c>
      <c r="G238" s="10" t="s">
        <v>1128</v>
      </c>
    </row>
    <row r="239" spans="1:7" x14ac:dyDescent="0.25">
      <c r="A239" s="10" t="s">
        <v>411</v>
      </c>
      <c r="B239" s="10" t="s">
        <v>411</v>
      </c>
      <c r="C239" s="10" t="s">
        <v>136</v>
      </c>
      <c r="D239" s="10" t="s">
        <v>412</v>
      </c>
      <c r="E239" s="12" t="s">
        <v>889</v>
      </c>
      <c r="F239" s="10">
        <v>300</v>
      </c>
      <c r="G239" s="10" t="s">
        <v>1129</v>
      </c>
    </row>
    <row r="240" spans="1:7" x14ac:dyDescent="0.25">
      <c r="A240" s="10" t="s">
        <v>413</v>
      </c>
      <c r="B240" s="10" t="s">
        <v>413</v>
      </c>
      <c r="C240" s="10" t="s">
        <v>136</v>
      </c>
      <c r="D240" s="10"/>
      <c r="E240" s="12" t="s">
        <v>889</v>
      </c>
      <c r="F240" s="10">
        <v>50</v>
      </c>
      <c r="G240" s="10" t="s">
        <v>1130</v>
      </c>
    </row>
    <row r="241" spans="1:7" x14ac:dyDescent="0.25">
      <c r="A241" s="10" t="s">
        <v>414</v>
      </c>
      <c r="B241" s="10" t="s">
        <v>414</v>
      </c>
      <c r="C241" s="10" t="s">
        <v>136</v>
      </c>
      <c r="D241" s="10" t="s">
        <v>413</v>
      </c>
      <c r="E241" s="12" t="s">
        <v>889</v>
      </c>
      <c r="F241" s="10">
        <v>50</v>
      </c>
      <c r="G241" s="10" t="s">
        <v>1131</v>
      </c>
    </row>
    <row r="242" spans="1:7" x14ac:dyDescent="0.25">
      <c r="A242" s="10" t="s">
        <v>415</v>
      </c>
      <c r="B242" s="10" t="s">
        <v>415</v>
      </c>
      <c r="C242" s="10" t="s">
        <v>136</v>
      </c>
      <c r="D242" s="10" t="s">
        <v>416</v>
      </c>
      <c r="E242" s="12" t="s">
        <v>889</v>
      </c>
      <c r="F242" s="10">
        <v>50</v>
      </c>
      <c r="G242" s="10" t="s">
        <v>1132</v>
      </c>
    </row>
    <row r="243" spans="1:7" x14ac:dyDescent="0.25">
      <c r="A243" s="10" t="s">
        <v>417</v>
      </c>
      <c r="B243" s="10" t="s">
        <v>417</v>
      </c>
      <c r="C243" s="10" t="s">
        <v>136</v>
      </c>
      <c r="D243" s="10" t="s">
        <v>418</v>
      </c>
      <c r="E243" s="12" t="s">
        <v>889</v>
      </c>
      <c r="F243" s="10">
        <v>30</v>
      </c>
      <c r="G243" s="10" t="s">
        <v>1133</v>
      </c>
    </row>
    <row r="244" spans="1:7" x14ac:dyDescent="0.25">
      <c r="A244" s="10" t="s">
        <v>419</v>
      </c>
      <c r="B244" s="10" t="s">
        <v>420</v>
      </c>
      <c r="C244" s="10" t="s">
        <v>421</v>
      </c>
      <c r="D244" s="10" t="s">
        <v>422</v>
      </c>
      <c r="E244" s="12" t="s">
        <v>889</v>
      </c>
      <c r="F244" s="10">
        <v>20</v>
      </c>
      <c r="G244" s="10" t="s">
        <v>1134</v>
      </c>
    </row>
    <row r="245" spans="1:7" x14ac:dyDescent="0.25">
      <c r="A245" s="10" t="s">
        <v>423</v>
      </c>
      <c r="B245" s="10" t="s">
        <v>423</v>
      </c>
      <c r="C245" s="10" t="s">
        <v>136</v>
      </c>
      <c r="D245" s="10"/>
      <c r="E245" s="12" t="s">
        <v>889</v>
      </c>
      <c r="F245" s="10">
        <v>20</v>
      </c>
      <c r="G245" s="10" t="s">
        <v>1135</v>
      </c>
    </row>
    <row r="246" spans="1:7" x14ac:dyDescent="0.25">
      <c r="A246" s="10" t="s">
        <v>424</v>
      </c>
      <c r="B246" s="10" t="s">
        <v>424</v>
      </c>
      <c r="C246" s="10" t="s">
        <v>136</v>
      </c>
      <c r="D246" s="10"/>
      <c r="E246" s="12" t="s">
        <v>889</v>
      </c>
      <c r="F246" s="10">
        <v>30</v>
      </c>
      <c r="G246" s="10" t="s">
        <v>1136</v>
      </c>
    </row>
    <row r="247" spans="1:7" x14ac:dyDescent="0.25">
      <c r="A247" s="10" t="s">
        <v>425</v>
      </c>
      <c r="B247" s="10" t="s">
        <v>425</v>
      </c>
      <c r="C247" s="10" t="s">
        <v>136</v>
      </c>
      <c r="D247" s="10"/>
      <c r="E247" s="12" t="s">
        <v>889</v>
      </c>
      <c r="F247" s="10">
        <v>100</v>
      </c>
      <c r="G247" s="10" t="s">
        <v>1137</v>
      </c>
    </row>
    <row r="248" spans="1:7" x14ac:dyDescent="0.25">
      <c r="A248" s="10" t="s">
        <v>426</v>
      </c>
      <c r="B248" s="10" t="s">
        <v>427</v>
      </c>
      <c r="C248" s="10" t="s">
        <v>428</v>
      </c>
      <c r="D248" s="10"/>
      <c r="E248" s="12" t="s">
        <v>889</v>
      </c>
      <c r="F248" s="10">
        <v>100</v>
      </c>
      <c r="G248" s="10" t="s">
        <v>1138</v>
      </c>
    </row>
    <row r="249" spans="1:7" x14ac:dyDescent="0.25">
      <c r="A249" s="10" t="s">
        <v>429</v>
      </c>
      <c r="B249" s="10" t="s">
        <v>429</v>
      </c>
      <c r="C249" s="10" t="s">
        <v>136</v>
      </c>
      <c r="D249" s="10"/>
      <c r="E249" s="12" t="s">
        <v>889</v>
      </c>
      <c r="F249" s="10">
        <v>100</v>
      </c>
      <c r="G249" s="10" t="s">
        <v>1139</v>
      </c>
    </row>
    <row r="250" spans="1:7" x14ac:dyDescent="0.25">
      <c r="A250" s="10" t="s">
        <v>430</v>
      </c>
      <c r="B250" s="10" t="s">
        <v>430</v>
      </c>
      <c r="C250" s="10" t="s">
        <v>136</v>
      </c>
      <c r="D250" s="10"/>
      <c r="E250" s="12" t="s">
        <v>889</v>
      </c>
      <c r="F250" s="10">
        <v>20</v>
      </c>
      <c r="G250" s="10" t="s">
        <v>1140</v>
      </c>
    </row>
    <row r="251" spans="1:7" x14ac:dyDescent="0.25">
      <c r="A251" s="10" t="s">
        <v>431</v>
      </c>
      <c r="B251" s="10" t="s">
        <v>431</v>
      </c>
      <c r="C251" s="10" t="s">
        <v>136</v>
      </c>
      <c r="D251" s="10"/>
      <c r="E251" s="12" t="s">
        <v>889</v>
      </c>
      <c r="F251" s="10">
        <v>50</v>
      </c>
      <c r="G251" s="10" t="s">
        <v>1141</v>
      </c>
    </row>
    <row r="252" spans="1:7" x14ac:dyDescent="0.25">
      <c r="A252" s="10" t="s">
        <v>432</v>
      </c>
      <c r="B252" s="10" t="s">
        <v>432</v>
      </c>
      <c r="C252" s="10" t="s">
        <v>136</v>
      </c>
      <c r="D252" s="10" t="s">
        <v>433</v>
      </c>
      <c r="E252" s="12" t="s">
        <v>889</v>
      </c>
      <c r="F252" s="10">
        <v>20</v>
      </c>
      <c r="G252" s="10" t="s">
        <v>1142</v>
      </c>
    </row>
    <row r="253" spans="1:7" x14ac:dyDescent="0.25">
      <c r="A253" s="10" t="s">
        <v>434</v>
      </c>
      <c r="B253" s="10" t="s">
        <v>435</v>
      </c>
      <c r="C253" s="10" t="s">
        <v>436</v>
      </c>
      <c r="D253" s="10" t="s">
        <v>437</v>
      </c>
      <c r="E253" s="12" t="s">
        <v>889</v>
      </c>
      <c r="F253" s="10">
        <v>30</v>
      </c>
      <c r="G253" s="10" t="s">
        <v>1143</v>
      </c>
    </row>
    <row r="254" spans="1:7" x14ac:dyDescent="0.25">
      <c r="A254" s="10" t="s">
        <v>438</v>
      </c>
      <c r="B254" s="10" t="s">
        <v>438</v>
      </c>
      <c r="C254" s="10" t="s">
        <v>136</v>
      </c>
      <c r="D254" s="10"/>
      <c r="E254" s="12" t="s">
        <v>889</v>
      </c>
      <c r="F254" s="10">
        <v>100</v>
      </c>
      <c r="G254" s="10" t="s">
        <v>1144</v>
      </c>
    </row>
    <row r="255" spans="1:7" x14ac:dyDescent="0.25">
      <c r="A255" s="10" t="s">
        <v>439</v>
      </c>
      <c r="B255" s="10" t="s">
        <v>439</v>
      </c>
      <c r="C255" s="10" t="s">
        <v>136</v>
      </c>
      <c r="D255" s="10"/>
      <c r="E255" s="12" t="s">
        <v>889</v>
      </c>
      <c r="F255" s="10">
        <v>100</v>
      </c>
      <c r="G255" s="10" t="s">
        <v>1145</v>
      </c>
    </row>
    <row r="256" spans="1:7" x14ac:dyDescent="0.25">
      <c r="A256" s="10" t="s">
        <v>440</v>
      </c>
      <c r="B256" s="10" t="s">
        <v>440</v>
      </c>
      <c r="C256" s="10" t="s">
        <v>136</v>
      </c>
      <c r="D256" s="10"/>
      <c r="E256" s="12" t="s">
        <v>889</v>
      </c>
      <c r="F256" s="10">
        <v>30</v>
      </c>
      <c r="G256" s="10" t="s">
        <v>1146</v>
      </c>
    </row>
    <row r="257" spans="1:7" x14ac:dyDescent="0.25">
      <c r="A257" s="10" t="s">
        <v>441</v>
      </c>
      <c r="B257" s="10" t="s">
        <v>441</v>
      </c>
      <c r="C257" s="10" t="s">
        <v>136</v>
      </c>
      <c r="D257" s="10"/>
      <c r="E257" s="12" t="s">
        <v>889</v>
      </c>
      <c r="F257" s="10">
        <v>20</v>
      </c>
      <c r="G257" s="10" t="s">
        <v>1147</v>
      </c>
    </row>
    <row r="258" spans="1:7" x14ac:dyDescent="0.25">
      <c r="A258" s="10" t="s">
        <v>78</v>
      </c>
      <c r="B258" s="10" t="s">
        <v>78</v>
      </c>
      <c r="C258" s="10" t="s">
        <v>136</v>
      </c>
      <c r="D258" s="10"/>
      <c r="E258" s="12" t="s">
        <v>889</v>
      </c>
      <c r="F258" s="10">
        <v>100</v>
      </c>
      <c r="G258" s="10" t="s">
        <v>1148</v>
      </c>
    </row>
    <row r="259" spans="1:7" x14ac:dyDescent="0.25">
      <c r="A259" s="10" t="s">
        <v>442</v>
      </c>
      <c r="B259" s="10" t="s">
        <v>442</v>
      </c>
      <c r="C259" s="10" t="s">
        <v>136</v>
      </c>
      <c r="D259" s="10"/>
      <c r="E259" s="12" t="s">
        <v>889</v>
      </c>
      <c r="F259" s="10">
        <v>100</v>
      </c>
      <c r="G259" s="10" t="s">
        <v>1149</v>
      </c>
    </row>
    <row r="260" spans="1:7" x14ac:dyDescent="0.25">
      <c r="A260" s="10" t="s">
        <v>443</v>
      </c>
      <c r="B260" s="10" t="s">
        <v>443</v>
      </c>
      <c r="C260" s="10" t="s">
        <v>136</v>
      </c>
      <c r="D260" s="10" t="s">
        <v>444</v>
      </c>
      <c r="E260" s="12" t="s">
        <v>889</v>
      </c>
      <c r="F260" s="10">
        <v>40</v>
      </c>
      <c r="G260" s="10" t="s">
        <v>1150</v>
      </c>
    </row>
    <row r="261" spans="1:7" x14ac:dyDescent="0.25">
      <c r="A261" s="10" t="s">
        <v>445</v>
      </c>
      <c r="B261" s="10" t="s">
        <v>445</v>
      </c>
      <c r="C261" s="10" t="s">
        <v>136</v>
      </c>
      <c r="D261" s="10" t="s">
        <v>443</v>
      </c>
      <c r="E261" s="12" t="s">
        <v>889</v>
      </c>
      <c r="F261" s="10">
        <v>20</v>
      </c>
      <c r="G261" s="10" t="s">
        <v>1151</v>
      </c>
    </row>
    <row r="262" spans="1:7" x14ac:dyDescent="0.25">
      <c r="A262" s="10" t="s">
        <v>79</v>
      </c>
      <c r="B262" s="10" t="s">
        <v>79</v>
      </c>
      <c r="C262" s="10" t="s">
        <v>136</v>
      </c>
      <c r="D262" s="10"/>
      <c r="E262" s="12" t="s">
        <v>889</v>
      </c>
      <c r="F262" s="10">
        <v>20</v>
      </c>
      <c r="G262" s="10" t="s">
        <v>1152</v>
      </c>
    </row>
    <row r="263" spans="1:7" x14ac:dyDescent="0.25">
      <c r="A263" s="10" t="s">
        <v>80</v>
      </c>
      <c r="B263" s="10" t="s">
        <v>80</v>
      </c>
      <c r="C263" s="10" t="s">
        <v>136</v>
      </c>
      <c r="D263" s="10"/>
      <c r="E263" s="12" t="s">
        <v>889</v>
      </c>
      <c r="F263" s="10">
        <v>30</v>
      </c>
      <c r="G263" s="10" t="s">
        <v>1153</v>
      </c>
    </row>
    <row r="264" spans="1:7" x14ac:dyDescent="0.25">
      <c r="A264" s="10" t="s">
        <v>446</v>
      </c>
      <c r="B264" s="10" t="s">
        <v>446</v>
      </c>
      <c r="C264" s="10" t="s">
        <v>136</v>
      </c>
      <c r="D264" s="10" t="s">
        <v>80</v>
      </c>
      <c r="E264" s="12" t="s">
        <v>889</v>
      </c>
      <c r="F264" s="10">
        <v>50</v>
      </c>
      <c r="G264" s="10" t="s">
        <v>1154</v>
      </c>
    </row>
    <row r="265" spans="1:7" x14ac:dyDescent="0.25">
      <c r="A265" s="10" t="s">
        <v>447</v>
      </c>
      <c r="B265" s="10" t="s">
        <v>447</v>
      </c>
      <c r="C265" s="10" t="s">
        <v>136</v>
      </c>
      <c r="D265" s="10"/>
      <c r="E265" s="12" t="s">
        <v>889</v>
      </c>
      <c r="F265" s="10">
        <v>30</v>
      </c>
      <c r="G265" s="10" t="s">
        <v>1155</v>
      </c>
    </row>
    <row r="266" spans="1:7" x14ac:dyDescent="0.25">
      <c r="A266" s="10" t="s">
        <v>448</v>
      </c>
      <c r="B266" s="10" t="s">
        <v>448</v>
      </c>
      <c r="C266" s="10" t="s">
        <v>136</v>
      </c>
      <c r="D266" s="10"/>
      <c r="E266" s="12" t="s">
        <v>889</v>
      </c>
      <c r="F266" s="10">
        <v>100</v>
      </c>
      <c r="G266" s="10" t="s">
        <v>1156</v>
      </c>
    </row>
    <row r="267" spans="1:7" x14ac:dyDescent="0.25">
      <c r="A267" s="10" t="s">
        <v>81</v>
      </c>
      <c r="B267" s="10" t="s">
        <v>81</v>
      </c>
      <c r="C267" s="10" t="s">
        <v>136</v>
      </c>
      <c r="D267" s="10"/>
      <c r="E267" s="12" t="s">
        <v>889</v>
      </c>
      <c r="F267" s="10">
        <v>100</v>
      </c>
      <c r="G267" s="10" t="s">
        <v>1157</v>
      </c>
    </row>
    <row r="268" spans="1:7" x14ac:dyDescent="0.25">
      <c r="A268" s="10" t="s">
        <v>449</v>
      </c>
      <c r="B268" s="10" t="s">
        <v>449</v>
      </c>
      <c r="C268" s="10" t="s">
        <v>136</v>
      </c>
      <c r="D268" s="10"/>
      <c r="E268" s="12" t="s">
        <v>889</v>
      </c>
      <c r="F268" s="10">
        <v>100</v>
      </c>
      <c r="G268" s="10" t="s">
        <v>1158</v>
      </c>
    </row>
    <row r="269" spans="1:7" x14ac:dyDescent="0.25">
      <c r="A269" s="10" t="s">
        <v>121</v>
      </c>
      <c r="B269" s="10" t="s">
        <v>121</v>
      </c>
      <c r="C269" s="10" t="s">
        <v>136</v>
      </c>
      <c r="D269" s="10"/>
      <c r="E269" s="12" t="s">
        <v>889</v>
      </c>
      <c r="F269" s="10">
        <v>30</v>
      </c>
      <c r="G269" s="10" t="s">
        <v>1159</v>
      </c>
    </row>
    <row r="270" spans="1:7" x14ac:dyDescent="0.25">
      <c r="A270" s="10" t="s">
        <v>82</v>
      </c>
      <c r="B270" s="10" t="s">
        <v>82</v>
      </c>
      <c r="C270" s="10" t="s">
        <v>136</v>
      </c>
      <c r="D270" s="10"/>
      <c r="E270" s="12" t="s">
        <v>889</v>
      </c>
      <c r="F270" s="10">
        <v>20</v>
      </c>
      <c r="G270" s="10" t="s">
        <v>1160</v>
      </c>
    </row>
    <row r="271" spans="1:7" x14ac:dyDescent="0.25">
      <c r="A271" s="10" t="s">
        <v>122</v>
      </c>
      <c r="B271" s="10" t="s">
        <v>122</v>
      </c>
      <c r="C271" s="10" t="s">
        <v>136</v>
      </c>
      <c r="D271" s="10"/>
      <c r="E271" s="12" t="s">
        <v>889</v>
      </c>
      <c r="F271" s="10">
        <v>30</v>
      </c>
      <c r="G271" s="10" t="s">
        <v>1161</v>
      </c>
    </row>
    <row r="272" spans="1:7" x14ac:dyDescent="0.25">
      <c r="A272" s="10" t="s">
        <v>450</v>
      </c>
      <c r="B272" s="10" t="s">
        <v>450</v>
      </c>
      <c r="C272" s="10" t="s">
        <v>136</v>
      </c>
      <c r="D272" s="10"/>
      <c r="E272" s="12" t="s">
        <v>889</v>
      </c>
      <c r="F272" s="10">
        <v>40</v>
      </c>
      <c r="G272" s="10" t="s">
        <v>1162</v>
      </c>
    </row>
    <row r="273" spans="1:7" x14ac:dyDescent="0.25">
      <c r="A273" s="10" t="s">
        <v>451</v>
      </c>
      <c r="B273" s="10" t="s">
        <v>451</v>
      </c>
      <c r="C273" s="10" t="s">
        <v>136</v>
      </c>
      <c r="D273" s="10"/>
      <c r="E273" s="12" t="s">
        <v>889</v>
      </c>
      <c r="F273" s="10">
        <v>20</v>
      </c>
      <c r="G273" s="10" t="s">
        <v>1163</v>
      </c>
    </row>
    <row r="274" spans="1:7" x14ac:dyDescent="0.25">
      <c r="A274" s="10" t="s">
        <v>83</v>
      </c>
      <c r="B274" s="10" t="s">
        <v>83</v>
      </c>
      <c r="C274" s="10" t="s">
        <v>136</v>
      </c>
      <c r="D274" s="10"/>
      <c r="E274" s="12" t="s">
        <v>889</v>
      </c>
      <c r="F274" s="10">
        <v>30</v>
      </c>
      <c r="G274" s="10" t="s">
        <v>1164</v>
      </c>
    </row>
    <row r="275" spans="1:7" x14ac:dyDescent="0.25">
      <c r="A275" s="10" t="s">
        <v>84</v>
      </c>
      <c r="B275" s="10" t="s">
        <v>84</v>
      </c>
      <c r="C275" s="10" t="s">
        <v>136</v>
      </c>
      <c r="D275" s="10"/>
      <c r="E275" s="12" t="s">
        <v>889</v>
      </c>
      <c r="F275" s="10">
        <v>30</v>
      </c>
      <c r="G275" s="10" t="s">
        <v>1165</v>
      </c>
    </row>
    <row r="276" spans="1:7" x14ac:dyDescent="0.25">
      <c r="A276" s="10" t="s">
        <v>452</v>
      </c>
      <c r="B276" s="10" t="s">
        <v>452</v>
      </c>
      <c r="C276" s="10" t="s">
        <v>136</v>
      </c>
      <c r="D276" s="10"/>
      <c r="E276" s="12" t="s">
        <v>889</v>
      </c>
      <c r="F276" s="10">
        <v>20</v>
      </c>
      <c r="G276" s="10" t="s">
        <v>1166</v>
      </c>
    </row>
    <row r="277" spans="1:7" x14ac:dyDescent="0.25">
      <c r="A277" s="10" t="s">
        <v>85</v>
      </c>
      <c r="B277" s="10" t="s">
        <v>85</v>
      </c>
      <c r="C277" s="10" t="s">
        <v>136</v>
      </c>
      <c r="D277" s="10"/>
      <c r="E277" s="12" t="s">
        <v>889</v>
      </c>
      <c r="F277" s="10">
        <v>20</v>
      </c>
      <c r="G277" s="10" t="s">
        <v>1167</v>
      </c>
    </row>
    <row r="278" spans="1:7" x14ac:dyDescent="0.25">
      <c r="A278" s="10" t="s">
        <v>86</v>
      </c>
      <c r="B278" s="10" t="s">
        <v>86</v>
      </c>
      <c r="C278" s="10" t="s">
        <v>136</v>
      </c>
      <c r="D278" s="10"/>
      <c r="E278" s="12" t="s">
        <v>889</v>
      </c>
      <c r="F278" s="10">
        <v>20</v>
      </c>
      <c r="G278" s="10" t="s">
        <v>1168</v>
      </c>
    </row>
    <row r="279" spans="1:7" x14ac:dyDescent="0.25">
      <c r="A279" s="10" t="s">
        <v>453</v>
      </c>
      <c r="B279" s="10" t="s">
        <v>453</v>
      </c>
      <c r="C279" s="10" t="s">
        <v>136</v>
      </c>
      <c r="D279" s="10"/>
      <c r="E279" s="12" t="s">
        <v>889</v>
      </c>
      <c r="F279" s="10">
        <v>20</v>
      </c>
      <c r="G279" s="10" t="s">
        <v>1169</v>
      </c>
    </row>
    <row r="280" spans="1:7" x14ac:dyDescent="0.25">
      <c r="A280" s="10" t="s">
        <v>454</v>
      </c>
      <c r="B280" s="10" t="s">
        <v>454</v>
      </c>
      <c r="C280" s="10" t="s">
        <v>136</v>
      </c>
      <c r="D280" s="10"/>
      <c r="E280" s="12" t="s">
        <v>889</v>
      </c>
      <c r="F280" s="10">
        <v>20</v>
      </c>
      <c r="G280" s="10" t="s">
        <v>1170</v>
      </c>
    </row>
    <row r="281" spans="1:7" x14ac:dyDescent="0.25">
      <c r="A281" s="10" t="s">
        <v>455</v>
      </c>
      <c r="B281" s="10" t="s">
        <v>455</v>
      </c>
      <c r="C281" s="10" t="s">
        <v>136</v>
      </c>
      <c r="D281" s="10"/>
      <c r="E281" s="12" t="s">
        <v>889</v>
      </c>
      <c r="F281" s="10">
        <v>20</v>
      </c>
      <c r="G281" s="10" t="s">
        <v>1171</v>
      </c>
    </row>
    <row r="282" spans="1:7" x14ac:dyDescent="0.25">
      <c r="A282" s="10" t="s">
        <v>456</v>
      </c>
      <c r="B282" s="10" t="s">
        <v>456</v>
      </c>
      <c r="C282" s="10" t="s">
        <v>136</v>
      </c>
      <c r="D282" s="10"/>
      <c r="E282" s="12" t="s">
        <v>889</v>
      </c>
      <c r="F282" s="10">
        <v>20</v>
      </c>
      <c r="G282" s="10" t="s">
        <v>1172</v>
      </c>
    </row>
    <row r="283" spans="1:7" x14ac:dyDescent="0.25">
      <c r="A283" s="10" t="s">
        <v>87</v>
      </c>
      <c r="B283" s="10" t="s">
        <v>87</v>
      </c>
      <c r="C283" s="10" t="s">
        <v>136</v>
      </c>
      <c r="D283" s="10"/>
      <c r="E283" s="12" t="s">
        <v>889</v>
      </c>
      <c r="F283" s="10">
        <v>20</v>
      </c>
      <c r="G283" s="10" t="s">
        <v>1173</v>
      </c>
    </row>
    <row r="284" spans="1:7" x14ac:dyDescent="0.25">
      <c r="A284" s="10" t="s">
        <v>457</v>
      </c>
      <c r="B284" s="10" t="s">
        <v>457</v>
      </c>
      <c r="C284" s="10" t="s">
        <v>136</v>
      </c>
      <c r="D284" s="10"/>
      <c r="E284" s="12" t="s">
        <v>889</v>
      </c>
      <c r="F284" s="10">
        <v>100</v>
      </c>
      <c r="G284" s="10" t="s">
        <v>1174</v>
      </c>
    </row>
    <row r="285" spans="1:7" x14ac:dyDescent="0.25">
      <c r="A285" s="10" t="s">
        <v>458</v>
      </c>
      <c r="B285" s="10" t="s">
        <v>459</v>
      </c>
      <c r="C285" s="10" t="s">
        <v>460</v>
      </c>
      <c r="D285" s="10" t="s">
        <v>461</v>
      </c>
      <c r="E285" s="12" t="s">
        <v>889</v>
      </c>
      <c r="F285" s="10">
        <v>200</v>
      </c>
      <c r="G285" s="10" t="s">
        <v>1175</v>
      </c>
    </row>
    <row r="286" spans="1:7" x14ac:dyDescent="0.25">
      <c r="A286" s="10" t="s">
        <v>107</v>
      </c>
      <c r="B286" s="10" t="s">
        <v>107</v>
      </c>
      <c r="C286" s="10" t="s">
        <v>136</v>
      </c>
      <c r="D286" s="10"/>
      <c r="E286" s="12" t="s">
        <v>889</v>
      </c>
      <c r="F286" s="10">
        <v>30</v>
      </c>
      <c r="G286" s="10" t="s">
        <v>1176</v>
      </c>
    </row>
    <row r="287" spans="1:7" x14ac:dyDescent="0.25">
      <c r="A287" s="10" t="s">
        <v>462</v>
      </c>
      <c r="B287" s="10" t="s">
        <v>463</v>
      </c>
      <c r="C287" s="10" t="s">
        <v>464</v>
      </c>
      <c r="D287" s="10" t="s">
        <v>465</v>
      </c>
      <c r="E287" s="12" t="s">
        <v>889</v>
      </c>
      <c r="F287" s="10">
        <v>40</v>
      </c>
      <c r="G287" s="10" t="s">
        <v>1177</v>
      </c>
    </row>
    <row r="288" spans="1:7" x14ac:dyDescent="0.25">
      <c r="A288" s="10" t="s">
        <v>466</v>
      </c>
      <c r="B288" s="10" t="s">
        <v>467</v>
      </c>
      <c r="C288" s="10" t="s">
        <v>468</v>
      </c>
      <c r="D288" s="10" t="s">
        <v>469</v>
      </c>
      <c r="E288" s="12" t="s">
        <v>889</v>
      </c>
      <c r="F288" s="10">
        <v>100</v>
      </c>
      <c r="G288" s="10" t="s">
        <v>1178</v>
      </c>
    </row>
    <row r="289" spans="1:7" x14ac:dyDescent="0.25">
      <c r="A289" s="10" t="s">
        <v>470</v>
      </c>
      <c r="B289" s="10" t="s">
        <v>471</v>
      </c>
      <c r="C289" s="10" t="s">
        <v>472</v>
      </c>
      <c r="D289" s="10" t="s">
        <v>473</v>
      </c>
      <c r="E289" s="12" t="s">
        <v>889</v>
      </c>
      <c r="F289" s="10">
        <v>100</v>
      </c>
      <c r="G289" s="10" t="s">
        <v>1179</v>
      </c>
    </row>
    <row r="290" spans="1:7" x14ac:dyDescent="0.25">
      <c r="A290" s="10" t="s">
        <v>474</v>
      </c>
      <c r="B290" s="10" t="s">
        <v>474</v>
      </c>
      <c r="C290" s="10" t="s">
        <v>136</v>
      </c>
      <c r="D290" s="10"/>
      <c r="E290" s="12" t="s">
        <v>889</v>
      </c>
      <c r="F290" s="10">
        <v>20</v>
      </c>
      <c r="G290" s="10" t="s">
        <v>1180</v>
      </c>
    </row>
    <row r="291" spans="1:7" x14ac:dyDescent="0.25">
      <c r="A291" s="10" t="s">
        <v>475</v>
      </c>
      <c r="B291" s="10" t="s">
        <v>476</v>
      </c>
      <c r="C291" s="10" t="s">
        <v>477</v>
      </c>
      <c r="D291" s="10"/>
      <c r="E291" s="12" t="s">
        <v>889</v>
      </c>
      <c r="F291" s="10">
        <v>20</v>
      </c>
      <c r="G291" s="10" t="s">
        <v>1181</v>
      </c>
    </row>
    <row r="292" spans="1:7" x14ac:dyDescent="0.25">
      <c r="A292" s="10" t="s">
        <v>478</v>
      </c>
      <c r="B292" s="10" t="s">
        <v>478</v>
      </c>
      <c r="C292" s="10" t="s">
        <v>136</v>
      </c>
      <c r="D292" s="10"/>
      <c r="E292" s="12" t="s">
        <v>889</v>
      </c>
      <c r="F292" s="10">
        <v>20</v>
      </c>
      <c r="G292" s="10" t="s">
        <v>1182</v>
      </c>
    </row>
    <row r="293" spans="1:7" x14ac:dyDescent="0.25">
      <c r="A293" s="10" t="s">
        <v>479</v>
      </c>
      <c r="B293" s="10" t="s">
        <v>479</v>
      </c>
      <c r="C293" s="10" t="s">
        <v>136</v>
      </c>
      <c r="D293" s="10"/>
      <c r="E293" s="12" t="s">
        <v>889</v>
      </c>
      <c r="F293" s="10">
        <v>30</v>
      </c>
      <c r="G293" s="10" t="s">
        <v>1183</v>
      </c>
    </row>
    <row r="294" spans="1:7" x14ac:dyDescent="0.25">
      <c r="A294" s="10" t="s">
        <v>480</v>
      </c>
      <c r="B294" s="10" t="s">
        <v>481</v>
      </c>
      <c r="C294" s="10" t="s">
        <v>482</v>
      </c>
      <c r="D294" s="10"/>
      <c r="E294" s="12" t="s">
        <v>889</v>
      </c>
      <c r="F294" s="10">
        <v>30</v>
      </c>
      <c r="G294" s="10" t="s">
        <v>1184</v>
      </c>
    </row>
    <row r="295" spans="1:7" x14ac:dyDescent="0.25">
      <c r="A295" s="10" t="s">
        <v>483</v>
      </c>
      <c r="B295" s="10" t="s">
        <v>483</v>
      </c>
      <c r="C295" s="10" t="s">
        <v>136</v>
      </c>
      <c r="D295" s="10"/>
      <c r="E295" s="12" t="s">
        <v>889</v>
      </c>
      <c r="F295" s="10">
        <v>30</v>
      </c>
      <c r="G295" s="10" t="s">
        <v>1185</v>
      </c>
    </row>
    <row r="296" spans="1:7" x14ac:dyDescent="0.25">
      <c r="A296" s="10" t="s">
        <v>484</v>
      </c>
      <c r="B296" s="10" t="s">
        <v>484</v>
      </c>
      <c r="C296" s="10" t="s">
        <v>136</v>
      </c>
      <c r="D296" s="10"/>
      <c r="E296" s="12" t="s">
        <v>889</v>
      </c>
      <c r="F296" s="10">
        <v>30</v>
      </c>
      <c r="G296" s="10" t="s">
        <v>1186</v>
      </c>
    </row>
    <row r="297" spans="1:7" x14ac:dyDescent="0.25">
      <c r="A297" s="10" t="s">
        <v>485</v>
      </c>
      <c r="B297" s="10" t="s">
        <v>485</v>
      </c>
      <c r="C297" s="10" t="s">
        <v>136</v>
      </c>
      <c r="D297" s="10"/>
      <c r="E297" s="12" t="s">
        <v>889</v>
      </c>
      <c r="F297" s="10">
        <v>30</v>
      </c>
      <c r="G297" s="10" t="s">
        <v>1187</v>
      </c>
    </row>
    <row r="298" spans="1:7" x14ac:dyDescent="0.25">
      <c r="A298" s="10" t="s">
        <v>486</v>
      </c>
      <c r="B298" s="10" t="s">
        <v>486</v>
      </c>
      <c r="C298" s="10" t="s">
        <v>136</v>
      </c>
      <c r="D298" s="10"/>
      <c r="E298" s="12" t="s">
        <v>889</v>
      </c>
      <c r="F298" s="10">
        <v>30</v>
      </c>
      <c r="G298" s="10" t="s">
        <v>1188</v>
      </c>
    </row>
    <row r="299" spans="1:7" x14ac:dyDescent="0.25">
      <c r="A299" s="10" t="s">
        <v>487</v>
      </c>
      <c r="B299" s="10" t="s">
        <v>487</v>
      </c>
      <c r="C299" s="10" t="s">
        <v>136</v>
      </c>
      <c r="D299" s="10"/>
      <c r="E299" s="12" t="s">
        <v>889</v>
      </c>
      <c r="F299" s="10">
        <v>30</v>
      </c>
      <c r="G299" s="10" t="s">
        <v>1189</v>
      </c>
    </row>
    <row r="300" spans="1:7" x14ac:dyDescent="0.25">
      <c r="A300" s="10" t="s">
        <v>488</v>
      </c>
      <c r="B300" s="10" t="s">
        <v>488</v>
      </c>
      <c r="C300" s="10" t="s">
        <v>136</v>
      </c>
      <c r="D300" s="10" t="s">
        <v>489</v>
      </c>
      <c r="E300" s="12" t="s">
        <v>889</v>
      </c>
      <c r="F300" s="10">
        <v>100</v>
      </c>
      <c r="G300" s="10" t="s">
        <v>1190</v>
      </c>
    </row>
    <row r="301" spans="1:7" x14ac:dyDescent="0.25">
      <c r="A301" s="10" t="s">
        <v>490</v>
      </c>
      <c r="B301" s="10" t="s">
        <v>490</v>
      </c>
      <c r="C301" s="10" t="s">
        <v>136</v>
      </c>
      <c r="D301" s="10"/>
      <c r="E301" s="12" t="s">
        <v>889</v>
      </c>
      <c r="F301" s="10">
        <v>20</v>
      </c>
      <c r="G301" s="10" t="s">
        <v>1191</v>
      </c>
    </row>
    <row r="302" spans="1:7" x14ac:dyDescent="0.25">
      <c r="A302" s="10" t="s">
        <v>88</v>
      </c>
      <c r="B302" s="10" t="s">
        <v>88</v>
      </c>
      <c r="C302" s="10" t="s">
        <v>136</v>
      </c>
      <c r="D302" s="10"/>
      <c r="E302" s="12" t="s">
        <v>889</v>
      </c>
      <c r="F302" s="10">
        <v>20</v>
      </c>
      <c r="G302" s="10" t="s">
        <v>1192</v>
      </c>
    </row>
    <row r="303" spans="1:7" x14ac:dyDescent="0.25">
      <c r="A303" s="10" t="s">
        <v>491</v>
      </c>
      <c r="B303" s="10" t="s">
        <v>491</v>
      </c>
      <c r="C303" s="10" t="s">
        <v>136</v>
      </c>
      <c r="D303" s="10"/>
      <c r="E303" s="12" t="s">
        <v>889</v>
      </c>
      <c r="F303" s="10">
        <v>20</v>
      </c>
      <c r="G303" s="10" t="s">
        <v>1193</v>
      </c>
    </row>
    <row r="304" spans="1:7" x14ac:dyDescent="0.25">
      <c r="A304" s="10" t="s">
        <v>492</v>
      </c>
      <c r="B304" s="10" t="s">
        <v>492</v>
      </c>
      <c r="C304" s="10" t="s">
        <v>136</v>
      </c>
      <c r="D304" s="10" t="s">
        <v>493</v>
      </c>
      <c r="E304" s="12" t="s">
        <v>889</v>
      </c>
      <c r="F304" s="10">
        <v>100</v>
      </c>
      <c r="G304" s="10" t="s">
        <v>1194</v>
      </c>
    </row>
    <row r="305" spans="1:7" x14ac:dyDescent="0.25">
      <c r="A305" s="10" t="s">
        <v>494</v>
      </c>
      <c r="B305" s="10" t="s">
        <v>494</v>
      </c>
      <c r="C305" s="10" t="s">
        <v>136</v>
      </c>
      <c r="D305" s="10"/>
      <c r="E305" s="12" t="s">
        <v>889</v>
      </c>
      <c r="F305" s="10">
        <v>20</v>
      </c>
      <c r="G305" s="10" t="s">
        <v>1195</v>
      </c>
    </row>
    <row r="306" spans="1:7" x14ac:dyDescent="0.25">
      <c r="A306" s="10" t="s">
        <v>89</v>
      </c>
      <c r="B306" s="10" t="s">
        <v>89</v>
      </c>
      <c r="C306" s="10" t="s">
        <v>136</v>
      </c>
      <c r="D306" s="10"/>
      <c r="E306" s="12" t="s">
        <v>889</v>
      </c>
      <c r="F306" s="10">
        <v>20</v>
      </c>
      <c r="G306" s="10" t="s">
        <v>1196</v>
      </c>
    </row>
    <row r="307" spans="1:7" x14ac:dyDescent="0.25">
      <c r="A307" s="10" t="s">
        <v>495</v>
      </c>
      <c r="B307" s="10" t="s">
        <v>495</v>
      </c>
      <c r="C307" s="10" t="s">
        <v>136</v>
      </c>
      <c r="D307" s="10"/>
      <c r="E307" s="12" t="s">
        <v>889</v>
      </c>
      <c r="F307" s="10">
        <v>20</v>
      </c>
      <c r="G307" s="10" t="s">
        <v>1197</v>
      </c>
    </row>
    <row r="308" spans="1:7" x14ac:dyDescent="0.25">
      <c r="A308" s="10" t="s">
        <v>496</v>
      </c>
      <c r="B308" s="10" t="s">
        <v>496</v>
      </c>
      <c r="C308" s="10" t="s">
        <v>136</v>
      </c>
      <c r="D308" s="10"/>
      <c r="E308" s="12" t="s">
        <v>889</v>
      </c>
      <c r="F308" s="10">
        <v>20</v>
      </c>
      <c r="G308" s="10" t="s">
        <v>1198</v>
      </c>
    </row>
    <row r="309" spans="1:7" x14ac:dyDescent="0.25">
      <c r="A309" s="10" t="s">
        <v>497</v>
      </c>
      <c r="B309" s="10" t="s">
        <v>497</v>
      </c>
      <c r="C309" s="10" t="s">
        <v>136</v>
      </c>
      <c r="D309" s="10"/>
      <c r="E309" s="12" t="s">
        <v>889</v>
      </c>
      <c r="F309" s="10">
        <v>50</v>
      </c>
      <c r="G309" s="10" t="s">
        <v>1199</v>
      </c>
    </row>
    <row r="310" spans="1:7" x14ac:dyDescent="0.25">
      <c r="A310" s="10" t="s">
        <v>498</v>
      </c>
      <c r="B310" s="10" t="s">
        <v>498</v>
      </c>
      <c r="C310" s="10" t="s">
        <v>136</v>
      </c>
      <c r="D310" s="10"/>
      <c r="E310" s="12" t="s">
        <v>889</v>
      </c>
      <c r="F310" s="10">
        <v>100</v>
      </c>
      <c r="G310" s="10" t="s">
        <v>1200</v>
      </c>
    </row>
    <row r="311" spans="1:7" x14ac:dyDescent="0.25">
      <c r="A311" s="10" t="s">
        <v>90</v>
      </c>
      <c r="B311" s="10" t="s">
        <v>90</v>
      </c>
      <c r="C311" s="10" t="s">
        <v>136</v>
      </c>
      <c r="D311" s="10" t="s">
        <v>91</v>
      </c>
      <c r="E311" s="12" t="s">
        <v>889</v>
      </c>
      <c r="F311" s="10">
        <v>100</v>
      </c>
      <c r="G311" s="10" t="s">
        <v>1201</v>
      </c>
    </row>
    <row r="312" spans="1:7" x14ac:dyDescent="0.25">
      <c r="A312" s="10" t="s">
        <v>499</v>
      </c>
      <c r="B312" s="10" t="s">
        <v>500</v>
      </c>
      <c r="C312" s="10" t="s">
        <v>501</v>
      </c>
      <c r="D312" s="10" t="s">
        <v>502</v>
      </c>
      <c r="E312" s="12" t="s">
        <v>889</v>
      </c>
      <c r="F312" s="10">
        <v>20</v>
      </c>
      <c r="G312" s="10" t="s">
        <v>1202</v>
      </c>
    </row>
    <row r="313" spans="1:7" x14ac:dyDescent="0.25">
      <c r="A313" s="10" t="s">
        <v>91</v>
      </c>
      <c r="B313" s="10" t="s">
        <v>91</v>
      </c>
      <c r="C313" s="10" t="s">
        <v>136</v>
      </c>
      <c r="D313" s="10" t="s">
        <v>503</v>
      </c>
      <c r="E313" s="12" t="s">
        <v>889</v>
      </c>
      <c r="F313" s="10">
        <v>100</v>
      </c>
      <c r="G313" s="10" t="s">
        <v>1203</v>
      </c>
    </row>
    <row r="314" spans="1:7" x14ac:dyDescent="0.25">
      <c r="A314" s="10" t="s">
        <v>92</v>
      </c>
      <c r="B314" s="10" t="s">
        <v>504</v>
      </c>
      <c r="C314" s="10" t="s">
        <v>505</v>
      </c>
      <c r="D314" s="10"/>
      <c r="E314" s="12" t="s">
        <v>889</v>
      </c>
      <c r="F314" s="10">
        <v>100</v>
      </c>
      <c r="G314" s="10" t="s">
        <v>1204</v>
      </c>
    </row>
    <row r="315" spans="1:7" x14ac:dyDescent="0.25">
      <c r="A315" s="10" t="s">
        <v>506</v>
      </c>
      <c r="B315" s="10" t="s">
        <v>507</v>
      </c>
      <c r="C315" s="10" t="s">
        <v>508</v>
      </c>
      <c r="D315" s="10" t="s">
        <v>509</v>
      </c>
      <c r="E315" s="12" t="s">
        <v>889</v>
      </c>
      <c r="F315" s="10">
        <v>30</v>
      </c>
      <c r="G315" s="10" t="s">
        <v>1205</v>
      </c>
    </row>
    <row r="316" spans="1:7" x14ac:dyDescent="0.25">
      <c r="A316" s="10" t="s">
        <v>510</v>
      </c>
      <c r="B316" s="10" t="s">
        <v>510</v>
      </c>
      <c r="C316" s="10" t="s">
        <v>136</v>
      </c>
      <c r="D316" s="10"/>
      <c r="E316" s="12" t="s">
        <v>889</v>
      </c>
      <c r="F316" s="10">
        <v>100</v>
      </c>
      <c r="G316" s="10" t="s">
        <v>1206</v>
      </c>
    </row>
    <row r="317" spans="1:7" x14ac:dyDescent="0.25">
      <c r="A317" s="10" t="s">
        <v>93</v>
      </c>
      <c r="B317" s="10" t="s">
        <v>93</v>
      </c>
      <c r="C317" s="10" t="s">
        <v>136</v>
      </c>
      <c r="D317" s="10"/>
      <c r="E317" s="12" t="s">
        <v>889</v>
      </c>
      <c r="F317" s="10">
        <v>30</v>
      </c>
      <c r="G317" s="10" t="s">
        <v>1207</v>
      </c>
    </row>
    <row r="318" spans="1:7" x14ac:dyDescent="0.25">
      <c r="A318" s="10" t="s">
        <v>94</v>
      </c>
      <c r="B318" s="10" t="s">
        <v>94</v>
      </c>
      <c r="C318" s="10" t="s">
        <v>136</v>
      </c>
      <c r="D318" s="10"/>
      <c r="E318" s="12" t="s">
        <v>889</v>
      </c>
      <c r="F318" s="10">
        <v>30</v>
      </c>
      <c r="G318" s="10" t="s">
        <v>1208</v>
      </c>
    </row>
    <row r="319" spans="1:7" x14ac:dyDescent="0.25">
      <c r="A319" s="10" t="s">
        <v>511</v>
      </c>
      <c r="B319" s="10" t="s">
        <v>511</v>
      </c>
      <c r="C319" s="10" t="s">
        <v>136</v>
      </c>
      <c r="D319" s="10" t="s">
        <v>512</v>
      </c>
      <c r="E319" s="12" t="s">
        <v>889</v>
      </c>
      <c r="F319" s="10">
        <v>20</v>
      </c>
      <c r="G319" s="10" t="s">
        <v>1209</v>
      </c>
    </row>
    <row r="320" spans="1:7" x14ac:dyDescent="0.25">
      <c r="A320" s="10" t="s">
        <v>123</v>
      </c>
      <c r="B320" s="10" t="s">
        <v>513</v>
      </c>
      <c r="C320" s="10" t="s">
        <v>514</v>
      </c>
      <c r="D320" s="10"/>
      <c r="E320" s="12" t="s">
        <v>889</v>
      </c>
      <c r="F320" s="10">
        <v>20</v>
      </c>
      <c r="G320" s="10" t="s">
        <v>1210</v>
      </c>
    </row>
    <row r="321" spans="1:7" x14ac:dyDescent="0.25">
      <c r="A321" s="10" t="s">
        <v>515</v>
      </c>
      <c r="B321" s="10" t="s">
        <v>515</v>
      </c>
      <c r="C321" s="10" t="s">
        <v>136</v>
      </c>
      <c r="D321" s="10"/>
      <c r="E321" s="12" t="s">
        <v>889</v>
      </c>
      <c r="F321" s="10">
        <v>30</v>
      </c>
      <c r="G321" s="10" t="s">
        <v>1211</v>
      </c>
    </row>
    <row r="322" spans="1:7" x14ac:dyDescent="0.25">
      <c r="A322" s="10" t="s">
        <v>516</v>
      </c>
      <c r="B322" s="10" t="s">
        <v>516</v>
      </c>
      <c r="C322" s="10" t="s">
        <v>136</v>
      </c>
      <c r="D322" s="10" t="s">
        <v>94</v>
      </c>
      <c r="E322" s="12" t="s">
        <v>889</v>
      </c>
      <c r="F322" s="10">
        <v>200</v>
      </c>
      <c r="G322" s="10" t="s">
        <v>1212</v>
      </c>
    </row>
    <row r="323" spans="1:7" x14ac:dyDescent="0.25">
      <c r="A323" s="10" t="s">
        <v>512</v>
      </c>
      <c r="B323" s="10" t="s">
        <v>512</v>
      </c>
      <c r="C323" s="10" t="s">
        <v>136</v>
      </c>
      <c r="D323" s="10" t="s">
        <v>517</v>
      </c>
      <c r="E323" s="12" t="s">
        <v>889</v>
      </c>
      <c r="F323" s="10">
        <v>20</v>
      </c>
      <c r="G323" s="10" t="s">
        <v>1213</v>
      </c>
    </row>
    <row r="324" spans="1:7" x14ac:dyDescent="0.25">
      <c r="A324" s="10" t="s">
        <v>95</v>
      </c>
      <c r="B324" s="10" t="s">
        <v>95</v>
      </c>
      <c r="C324" s="10" t="s">
        <v>136</v>
      </c>
      <c r="D324" s="10" t="s">
        <v>518</v>
      </c>
      <c r="E324" s="12" t="s">
        <v>889</v>
      </c>
      <c r="F324" s="10">
        <v>100</v>
      </c>
      <c r="G324" s="10" t="s">
        <v>1214</v>
      </c>
    </row>
    <row r="325" spans="1:7" x14ac:dyDescent="0.25">
      <c r="A325" s="10" t="s">
        <v>519</v>
      </c>
      <c r="B325" s="10" t="s">
        <v>519</v>
      </c>
      <c r="C325" s="10" t="s">
        <v>136</v>
      </c>
      <c r="D325" s="10"/>
      <c r="E325" s="12" t="s">
        <v>889</v>
      </c>
      <c r="F325" s="10">
        <v>400</v>
      </c>
      <c r="G325" s="10" t="s">
        <v>1215</v>
      </c>
    </row>
    <row r="326" spans="1:7" x14ac:dyDescent="0.25">
      <c r="A326" s="10" t="s">
        <v>520</v>
      </c>
      <c r="B326" s="10" t="s">
        <v>521</v>
      </c>
      <c r="C326" s="10" t="s">
        <v>522</v>
      </c>
      <c r="D326" s="10" t="s">
        <v>523</v>
      </c>
      <c r="E326" s="12" t="s">
        <v>889</v>
      </c>
      <c r="F326" s="10">
        <v>40</v>
      </c>
      <c r="G326" s="10" t="s">
        <v>1216</v>
      </c>
    </row>
    <row r="327" spans="1:7" x14ac:dyDescent="0.25">
      <c r="A327" s="10" t="s">
        <v>524</v>
      </c>
      <c r="B327" s="10" t="s">
        <v>524</v>
      </c>
      <c r="C327" s="10" t="s">
        <v>136</v>
      </c>
      <c r="D327" s="10"/>
      <c r="E327" s="12" t="s">
        <v>889</v>
      </c>
      <c r="F327" s="10">
        <v>100</v>
      </c>
      <c r="G327" s="10" t="s">
        <v>1217</v>
      </c>
    </row>
    <row r="328" spans="1:7" x14ac:dyDescent="0.25">
      <c r="A328" s="10" t="s">
        <v>525</v>
      </c>
      <c r="B328" s="10" t="s">
        <v>525</v>
      </c>
      <c r="C328" s="10" t="s">
        <v>136</v>
      </c>
      <c r="D328" s="10" t="s">
        <v>526</v>
      </c>
      <c r="E328" s="12" t="s">
        <v>889</v>
      </c>
      <c r="F328" s="10">
        <v>20</v>
      </c>
      <c r="G328" s="10" t="s">
        <v>1218</v>
      </c>
    </row>
    <row r="329" spans="1:7" x14ac:dyDescent="0.25">
      <c r="A329" s="10" t="s">
        <v>527</v>
      </c>
      <c r="B329" s="10" t="s">
        <v>527</v>
      </c>
      <c r="C329" s="10" t="s">
        <v>136</v>
      </c>
      <c r="D329" s="10"/>
      <c r="E329" s="12" t="s">
        <v>889</v>
      </c>
      <c r="F329" s="10">
        <v>50</v>
      </c>
      <c r="G329" s="10" t="s">
        <v>1219</v>
      </c>
    </row>
    <row r="330" spans="1:7" x14ac:dyDescent="0.25">
      <c r="A330" s="10" t="s">
        <v>96</v>
      </c>
      <c r="B330" s="10" t="s">
        <v>528</v>
      </c>
      <c r="C330" s="10" t="s">
        <v>529</v>
      </c>
      <c r="D330" s="10"/>
      <c r="E330" s="12" t="s">
        <v>889</v>
      </c>
      <c r="F330" s="10">
        <v>100</v>
      </c>
      <c r="G330" s="10" t="s">
        <v>1220</v>
      </c>
    </row>
    <row r="331" spans="1:7" x14ac:dyDescent="0.25">
      <c r="A331" s="10" t="s">
        <v>530</v>
      </c>
      <c r="B331" s="10" t="s">
        <v>530</v>
      </c>
      <c r="C331" s="10" t="s">
        <v>136</v>
      </c>
      <c r="D331" s="10" t="s">
        <v>531</v>
      </c>
      <c r="E331" s="12" t="s">
        <v>889</v>
      </c>
      <c r="F331" s="10">
        <v>50</v>
      </c>
      <c r="G331" s="10" t="s">
        <v>1221</v>
      </c>
    </row>
    <row r="332" spans="1:7" x14ac:dyDescent="0.25">
      <c r="A332" s="10" t="s">
        <v>532</v>
      </c>
      <c r="B332" s="10" t="s">
        <v>532</v>
      </c>
      <c r="C332" s="10" t="s">
        <v>136</v>
      </c>
      <c r="D332" s="10"/>
      <c r="E332" s="12" t="s">
        <v>889</v>
      </c>
      <c r="F332" s="10">
        <v>100</v>
      </c>
      <c r="G332" s="10" t="s">
        <v>1222</v>
      </c>
    </row>
    <row r="333" spans="1:7" x14ac:dyDescent="0.25">
      <c r="A333" s="10" t="s">
        <v>533</v>
      </c>
      <c r="B333" s="10" t="s">
        <v>533</v>
      </c>
      <c r="C333" s="10" t="s">
        <v>136</v>
      </c>
      <c r="D333" s="10"/>
      <c r="E333" s="12" t="s">
        <v>889</v>
      </c>
      <c r="F333" s="10">
        <v>20</v>
      </c>
      <c r="G333" s="10" t="s">
        <v>1223</v>
      </c>
    </row>
    <row r="334" spans="1:7" x14ac:dyDescent="0.25">
      <c r="A334" s="10" t="s">
        <v>534</v>
      </c>
      <c r="B334" s="10" t="s">
        <v>534</v>
      </c>
      <c r="C334" s="10" t="s">
        <v>136</v>
      </c>
      <c r="D334" s="10"/>
      <c r="E334" s="12" t="s">
        <v>889</v>
      </c>
      <c r="F334" s="10">
        <v>50</v>
      </c>
      <c r="G334" s="10" t="s">
        <v>1224</v>
      </c>
    </row>
    <row r="335" spans="1:7" x14ac:dyDescent="0.25">
      <c r="A335" s="10" t="s">
        <v>535</v>
      </c>
      <c r="B335" s="10" t="s">
        <v>536</v>
      </c>
      <c r="C335" s="10" t="s">
        <v>537</v>
      </c>
      <c r="D335" s="10"/>
      <c r="E335" s="12" t="s">
        <v>889</v>
      </c>
      <c r="F335" s="10">
        <v>40</v>
      </c>
      <c r="G335" s="10" t="s">
        <v>1225</v>
      </c>
    </row>
    <row r="336" spans="1:7" x14ac:dyDescent="0.25">
      <c r="A336" s="10" t="s">
        <v>538</v>
      </c>
      <c r="B336" s="10" t="s">
        <v>539</v>
      </c>
      <c r="C336" s="10" t="s">
        <v>540</v>
      </c>
      <c r="D336" s="10"/>
      <c r="E336" s="12" t="s">
        <v>889</v>
      </c>
      <c r="F336" s="10">
        <v>40</v>
      </c>
      <c r="G336" s="10" t="s">
        <v>1226</v>
      </c>
    </row>
    <row r="337" spans="1:7" x14ac:dyDescent="0.25">
      <c r="A337" s="10" t="s">
        <v>541</v>
      </c>
      <c r="B337" s="10" t="s">
        <v>541</v>
      </c>
      <c r="C337" s="10" t="s">
        <v>136</v>
      </c>
      <c r="D337" s="10"/>
      <c r="E337" s="12" t="s">
        <v>889</v>
      </c>
      <c r="F337" s="10">
        <v>20</v>
      </c>
      <c r="G337" s="10" t="s">
        <v>1227</v>
      </c>
    </row>
    <row r="338" spans="1:7" x14ac:dyDescent="0.25">
      <c r="A338" s="10" t="s">
        <v>97</v>
      </c>
      <c r="B338" s="10" t="s">
        <v>97</v>
      </c>
      <c r="C338" s="10" t="s">
        <v>136</v>
      </c>
      <c r="D338" s="10"/>
      <c r="E338" s="12" t="s">
        <v>889</v>
      </c>
      <c r="F338" s="10">
        <v>40</v>
      </c>
      <c r="G338" s="10" t="s">
        <v>1228</v>
      </c>
    </row>
    <row r="339" spans="1:7" x14ac:dyDescent="0.25">
      <c r="A339" s="10" t="s">
        <v>98</v>
      </c>
      <c r="B339" s="10" t="s">
        <v>98</v>
      </c>
      <c r="C339" s="10" t="s">
        <v>136</v>
      </c>
      <c r="D339" s="10"/>
      <c r="E339" s="12" t="s">
        <v>889</v>
      </c>
      <c r="F339" s="10">
        <v>20</v>
      </c>
      <c r="G339" s="10" t="s">
        <v>1229</v>
      </c>
    </row>
    <row r="340" spans="1:7" x14ac:dyDescent="0.25">
      <c r="A340" s="10" t="s">
        <v>99</v>
      </c>
      <c r="B340" s="10" t="s">
        <v>99</v>
      </c>
      <c r="C340" s="10" t="s">
        <v>136</v>
      </c>
      <c r="D340" s="10"/>
      <c r="E340" s="12" t="s">
        <v>889</v>
      </c>
      <c r="F340" s="10">
        <v>50</v>
      </c>
      <c r="G340" s="10" t="s">
        <v>1230</v>
      </c>
    </row>
    <row r="341" spans="1:7" x14ac:dyDescent="0.25">
      <c r="A341" s="10" t="s">
        <v>100</v>
      </c>
      <c r="B341" s="10" t="s">
        <v>100</v>
      </c>
      <c r="C341" s="10" t="s">
        <v>136</v>
      </c>
      <c r="D341" s="10"/>
      <c r="E341" s="12" t="s">
        <v>889</v>
      </c>
      <c r="F341" s="10">
        <v>30</v>
      </c>
      <c r="G341" s="10" t="s">
        <v>1231</v>
      </c>
    </row>
    <row r="342" spans="1:7" x14ac:dyDescent="0.25">
      <c r="A342" s="10" t="s">
        <v>101</v>
      </c>
      <c r="B342" s="10" t="s">
        <v>101</v>
      </c>
      <c r="C342" s="10" t="s">
        <v>136</v>
      </c>
      <c r="D342" s="10"/>
      <c r="E342" s="12" t="s">
        <v>889</v>
      </c>
      <c r="F342" s="10">
        <v>50</v>
      </c>
      <c r="G342" s="10" t="s">
        <v>1232</v>
      </c>
    </row>
    <row r="343" spans="1:7" x14ac:dyDescent="0.25">
      <c r="A343" s="10" t="s">
        <v>542</v>
      </c>
      <c r="B343" s="10" t="s">
        <v>542</v>
      </c>
      <c r="C343" s="10" t="s">
        <v>136</v>
      </c>
      <c r="D343" s="10"/>
      <c r="E343" s="12" t="s">
        <v>889</v>
      </c>
      <c r="F343" s="10">
        <v>20</v>
      </c>
      <c r="G343" s="10" t="s">
        <v>1233</v>
      </c>
    </row>
    <row r="344" spans="1:7" x14ac:dyDescent="0.25">
      <c r="A344" s="10" t="s">
        <v>102</v>
      </c>
      <c r="B344" s="10" t="s">
        <v>102</v>
      </c>
      <c r="C344" s="10" t="s">
        <v>136</v>
      </c>
      <c r="D344" s="10"/>
      <c r="E344" s="12" t="s">
        <v>889</v>
      </c>
      <c r="F344" s="10">
        <v>100</v>
      </c>
      <c r="G344" s="10" t="s">
        <v>1234</v>
      </c>
    </row>
    <row r="345" spans="1:7" x14ac:dyDescent="0.25">
      <c r="A345" s="10" t="s">
        <v>103</v>
      </c>
      <c r="B345" s="10" t="s">
        <v>103</v>
      </c>
      <c r="C345" s="10" t="s">
        <v>136</v>
      </c>
      <c r="D345" s="10"/>
      <c r="E345" s="12" t="s">
        <v>889</v>
      </c>
      <c r="F345" s="10">
        <v>20</v>
      </c>
      <c r="G345" s="10" t="s">
        <v>1235</v>
      </c>
    </row>
    <row r="346" spans="1:7" x14ac:dyDescent="0.25">
      <c r="A346" s="10" t="s">
        <v>104</v>
      </c>
      <c r="B346" s="10" t="s">
        <v>104</v>
      </c>
      <c r="C346" s="10" t="s">
        <v>136</v>
      </c>
      <c r="D346" s="10"/>
      <c r="E346" s="12" t="s">
        <v>889</v>
      </c>
      <c r="F346" s="10">
        <v>30</v>
      </c>
      <c r="G346" s="10" t="s">
        <v>1236</v>
      </c>
    </row>
    <row r="347" spans="1:7" x14ac:dyDescent="0.25">
      <c r="A347" s="10" t="s">
        <v>543</v>
      </c>
      <c r="B347" s="10" t="s">
        <v>543</v>
      </c>
      <c r="C347" s="10" t="s">
        <v>136</v>
      </c>
      <c r="D347" s="10"/>
      <c r="E347" s="12" t="s">
        <v>889</v>
      </c>
      <c r="F347" s="10">
        <v>100</v>
      </c>
      <c r="G347" s="10" t="s">
        <v>1237</v>
      </c>
    </row>
    <row r="348" spans="1:7" x14ac:dyDescent="0.25">
      <c r="A348" s="10" t="s">
        <v>105</v>
      </c>
      <c r="B348" s="10" t="s">
        <v>105</v>
      </c>
      <c r="C348" s="10" t="s">
        <v>136</v>
      </c>
      <c r="D348" s="10" t="s">
        <v>543</v>
      </c>
      <c r="E348" s="12" t="s">
        <v>889</v>
      </c>
      <c r="F348" s="10">
        <v>50</v>
      </c>
      <c r="G348" s="10" t="s">
        <v>1238</v>
      </c>
    </row>
    <row r="349" spans="1:7" x14ac:dyDescent="0.25">
      <c r="A349" s="10" t="s">
        <v>544</v>
      </c>
      <c r="B349" s="10" t="s">
        <v>544</v>
      </c>
      <c r="C349" s="10" t="s">
        <v>136</v>
      </c>
      <c r="D349" s="10" t="s">
        <v>545</v>
      </c>
      <c r="E349" s="12" t="s">
        <v>889</v>
      </c>
      <c r="F349" s="10">
        <v>100</v>
      </c>
      <c r="G349" s="10" t="s">
        <v>1239</v>
      </c>
    </row>
    <row r="350" spans="1:7" x14ac:dyDescent="0.25">
      <c r="A350" s="10" t="s">
        <v>546</v>
      </c>
      <c r="B350" s="10" t="s">
        <v>546</v>
      </c>
      <c r="C350" s="10" t="s">
        <v>136</v>
      </c>
      <c r="D350" s="10"/>
      <c r="E350" s="12" t="s">
        <v>889</v>
      </c>
      <c r="F350" s="10">
        <v>30</v>
      </c>
      <c r="G350" s="10" t="s">
        <v>1240</v>
      </c>
    </row>
    <row r="351" spans="1:7" x14ac:dyDescent="0.25">
      <c r="A351" s="10" t="s">
        <v>547</v>
      </c>
      <c r="B351" s="10" t="s">
        <v>547</v>
      </c>
      <c r="C351" s="10" t="s">
        <v>136</v>
      </c>
      <c r="D351" s="10" t="s">
        <v>548</v>
      </c>
      <c r="E351" s="12" t="s">
        <v>889</v>
      </c>
      <c r="F351" s="10">
        <v>40</v>
      </c>
      <c r="G351" s="10" t="s">
        <v>1241</v>
      </c>
    </row>
    <row r="352" spans="1:7" x14ac:dyDescent="0.25">
      <c r="A352" s="10" t="s">
        <v>549</v>
      </c>
      <c r="B352" s="10" t="s">
        <v>549</v>
      </c>
      <c r="C352" s="10" t="s">
        <v>136</v>
      </c>
      <c r="D352" s="10" t="s">
        <v>550</v>
      </c>
      <c r="E352" s="12" t="s">
        <v>889</v>
      </c>
      <c r="F352" s="10">
        <v>40</v>
      </c>
      <c r="G352" s="10" t="s">
        <v>1242</v>
      </c>
    </row>
    <row r="353" spans="1:7" x14ac:dyDescent="0.25">
      <c r="A353" s="10" t="s">
        <v>551</v>
      </c>
      <c r="B353" s="10" t="s">
        <v>551</v>
      </c>
      <c r="C353" s="10" t="s">
        <v>136</v>
      </c>
      <c r="D353" s="10"/>
      <c r="E353" s="12" t="s">
        <v>889</v>
      </c>
      <c r="F353" s="10">
        <v>30</v>
      </c>
      <c r="G353" s="10" t="s">
        <v>1243</v>
      </c>
    </row>
    <row r="354" spans="1:7" x14ac:dyDescent="0.25">
      <c r="A354" s="10" t="s">
        <v>552</v>
      </c>
      <c r="B354" s="10" t="s">
        <v>552</v>
      </c>
      <c r="C354" s="10" t="s">
        <v>136</v>
      </c>
      <c r="D354" s="10"/>
      <c r="E354" s="12" t="s">
        <v>889</v>
      </c>
      <c r="F354" s="10">
        <v>100</v>
      </c>
      <c r="G354" s="10" t="s">
        <v>1244</v>
      </c>
    </row>
    <row r="355" spans="1:7" x14ac:dyDescent="0.25">
      <c r="A355" s="10" t="s">
        <v>553</v>
      </c>
      <c r="B355" s="10" t="s">
        <v>554</v>
      </c>
      <c r="C355" s="10" t="s">
        <v>555</v>
      </c>
      <c r="D355" s="10" t="s">
        <v>556</v>
      </c>
      <c r="E355" s="12" t="s">
        <v>889</v>
      </c>
      <c r="F355" s="10">
        <v>100</v>
      </c>
      <c r="G355" s="10" t="s">
        <v>1245</v>
      </c>
    </row>
    <row r="356" spans="1:7" x14ac:dyDescent="0.25">
      <c r="A356" s="11" t="s">
        <v>130</v>
      </c>
      <c r="B356" s="11" t="s">
        <v>131</v>
      </c>
      <c r="C356" s="11" t="s">
        <v>132</v>
      </c>
      <c r="D356" s="11" t="s">
        <v>133</v>
      </c>
      <c r="E356" s="11"/>
      <c r="F356" s="11" t="s">
        <v>134</v>
      </c>
      <c r="G356" s="10" t="e">
        <v>#N/A</v>
      </c>
    </row>
    <row r="357" spans="1:7" x14ac:dyDescent="0.25">
      <c r="A357" s="10" t="s">
        <v>557</v>
      </c>
      <c r="B357" s="10" t="s">
        <v>557</v>
      </c>
      <c r="C357" s="10" t="s">
        <v>558</v>
      </c>
      <c r="D357" s="10" t="s">
        <v>559</v>
      </c>
      <c r="E357" s="12" t="s">
        <v>890</v>
      </c>
      <c r="F357" s="10">
        <v>30</v>
      </c>
      <c r="G357" s="10" t="s">
        <v>1246</v>
      </c>
    </row>
    <row r="358" spans="1:7" x14ac:dyDescent="0.25">
      <c r="A358" s="10" t="s">
        <v>560</v>
      </c>
      <c r="B358" s="10" t="s">
        <v>560</v>
      </c>
      <c r="C358" s="10" t="s">
        <v>561</v>
      </c>
      <c r="D358" s="10" t="s">
        <v>559</v>
      </c>
      <c r="E358" s="12" t="s">
        <v>890</v>
      </c>
      <c r="F358" s="10">
        <v>30</v>
      </c>
      <c r="G358" s="10" t="s">
        <v>1247</v>
      </c>
    </row>
    <row r="359" spans="1:7" x14ac:dyDescent="0.25">
      <c r="A359" s="10" t="s">
        <v>562</v>
      </c>
      <c r="B359" s="10" t="s">
        <v>562</v>
      </c>
      <c r="C359" s="10" t="s">
        <v>563</v>
      </c>
      <c r="D359" s="10" t="s">
        <v>564</v>
      </c>
      <c r="E359" s="12" t="s">
        <v>890</v>
      </c>
      <c r="F359" s="10">
        <v>20</v>
      </c>
      <c r="G359" s="10" t="s">
        <v>1248</v>
      </c>
    </row>
    <row r="360" spans="1:7" x14ac:dyDescent="0.25">
      <c r="A360" s="10" t="s">
        <v>565</v>
      </c>
      <c r="B360" s="10" t="s">
        <v>565</v>
      </c>
      <c r="C360" s="10" t="s">
        <v>566</v>
      </c>
      <c r="D360" s="10" t="s">
        <v>567</v>
      </c>
      <c r="E360" s="12" t="s">
        <v>890</v>
      </c>
      <c r="F360" s="10">
        <v>40</v>
      </c>
      <c r="G360" s="10" t="s">
        <v>1249</v>
      </c>
    </row>
    <row r="361" spans="1:7" x14ac:dyDescent="0.25">
      <c r="A361" s="10" t="s">
        <v>568</v>
      </c>
      <c r="B361" s="10" t="s">
        <v>568</v>
      </c>
      <c r="C361" s="10" t="s">
        <v>569</v>
      </c>
      <c r="D361" s="10" t="s">
        <v>570</v>
      </c>
      <c r="E361" s="12" t="s">
        <v>890</v>
      </c>
      <c r="F361" s="10">
        <v>30</v>
      </c>
      <c r="G361" s="10" t="s">
        <v>1250</v>
      </c>
    </row>
    <row r="362" spans="1:7" x14ac:dyDescent="0.25">
      <c r="A362" s="10" t="s">
        <v>571</v>
      </c>
      <c r="B362" s="10" t="s">
        <v>571</v>
      </c>
      <c r="C362" s="10" t="s">
        <v>572</v>
      </c>
      <c r="D362" s="10" t="s">
        <v>237</v>
      </c>
      <c r="E362" s="12" t="s">
        <v>890</v>
      </c>
      <c r="F362" s="10">
        <v>30</v>
      </c>
      <c r="G362" s="10" t="s">
        <v>1251</v>
      </c>
    </row>
    <row r="363" spans="1:7" x14ac:dyDescent="0.25">
      <c r="A363" s="10" t="s">
        <v>573</v>
      </c>
      <c r="B363" s="10" t="s">
        <v>573</v>
      </c>
      <c r="C363" s="10" t="s">
        <v>574</v>
      </c>
      <c r="D363" s="10" t="s">
        <v>237</v>
      </c>
      <c r="E363" s="12" t="s">
        <v>890</v>
      </c>
      <c r="F363" s="10">
        <v>20</v>
      </c>
      <c r="G363" s="10" t="s">
        <v>1252</v>
      </c>
    </row>
    <row r="364" spans="1:7" x14ac:dyDescent="0.25">
      <c r="A364" s="10" t="s">
        <v>575</v>
      </c>
      <c r="B364" s="10" t="s">
        <v>575</v>
      </c>
      <c r="C364" s="10" t="s">
        <v>576</v>
      </c>
      <c r="D364" s="10" t="s">
        <v>237</v>
      </c>
      <c r="E364" s="12" t="s">
        <v>890</v>
      </c>
      <c r="F364" s="10">
        <v>20</v>
      </c>
      <c r="G364" s="10" t="s">
        <v>1253</v>
      </c>
    </row>
    <row r="365" spans="1:7" x14ac:dyDescent="0.25">
      <c r="A365" s="10" t="s">
        <v>577</v>
      </c>
      <c r="B365" s="10" t="s">
        <v>577</v>
      </c>
      <c r="C365" s="10" t="s">
        <v>578</v>
      </c>
      <c r="D365" s="10" t="s">
        <v>51</v>
      </c>
      <c r="E365" s="12" t="s">
        <v>890</v>
      </c>
      <c r="F365" s="10">
        <v>100</v>
      </c>
      <c r="G365" s="10" t="s">
        <v>1254</v>
      </c>
    </row>
    <row r="366" spans="1:7" x14ac:dyDescent="0.25">
      <c r="A366" s="10" t="s">
        <v>579</v>
      </c>
      <c r="B366" s="10" t="s">
        <v>579</v>
      </c>
      <c r="C366" s="10" t="s">
        <v>580</v>
      </c>
      <c r="D366" s="10" t="s">
        <v>51</v>
      </c>
      <c r="E366" s="12" t="s">
        <v>890</v>
      </c>
      <c r="F366" s="10">
        <v>20</v>
      </c>
      <c r="G366" s="10" t="s">
        <v>1255</v>
      </c>
    </row>
    <row r="367" spans="1:7" x14ac:dyDescent="0.25">
      <c r="A367" s="10" t="s">
        <v>581</v>
      </c>
      <c r="B367" s="10" t="s">
        <v>581</v>
      </c>
      <c r="C367" s="10" t="s">
        <v>582</v>
      </c>
      <c r="D367" s="10" t="s">
        <v>257</v>
      </c>
      <c r="E367" s="12" t="s">
        <v>890</v>
      </c>
      <c r="F367" s="10">
        <v>30</v>
      </c>
      <c r="G367" s="10" t="s">
        <v>1256</v>
      </c>
    </row>
    <row r="368" spans="1:7" x14ac:dyDescent="0.25">
      <c r="A368" s="10" t="s">
        <v>583</v>
      </c>
      <c r="B368" s="10" t="s">
        <v>583</v>
      </c>
      <c r="C368" s="10" t="s">
        <v>584</v>
      </c>
      <c r="D368" s="10" t="s">
        <v>257</v>
      </c>
      <c r="E368" s="12" t="s">
        <v>890</v>
      </c>
      <c r="F368" s="10">
        <v>20</v>
      </c>
      <c r="G368" s="10" t="s">
        <v>1257</v>
      </c>
    </row>
    <row r="369" spans="1:7" x14ac:dyDescent="0.25">
      <c r="A369" s="10" t="s">
        <v>585</v>
      </c>
      <c r="B369" s="10" t="s">
        <v>585</v>
      </c>
      <c r="C369" s="10" t="s">
        <v>586</v>
      </c>
      <c r="D369" s="10" t="s">
        <v>260</v>
      </c>
      <c r="E369" s="12" t="s">
        <v>890</v>
      </c>
      <c r="F369" s="10">
        <v>20</v>
      </c>
      <c r="G369" s="10" t="s">
        <v>1258</v>
      </c>
    </row>
    <row r="370" spans="1:7" x14ac:dyDescent="0.25">
      <c r="A370" s="10" t="s">
        <v>587</v>
      </c>
      <c r="B370" s="10" t="s">
        <v>587</v>
      </c>
      <c r="C370" s="10" t="s">
        <v>588</v>
      </c>
      <c r="D370" s="10" t="s">
        <v>268</v>
      </c>
      <c r="E370" s="12" t="s">
        <v>890</v>
      </c>
      <c r="F370" s="10">
        <v>20</v>
      </c>
      <c r="G370" s="10" t="s">
        <v>1259</v>
      </c>
    </row>
    <row r="371" spans="1:7" x14ac:dyDescent="0.25">
      <c r="A371" s="10" t="s">
        <v>589</v>
      </c>
      <c r="B371" s="10" t="s">
        <v>589</v>
      </c>
      <c r="C371" s="10" t="s">
        <v>590</v>
      </c>
      <c r="D371" s="10" t="s">
        <v>268</v>
      </c>
      <c r="E371" s="12" t="s">
        <v>890</v>
      </c>
      <c r="F371" s="10">
        <v>20</v>
      </c>
      <c r="G371" s="10" t="s">
        <v>1260</v>
      </c>
    </row>
    <row r="372" spans="1:7" x14ac:dyDescent="0.25">
      <c r="A372" s="10" t="s">
        <v>591</v>
      </c>
      <c r="B372" s="10" t="s">
        <v>591</v>
      </c>
      <c r="C372" s="10" t="s">
        <v>592</v>
      </c>
      <c r="D372" s="10" t="s">
        <v>57</v>
      </c>
      <c r="E372" s="12" t="s">
        <v>890</v>
      </c>
      <c r="F372" s="10">
        <v>40</v>
      </c>
      <c r="G372" s="10" t="s">
        <v>1261</v>
      </c>
    </row>
    <row r="373" spans="1:7" x14ac:dyDescent="0.25">
      <c r="A373" s="10" t="s">
        <v>593</v>
      </c>
      <c r="B373" s="10" t="s">
        <v>593</v>
      </c>
      <c r="C373" s="10" t="s">
        <v>594</v>
      </c>
      <c r="D373" s="10" t="s">
        <v>57</v>
      </c>
      <c r="E373" s="12" t="s">
        <v>890</v>
      </c>
      <c r="F373" s="10">
        <v>20</v>
      </c>
      <c r="G373" s="10" t="s">
        <v>1262</v>
      </c>
    </row>
    <row r="374" spans="1:7" x14ac:dyDescent="0.25">
      <c r="A374" s="10" t="s">
        <v>595</v>
      </c>
      <c r="B374" s="10" t="s">
        <v>595</v>
      </c>
      <c r="C374" s="10" t="s">
        <v>596</v>
      </c>
      <c r="D374" s="10" t="s">
        <v>597</v>
      </c>
      <c r="E374" s="12" t="s">
        <v>890</v>
      </c>
      <c r="F374" s="10">
        <v>20</v>
      </c>
      <c r="G374" s="10" t="s">
        <v>1263</v>
      </c>
    </row>
    <row r="375" spans="1:7" x14ac:dyDescent="0.25">
      <c r="A375" s="10" t="s">
        <v>598</v>
      </c>
      <c r="B375" s="10" t="s">
        <v>598</v>
      </c>
      <c r="C375" s="10" t="s">
        <v>599</v>
      </c>
      <c r="D375" s="10" t="s">
        <v>294</v>
      </c>
      <c r="E375" s="12" t="s">
        <v>890</v>
      </c>
      <c r="F375" s="10">
        <v>20</v>
      </c>
      <c r="G375" s="10" t="s">
        <v>1264</v>
      </c>
    </row>
    <row r="376" spans="1:7" x14ac:dyDescent="0.25">
      <c r="A376" s="10" t="s">
        <v>600</v>
      </c>
      <c r="B376" s="10" t="s">
        <v>600</v>
      </c>
      <c r="C376" s="10" t="s">
        <v>601</v>
      </c>
      <c r="D376" s="10" t="s">
        <v>294</v>
      </c>
      <c r="E376" s="12" t="s">
        <v>890</v>
      </c>
      <c r="F376" s="10">
        <v>30</v>
      </c>
      <c r="G376" s="10" t="s">
        <v>1265</v>
      </c>
    </row>
    <row r="377" spans="1:7" x14ac:dyDescent="0.25">
      <c r="A377" s="10" t="s">
        <v>602</v>
      </c>
      <c r="B377" s="10" t="s">
        <v>602</v>
      </c>
      <c r="C377" s="10" t="s">
        <v>603</v>
      </c>
      <c r="D377" s="10" t="s">
        <v>294</v>
      </c>
      <c r="E377" s="12" t="s">
        <v>890</v>
      </c>
      <c r="F377" s="10">
        <v>20</v>
      </c>
      <c r="G377" s="10" t="s">
        <v>1266</v>
      </c>
    </row>
    <row r="378" spans="1:7" x14ac:dyDescent="0.25">
      <c r="A378" s="10" t="s">
        <v>604</v>
      </c>
      <c r="B378" s="10" t="s">
        <v>604</v>
      </c>
      <c r="C378" s="10" t="s">
        <v>605</v>
      </c>
      <c r="D378" s="10" t="s">
        <v>606</v>
      </c>
      <c r="E378" s="12" t="s">
        <v>890</v>
      </c>
      <c r="F378" s="10">
        <v>20</v>
      </c>
      <c r="G378" s="10" t="s">
        <v>1267</v>
      </c>
    </row>
    <row r="379" spans="1:7" x14ac:dyDescent="0.25">
      <c r="A379" s="10" t="s">
        <v>607</v>
      </c>
      <c r="B379" s="10" t="s">
        <v>607</v>
      </c>
      <c r="C379" s="10" t="s">
        <v>608</v>
      </c>
      <c r="D379" s="10" t="s">
        <v>63</v>
      </c>
      <c r="E379" s="12" t="s">
        <v>890</v>
      </c>
      <c r="F379" s="10">
        <v>40</v>
      </c>
      <c r="G379" s="10" t="s">
        <v>1268</v>
      </c>
    </row>
    <row r="380" spans="1:7" x14ac:dyDescent="0.25">
      <c r="A380" s="10" t="s">
        <v>609</v>
      </c>
      <c r="B380" s="10" t="s">
        <v>609</v>
      </c>
      <c r="C380" s="10" t="s">
        <v>610</v>
      </c>
      <c r="D380" s="10" t="s">
        <v>63</v>
      </c>
      <c r="E380" s="12" t="s">
        <v>890</v>
      </c>
      <c r="F380" s="10">
        <v>20</v>
      </c>
      <c r="G380" s="10" t="s">
        <v>1269</v>
      </c>
    </row>
    <row r="381" spans="1:7" x14ac:dyDescent="0.25">
      <c r="A381" s="10" t="s">
        <v>611</v>
      </c>
      <c r="B381" s="10" t="s">
        <v>611</v>
      </c>
      <c r="C381" s="10" t="s">
        <v>612</v>
      </c>
      <c r="D381" s="10" t="s">
        <v>326</v>
      </c>
      <c r="E381" s="12" t="s">
        <v>890</v>
      </c>
      <c r="F381" s="10">
        <v>30</v>
      </c>
      <c r="G381" s="10" t="s">
        <v>1270</v>
      </c>
    </row>
    <row r="382" spans="1:7" x14ac:dyDescent="0.25">
      <c r="A382" s="10" t="s">
        <v>613</v>
      </c>
      <c r="B382" s="10" t="s">
        <v>613</v>
      </c>
      <c r="C382" s="10" t="s">
        <v>614</v>
      </c>
      <c r="D382" s="10" t="s">
        <v>326</v>
      </c>
      <c r="E382" s="12" t="s">
        <v>890</v>
      </c>
      <c r="F382" s="10">
        <v>30</v>
      </c>
      <c r="G382" s="10" t="s">
        <v>1271</v>
      </c>
    </row>
    <row r="383" spans="1:7" x14ac:dyDescent="0.25">
      <c r="A383" s="10" t="s">
        <v>615</v>
      </c>
      <c r="B383" s="10" t="s">
        <v>615</v>
      </c>
      <c r="C383" s="10" t="s">
        <v>616</v>
      </c>
      <c r="D383" s="10" t="s">
        <v>326</v>
      </c>
      <c r="E383" s="12" t="s">
        <v>890</v>
      </c>
      <c r="F383" s="10">
        <v>20</v>
      </c>
      <c r="G383" s="10" t="s">
        <v>1272</v>
      </c>
    </row>
    <row r="384" spans="1:7" x14ac:dyDescent="0.25">
      <c r="A384" s="10" t="s">
        <v>617</v>
      </c>
      <c r="B384" s="10" t="s">
        <v>617</v>
      </c>
      <c r="C384" s="10" t="s">
        <v>618</v>
      </c>
      <c r="D384" s="10" t="s">
        <v>326</v>
      </c>
      <c r="E384" s="12" t="s">
        <v>890</v>
      </c>
      <c r="F384" s="10">
        <v>30</v>
      </c>
      <c r="G384" s="10" t="s">
        <v>1273</v>
      </c>
    </row>
    <row r="385" spans="1:7" x14ac:dyDescent="0.25">
      <c r="A385" s="10" t="s">
        <v>619</v>
      </c>
      <c r="B385" s="10" t="s">
        <v>619</v>
      </c>
      <c r="C385" s="10" t="s">
        <v>620</v>
      </c>
      <c r="D385" s="10" t="s">
        <v>326</v>
      </c>
      <c r="E385" s="12" t="s">
        <v>890</v>
      </c>
      <c r="F385" s="10">
        <v>20</v>
      </c>
      <c r="G385" s="10" t="s">
        <v>1274</v>
      </c>
    </row>
    <row r="386" spans="1:7" x14ac:dyDescent="0.25">
      <c r="A386" s="10" t="s">
        <v>621</v>
      </c>
      <c r="B386" s="10" t="s">
        <v>621</v>
      </c>
      <c r="C386" s="10" t="s">
        <v>622</v>
      </c>
      <c r="D386" s="10" t="s">
        <v>354</v>
      </c>
      <c r="E386" s="12" t="s">
        <v>890</v>
      </c>
      <c r="F386" s="10">
        <v>20</v>
      </c>
      <c r="G386" s="10" t="s">
        <v>1275</v>
      </c>
    </row>
    <row r="387" spans="1:7" x14ac:dyDescent="0.25">
      <c r="A387" s="10" t="s">
        <v>623</v>
      </c>
      <c r="B387" s="10" t="s">
        <v>623</v>
      </c>
      <c r="C387" s="10" t="s">
        <v>624</v>
      </c>
      <c r="D387" s="10" t="s">
        <v>354</v>
      </c>
      <c r="E387" s="12" t="s">
        <v>890</v>
      </c>
      <c r="F387" s="10">
        <v>30</v>
      </c>
      <c r="G387" s="10" t="s">
        <v>1276</v>
      </c>
    </row>
    <row r="388" spans="1:7" x14ac:dyDescent="0.25">
      <c r="A388" s="10" t="s">
        <v>625</v>
      </c>
      <c r="B388" s="10" t="s">
        <v>625</v>
      </c>
      <c r="C388" s="10" t="s">
        <v>625</v>
      </c>
      <c r="D388" s="10" t="s">
        <v>354</v>
      </c>
      <c r="E388" s="12" t="s">
        <v>890</v>
      </c>
      <c r="F388" s="10">
        <v>20</v>
      </c>
      <c r="G388" s="10" t="s">
        <v>1277</v>
      </c>
    </row>
    <row r="389" spans="1:7" x14ac:dyDescent="0.25">
      <c r="A389" s="10" t="s">
        <v>626</v>
      </c>
      <c r="B389" s="10" t="s">
        <v>626</v>
      </c>
      <c r="C389" s="10" t="s">
        <v>626</v>
      </c>
      <c r="D389" s="10" t="s">
        <v>354</v>
      </c>
      <c r="E389" s="12" t="s">
        <v>890</v>
      </c>
      <c r="F389" s="10">
        <v>30</v>
      </c>
      <c r="G389" s="10" t="s">
        <v>1278</v>
      </c>
    </row>
    <row r="390" spans="1:7" x14ac:dyDescent="0.25">
      <c r="A390" s="10" t="s">
        <v>627</v>
      </c>
      <c r="B390" s="10" t="s">
        <v>627</v>
      </c>
      <c r="C390" s="10" t="s">
        <v>628</v>
      </c>
      <c r="D390" s="10" t="s">
        <v>363</v>
      </c>
      <c r="E390" s="12" t="s">
        <v>890</v>
      </c>
      <c r="F390" s="10">
        <v>20</v>
      </c>
      <c r="G390" s="10" t="s">
        <v>1279</v>
      </c>
    </row>
    <row r="391" spans="1:7" x14ac:dyDescent="0.25">
      <c r="A391" s="10" t="s">
        <v>629</v>
      </c>
      <c r="B391" s="10" t="s">
        <v>629</v>
      </c>
      <c r="C391" s="10" t="s">
        <v>630</v>
      </c>
      <c r="D391" s="10" t="s">
        <v>363</v>
      </c>
      <c r="E391" s="12" t="s">
        <v>890</v>
      </c>
      <c r="F391" s="10">
        <v>20</v>
      </c>
      <c r="G391" s="10" t="s">
        <v>1280</v>
      </c>
    </row>
    <row r="392" spans="1:7" x14ac:dyDescent="0.25">
      <c r="A392" s="10" t="s">
        <v>631</v>
      </c>
      <c r="B392" s="10" t="s">
        <v>631</v>
      </c>
      <c r="C392" s="10" t="s">
        <v>632</v>
      </c>
      <c r="D392" s="10" t="s">
        <v>363</v>
      </c>
      <c r="E392" s="12" t="s">
        <v>890</v>
      </c>
      <c r="F392" s="10">
        <v>20</v>
      </c>
      <c r="G392" s="10" t="s">
        <v>1281</v>
      </c>
    </row>
    <row r="393" spans="1:7" x14ac:dyDescent="0.25">
      <c r="A393" s="10" t="s">
        <v>633</v>
      </c>
      <c r="B393" s="10" t="s">
        <v>633</v>
      </c>
      <c r="C393" s="10" t="s">
        <v>634</v>
      </c>
      <c r="D393" s="10" t="s">
        <v>363</v>
      </c>
      <c r="E393" s="12" t="s">
        <v>890</v>
      </c>
      <c r="F393" s="10">
        <v>20</v>
      </c>
      <c r="G393" s="10" t="s">
        <v>1282</v>
      </c>
    </row>
    <row r="394" spans="1:7" x14ac:dyDescent="0.25">
      <c r="A394" s="10" t="s">
        <v>635</v>
      </c>
      <c r="B394" s="10" t="s">
        <v>635</v>
      </c>
      <c r="C394" s="10" t="s">
        <v>636</v>
      </c>
      <c r="D394" s="10" t="s">
        <v>363</v>
      </c>
      <c r="E394" s="12" t="s">
        <v>890</v>
      </c>
      <c r="F394" s="10">
        <v>20</v>
      </c>
      <c r="G394" s="10" t="s">
        <v>1283</v>
      </c>
    </row>
    <row r="395" spans="1:7" x14ac:dyDescent="0.25">
      <c r="A395" s="10" t="s">
        <v>637</v>
      </c>
      <c r="B395" s="10" t="s">
        <v>637</v>
      </c>
      <c r="C395" s="10" t="s">
        <v>638</v>
      </c>
      <c r="D395" s="10" t="s">
        <v>639</v>
      </c>
      <c r="E395" s="12" t="s">
        <v>890</v>
      </c>
      <c r="F395" s="10">
        <v>30</v>
      </c>
      <c r="G395" s="10" t="s">
        <v>1284</v>
      </c>
    </row>
    <row r="396" spans="1:7" x14ac:dyDescent="0.25">
      <c r="A396" s="10" t="s">
        <v>640</v>
      </c>
      <c r="B396" s="10" t="s">
        <v>640</v>
      </c>
      <c r="C396" s="10" t="s">
        <v>641</v>
      </c>
      <c r="D396" s="10" t="s">
        <v>639</v>
      </c>
      <c r="E396" s="12" t="s">
        <v>890</v>
      </c>
      <c r="F396" s="10">
        <v>20</v>
      </c>
      <c r="G396" s="10" t="s">
        <v>1285</v>
      </c>
    </row>
    <row r="397" spans="1:7" x14ac:dyDescent="0.25">
      <c r="A397" s="10" t="s">
        <v>642</v>
      </c>
      <c r="B397" s="10" t="s">
        <v>642</v>
      </c>
      <c r="C397" s="10" t="s">
        <v>643</v>
      </c>
      <c r="D397" s="10" t="s">
        <v>639</v>
      </c>
      <c r="E397" s="12" t="s">
        <v>890</v>
      </c>
      <c r="F397" s="10">
        <v>20</v>
      </c>
      <c r="G397" s="10" t="s">
        <v>1286</v>
      </c>
    </row>
    <row r="398" spans="1:7" x14ac:dyDescent="0.25">
      <c r="A398" s="10" t="s">
        <v>644</v>
      </c>
      <c r="B398" s="10" t="s">
        <v>644</v>
      </c>
      <c r="C398" s="10" t="s">
        <v>645</v>
      </c>
      <c r="D398" s="10" t="s">
        <v>646</v>
      </c>
      <c r="E398" s="12" t="s">
        <v>890</v>
      </c>
      <c r="F398" s="10">
        <v>100</v>
      </c>
      <c r="G398" s="10" t="s">
        <v>1287</v>
      </c>
    </row>
    <row r="399" spans="1:7" x14ac:dyDescent="0.25">
      <c r="A399" s="10" t="s">
        <v>647</v>
      </c>
      <c r="B399" s="10" t="s">
        <v>647</v>
      </c>
      <c r="C399" s="10" t="s">
        <v>648</v>
      </c>
      <c r="D399" s="10" t="s">
        <v>411</v>
      </c>
      <c r="E399" s="12" t="s">
        <v>890</v>
      </c>
      <c r="F399" s="10">
        <v>30</v>
      </c>
      <c r="G399" s="10" t="s">
        <v>1288</v>
      </c>
    </row>
    <row r="400" spans="1:7" x14ac:dyDescent="0.25">
      <c r="A400" s="10" t="s">
        <v>649</v>
      </c>
      <c r="B400" s="10" t="s">
        <v>649</v>
      </c>
      <c r="C400" s="10" t="s">
        <v>650</v>
      </c>
      <c r="D400" s="10" t="s">
        <v>107</v>
      </c>
      <c r="E400" s="12" t="s">
        <v>890</v>
      </c>
      <c r="F400" s="10">
        <v>30</v>
      </c>
      <c r="G400" s="10" t="s">
        <v>1289</v>
      </c>
    </row>
    <row r="401" spans="1:7" x14ac:dyDescent="0.25">
      <c r="A401" s="10" t="s">
        <v>651</v>
      </c>
      <c r="B401" s="10" t="s">
        <v>651</v>
      </c>
      <c r="C401" s="10" t="s">
        <v>652</v>
      </c>
      <c r="D401" s="10" t="s">
        <v>107</v>
      </c>
      <c r="E401" s="12" t="s">
        <v>890</v>
      </c>
      <c r="F401" s="10">
        <v>30</v>
      </c>
      <c r="G401" s="10" t="s">
        <v>1290</v>
      </c>
    </row>
    <row r="402" spans="1:7" x14ac:dyDescent="0.25">
      <c r="A402" s="10" t="s">
        <v>653</v>
      </c>
      <c r="B402" s="10" t="s">
        <v>653</v>
      </c>
      <c r="C402" s="10" t="s">
        <v>654</v>
      </c>
      <c r="D402" s="10" t="s">
        <v>107</v>
      </c>
      <c r="E402" s="12" t="s">
        <v>890</v>
      </c>
      <c r="F402" s="10">
        <v>20</v>
      </c>
      <c r="G402" s="10" t="s">
        <v>1291</v>
      </c>
    </row>
    <row r="403" spans="1:7" x14ac:dyDescent="0.25">
      <c r="A403" s="10" t="s">
        <v>655</v>
      </c>
      <c r="B403" s="10" t="s">
        <v>655</v>
      </c>
      <c r="C403" s="10" t="s">
        <v>656</v>
      </c>
      <c r="D403" s="10" t="s">
        <v>107</v>
      </c>
      <c r="E403" s="12" t="s">
        <v>890</v>
      </c>
      <c r="F403" s="10">
        <v>30</v>
      </c>
      <c r="G403" s="10" t="s">
        <v>1292</v>
      </c>
    </row>
    <row r="404" spans="1:7" x14ac:dyDescent="0.25">
      <c r="A404" s="10" t="s">
        <v>657</v>
      </c>
      <c r="B404" s="10" t="s">
        <v>657</v>
      </c>
      <c r="C404" s="10" t="s">
        <v>658</v>
      </c>
      <c r="D404" s="10" t="s">
        <v>107</v>
      </c>
      <c r="E404" s="12" t="s">
        <v>890</v>
      </c>
      <c r="F404" s="10">
        <v>20</v>
      </c>
      <c r="G404" s="10" t="s">
        <v>1293</v>
      </c>
    </row>
    <row r="405" spans="1:7" x14ac:dyDescent="0.25">
      <c r="A405" s="10" t="s">
        <v>659</v>
      </c>
      <c r="B405" s="10" t="s">
        <v>659</v>
      </c>
      <c r="C405" s="10" t="s">
        <v>660</v>
      </c>
      <c r="D405" s="10" t="s">
        <v>488</v>
      </c>
      <c r="E405" s="12" t="s">
        <v>890</v>
      </c>
      <c r="F405" s="10">
        <v>20</v>
      </c>
      <c r="G405" s="10" t="s">
        <v>1294</v>
      </c>
    </row>
    <row r="406" spans="1:7" x14ac:dyDescent="0.25">
      <c r="A406" s="10" t="s">
        <v>661</v>
      </c>
      <c r="B406" s="10" t="s">
        <v>661</v>
      </c>
      <c r="C406" s="10" t="s">
        <v>662</v>
      </c>
      <c r="D406" s="10" t="s">
        <v>488</v>
      </c>
      <c r="E406" s="12" t="s">
        <v>890</v>
      </c>
      <c r="F406" s="10">
        <v>40</v>
      </c>
      <c r="G406" s="10" t="s">
        <v>1295</v>
      </c>
    </row>
    <row r="407" spans="1:7" x14ac:dyDescent="0.25">
      <c r="A407" s="10" t="s">
        <v>663</v>
      </c>
      <c r="B407" s="10" t="s">
        <v>663</v>
      </c>
      <c r="C407" s="10" t="s">
        <v>664</v>
      </c>
      <c r="D407" s="10" t="s">
        <v>488</v>
      </c>
      <c r="E407" s="12" t="s">
        <v>890</v>
      </c>
      <c r="F407" s="10">
        <v>200</v>
      </c>
      <c r="G407" s="10" t="s">
        <v>1296</v>
      </c>
    </row>
    <row r="408" spans="1:7" x14ac:dyDescent="0.25">
      <c r="A408" s="10" t="s">
        <v>665</v>
      </c>
      <c r="B408" s="10" t="s">
        <v>665</v>
      </c>
      <c r="C408" s="10" t="s">
        <v>666</v>
      </c>
      <c r="D408" s="10" t="s">
        <v>488</v>
      </c>
      <c r="E408" s="12" t="s">
        <v>890</v>
      </c>
      <c r="F408" s="10">
        <v>20</v>
      </c>
      <c r="G408" s="10" t="s">
        <v>1297</v>
      </c>
    </row>
    <row r="409" spans="1:7" x14ac:dyDescent="0.25">
      <c r="A409" s="10" t="s">
        <v>667</v>
      </c>
      <c r="B409" s="10" t="s">
        <v>667</v>
      </c>
      <c r="C409" s="10" t="s">
        <v>666</v>
      </c>
      <c r="D409" s="10" t="s">
        <v>488</v>
      </c>
      <c r="E409" s="12" t="s">
        <v>890</v>
      </c>
      <c r="F409" s="10">
        <v>20</v>
      </c>
      <c r="G409" s="10" t="s">
        <v>1298</v>
      </c>
    </row>
    <row r="410" spans="1:7" x14ac:dyDescent="0.25">
      <c r="A410" s="10" t="s">
        <v>668</v>
      </c>
      <c r="B410" s="10" t="s">
        <v>668</v>
      </c>
      <c r="C410" s="10" t="s">
        <v>669</v>
      </c>
      <c r="D410" s="10" t="s">
        <v>606</v>
      </c>
      <c r="E410" s="12" t="s">
        <v>890</v>
      </c>
      <c r="F410" s="10">
        <v>20</v>
      </c>
      <c r="G410" s="10" t="s">
        <v>1299</v>
      </c>
    </row>
    <row r="411" spans="1:7" x14ac:dyDescent="0.25">
      <c r="A411" s="10" t="s">
        <v>670</v>
      </c>
      <c r="B411" s="10" t="s">
        <v>670</v>
      </c>
      <c r="C411" s="10" t="s">
        <v>671</v>
      </c>
      <c r="D411" s="10" t="s">
        <v>606</v>
      </c>
      <c r="E411" s="12" t="s">
        <v>890</v>
      </c>
      <c r="F411" s="10">
        <v>20</v>
      </c>
      <c r="G411" s="10" t="s">
        <v>1300</v>
      </c>
    </row>
    <row r="412" spans="1:7" x14ac:dyDescent="0.25">
      <c r="A412" s="10" t="s">
        <v>672</v>
      </c>
      <c r="B412" s="10" t="s">
        <v>672</v>
      </c>
      <c r="C412" s="10" t="s">
        <v>673</v>
      </c>
      <c r="D412" s="10" t="s">
        <v>674</v>
      </c>
      <c r="E412" s="12" t="s">
        <v>890</v>
      </c>
      <c r="F412" s="10">
        <v>20</v>
      </c>
      <c r="G412" s="10" t="s">
        <v>1301</v>
      </c>
    </row>
    <row r="413" spans="1:7" x14ac:dyDescent="0.25">
      <c r="A413" s="10" t="s">
        <v>675</v>
      </c>
      <c r="B413" s="10" t="s">
        <v>675</v>
      </c>
      <c r="C413" s="10" t="s">
        <v>676</v>
      </c>
      <c r="D413" s="10" t="s">
        <v>674</v>
      </c>
      <c r="E413" s="12" t="s">
        <v>890</v>
      </c>
      <c r="F413" s="10">
        <v>20</v>
      </c>
      <c r="G413" s="10" t="s">
        <v>1302</v>
      </c>
    </row>
    <row r="414" spans="1:7" x14ac:dyDescent="0.25">
      <c r="A414" s="10" t="s">
        <v>677</v>
      </c>
      <c r="B414" s="10" t="s">
        <v>677</v>
      </c>
      <c r="C414" s="10" t="s">
        <v>678</v>
      </c>
      <c r="D414" s="10" t="s">
        <v>674</v>
      </c>
      <c r="E414" s="12" t="s">
        <v>890</v>
      </c>
      <c r="F414" s="10">
        <v>30</v>
      </c>
      <c r="G414" s="10" t="s">
        <v>1303</v>
      </c>
    </row>
    <row r="415" spans="1:7" x14ac:dyDescent="0.25">
      <c r="A415" s="10" t="s">
        <v>679</v>
      </c>
      <c r="B415" s="10" t="s">
        <v>679</v>
      </c>
      <c r="C415" s="10" t="s">
        <v>680</v>
      </c>
      <c r="D415" s="10" t="s">
        <v>681</v>
      </c>
      <c r="E415" s="12" t="s">
        <v>890</v>
      </c>
      <c r="F415" s="10">
        <v>30</v>
      </c>
      <c r="G415" s="10" t="s">
        <v>1304</v>
      </c>
    </row>
    <row r="416" spans="1:7" x14ac:dyDescent="0.25">
      <c r="A416" s="10" t="s">
        <v>682</v>
      </c>
      <c r="B416" s="10" t="s">
        <v>682</v>
      </c>
      <c r="C416" s="10" t="s">
        <v>683</v>
      </c>
      <c r="D416" s="10" t="s">
        <v>674</v>
      </c>
      <c r="E416" s="12" t="s">
        <v>890</v>
      </c>
      <c r="F416" s="10">
        <v>20</v>
      </c>
      <c r="G416" s="10" t="s">
        <v>1305</v>
      </c>
    </row>
    <row r="417" spans="1:7" x14ac:dyDescent="0.25">
      <c r="A417" s="10" t="s">
        <v>684</v>
      </c>
      <c r="B417" s="10" t="s">
        <v>684</v>
      </c>
      <c r="C417" s="10" t="s">
        <v>685</v>
      </c>
      <c r="D417" s="10" t="s">
        <v>90</v>
      </c>
      <c r="E417" s="12" t="s">
        <v>890</v>
      </c>
      <c r="F417" s="10">
        <v>20</v>
      </c>
      <c r="G417" s="10" t="s">
        <v>1306</v>
      </c>
    </row>
    <row r="418" spans="1:7" x14ac:dyDescent="0.25">
      <c r="A418" s="10" t="s">
        <v>686</v>
      </c>
      <c r="B418" s="10" t="s">
        <v>686</v>
      </c>
      <c r="C418" s="10" t="s">
        <v>687</v>
      </c>
      <c r="D418" s="10" t="s">
        <v>90</v>
      </c>
      <c r="E418" s="12" t="s">
        <v>890</v>
      </c>
      <c r="F418" s="10">
        <v>20</v>
      </c>
      <c r="G418" s="10" t="s">
        <v>1307</v>
      </c>
    </row>
    <row r="419" spans="1:7" x14ac:dyDescent="0.25">
      <c r="A419" s="10" t="s">
        <v>688</v>
      </c>
      <c r="B419" s="10" t="s">
        <v>688</v>
      </c>
      <c r="C419" s="10" t="s">
        <v>689</v>
      </c>
      <c r="D419" s="10" t="s">
        <v>90</v>
      </c>
      <c r="E419" s="12" t="s">
        <v>890</v>
      </c>
      <c r="F419" s="10">
        <v>30</v>
      </c>
      <c r="G419" s="10" t="s">
        <v>1308</v>
      </c>
    </row>
    <row r="420" spans="1:7" x14ac:dyDescent="0.25">
      <c r="A420" s="10" t="s">
        <v>690</v>
      </c>
      <c r="B420" s="10" t="s">
        <v>690</v>
      </c>
      <c r="C420" s="10" t="s">
        <v>691</v>
      </c>
      <c r="D420" s="10" t="s">
        <v>90</v>
      </c>
      <c r="E420" s="12" t="s">
        <v>890</v>
      </c>
      <c r="F420" s="10">
        <v>20</v>
      </c>
      <c r="G420" s="10" t="s">
        <v>1309</v>
      </c>
    </row>
    <row r="421" spans="1:7" x14ac:dyDescent="0.25">
      <c r="A421" s="10" t="s">
        <v>692</v>
      </c>
      <c r="B421" s="10" t="s">
        <v>692</v>
      </c>
      <c r="C421" s="10" t="s">
        <v>693</v>
      </c>
      <c r="D421" s="10" t="s">
        <v>90</v>
      </c>
      <c r="E421" s="12" t="s">
        <v>890</v>
      </c>
      <c r="F421" s="10">
        <v>20</v>
      </c>
      <c r="G421" s="10" t="s">
        <v>1310</v>
      </c>
    </row>
    <row r="422" spans="1:7" x14ac:dyDescent="0.25">
      <c r="A422" s="10" t="s">
        <v>694</v>
      </c>
      <c r="B422" s="10" t="s">
        <v>694</v>
      </c>
      <c r="C422" s="10" t="s">
        <v>695</v>
      </c>
      <c r="D422" s="10" t="s">
        <v>90</v>
      </c>
      <c r="E422" s="12" t="s">
        <v>890</v>
      </c>
      <c r="F422" s="10">
        <v>200</v>
      </c>
      <c r="G422" s="10" t="s">
        <v>1311</v>
      </c>
    </row>
    <row r="423" spans="1:7" x14ac:dyDescent="0.25">
      <c r="A423" s="10" t="s">
        <v>696</v>
      </c>
      <c r="B423" s="10" t="s">
        <v>696</v>
      </c>
      <c r="C423" s="10" t="s">
        <v>697</v>
      </c>
      <c r="D423" s="10" t="s">
        <v>93</v>
      </c>
      <c r="E423" s="12" t="s">
        <v>890</v>
      </c>
      <c r="F423" s="10">
        <v>20</v>
      </c>
      <c r="G423" s="10" t="s">
        <v>1312</v>
      </c>
    </row>
    <row r="424" spans="1:7" x14ac:dyDescent="0.25">
      <c r="A424" s="10" t="s">
        <v>698</v>
      </c>
      <c r="B424" s="10" t="s">
        <v>698</v>
      </c>
      <c r="C424" s="10" t="s">
        <v>699</v>
      </c>
      <c r="D424" s="10" t="s">
        <v>93</v>
      </c>
      <c r="E424" s="12" t="s">
        <v>890</v>
      </c>
      <c r="F424" s="10">
        <v>40</v>
      </c>
      <c r="G424" s="10" t="s">
        <v>1313</v>
      </c>
    </row>
    <row r="425" spans="1:7" x14ac:dyDescent="0.25">
      <c r="A425" s="10" t="s">
        <v>700</v>
      </c>
      <c r="B425" s="10" t="s">
        <v>700</v>
      </c>
      <c r="C425" s="10" t="s">
        <v>701</v>
      </c>
      <c r="D425" s="10" t="s">
        <v>525</v>
      </c>
      <c r="E425" s="12" t="s">
        <v>890</v>
      </c>
      <c r="F425" s="10">
        <v>30</v>
      </c>
      <c r="G425" s="10" t="s">
        <v>1314</v>
      </c>
    </row>
    <row r="426" spans="1:7" x14ac:dyDescent="0.25">
      <c r="A426" s="10" t="s">
        <v>702</v>
      </c>
      <c r="B426" s="10" t="s">
        <v>702</v>
      </c>
      <c r="C426" s="10" t="s">
        <v>703</v>
      </c>
      <c r="D426" s="10" t="s">
        <v>525</v>
      </c>
      <c r="E426" s="12" t="s">
        <v>890</v>
      </c>
      <c r="F426" s="10">
        <v>20</v>
      </c>
      <c r="G426" s="10" t="s">
        <v>1315</v>
      </c>
    </row>
    <row r="427" spans="1:7" x14ac:dyDescent="0.25">
      <c r="A427" s="10" t="s">
        <v>704</v>
      </c>
      <c r="B427" s="10" t="s">
        <v>704</v>
      </c>
      <c r="C427" s="10" t="s">
        <v>705</v>
      </c>
      <c r="D427" s="10" t="s">
        <v>527</v>
      </c>
      <c r="E427" s="12" t="s">
        <v>890</v>
      </c>
      <c r="F427" s="10">
        <v>20</v>
      </c>
      <c r="G427" s="10" t="s">
        <v>1316</v>
      </c>
    </row>
    <row r="428" spans="1:7" x14ac:dyDescent="0.25">
      <c r="A428" s="10" t="s">
        <v>706</v>
      </c>
      <c r="B428" s="10" t="s">
        <v>706</v>
      </c>
      <c r="C428" s="10" t="s">
        <v>707</v>
      </c>
      <c r="D428" s="10" t="s">
        <v>708</v>
      </c>
      <c r="E428" s="12" t="s">
        <v>890</v>
      </c>
      <c r="F428" s="10">
        <v>20</v>
      </c>
      <c r="G428" s="10" t="s">
        <v>1317</v>
      </c>
    </row>
    <row r="429" spans="1:7" x14ac:dyDescent="0.25">
      <c r="A429" s="10" t="s">
        <v>709</v>
      </c>
      <c r="B429" s="10" t="s">
        <v>709</v>
      </c>
      <c r="C429" s="10" t="s">
        <v>710</v>
      </c>
      <c r="D429" s="10" t="s">
        <v>546</v>
      </c>
      <c r="E429" s="12" t="s">
        <v>890</v>
      </c>
      <c r="F429" s="10">
        <v>20</v>
      </c>
      <c r="G429" s="10" t="s">
        <v>1318</v>
      </c>
    </row>
    <row r="430" spans="1:7" x14ac:dyDescent="0.25">
      <c r="A430" s="10" t="s">
        <v>711</v>
      </c>
      <c r="B430" s="10" t="s">
        <v>711</v>
      </c>
      <c r="C430" s="10" t="s">
        <v>712</v>
      </c>
      <c r="D430" s="10" t="s">
        <v>546</v>
      </c>
      <c r="E430" s="12" t="s">
        <v>890</v>
      </c>
      <c r="F430" s="10">
        <v>30</v>
      </c>
      <c r="G430" s="10" t="s">
        <v>1319</v>
      </c>
    </row>
    <row r="431" spans="1:7" x14ac:dyDescent="0.25">
      <c r="A431" s="10" t="s">
        <v>713</v>
      </c>
      <c r="B431" s="10" t="s">
        <v>713</v>
      </c>
      <c r="C431" s="10" t="s">
        <v>714</v>
      </c>
      <c r="D431" s="10" t="s">
        <v>546</v>
      </c>
      <c r="E431" s="12" t="s">
        <v>890</v>
      </c>
      <c r="F431" s="10">
        <v>20</v>
      </c>
      <c r="G431" s="10" t="s">
        <v>1320</v>
      </c>
    </row>
    <row r="432" spans="1:7" x14ac:dyDescent="0.25">
      <c r="A432" s="10" t="s">
        <v>715</v>
      </c>
      <c r="B432" s="10" t="s">
        <v>715</v>
      </c>
      <c r="C432" s="10" t="s">
        <v>716</v>
      </c>
      <c r="D432" s="10" t="s">
        <v>546</v>
      </c>
      <c r="E432" s="12" t="s">
        <v>890</v>
      </c>
      <c r="F432" s="10">
        <v>20</v>
      </c>
      <c r="G432" s="10" t="s">
        <v>1321</v>
      </c>
    </row>
    <row r="433" spans="1:7" x14ac:dyDescent="0.25">
      <c r="A433" s="10" t="s">
        <v>717</v>
      </c>
      <c r="B433" s="10" t="s">
        <v>717</v>
      </c>
      <c r="C433" s="10" t="s">
        <v>718</v>
      </c>
      <c r="D433" s="10" t="s">
        <v>546</v>
      </c>
      <c r="E433" s="12" t="s">
        <v>890</v>
      </c>
      <c r="F433" s="10">
        <v>30</v>
      </c>
      <c r="G433" s="10" t="s">
        <v>1322</v>
      </c>
    </row>
    <row r="434" spans="1:7" x14ac:dyDescent="0.25">
      <c r="A434" s="10" t="s">
        <v>719</v>
      </c>
      <c r="B434" s="10" t="s">
        <v>719</v>
      </c>
      <c r="C434" s="10" t="s">
        <v>720</v>
      </c>
      <c r="D434" s="10" t="s">
        <v>552</v>
      </c>
      <c r="E434" s="12" t="s">
        <v>890</v>
      </c>
      <c r="F434" s="10">
        <v>20</v>
      </c>
      <c r="G434" s="10" t="s">
        <v>1323</v>
      </c>
    </row>
    <row r="435" spans="1:7" x14ac:dyDescent="0.25">
      <c r="A435" s="10" t="s">
        <v>721</v>
      </c>
      <c r="B435" s="10" t="s">
        <v>721</v>
      </c>
      <c r="C435" s="10" t="s">
        <v>722</v>
      </c>
      <c r="D435" s="10" t="s">
        <v>552</v>
      </c>
      <c r="E435" s="12" t="s">
        <v>890</v>
      </c>
      <c r="F435" s="10">
        <v>20</v>
      </c>
      <c r="G435" s="10" t="s">
        <v>1324</v>
      </c>
    </row>
    <row r="436" spans="1:7" x14ac:dyDescent="0.25">
      <c r="A436" s="10" t="s">
        <v>723</v>
      </c>
      <c r="B436" s="10" t="s">
        <v>723</v>
      </c>
      <c r="C436" s="10" t="s">
        <v>724</v>
      </c>
      <c r="D436" s="10" t="s">
        <v>552</v>
      </c>
      <c r="E436" s="12" t="s">
        <v>890</v>
      </c>
      <c r="F436" s="10">
        <v>200</v>
      </c>
      <c r="G436" s="10" t="s">
        <v>1325</v>
      </c>
    </row>
    <row r="437" spans="1:7" x14ac:dyDescent="0.25">
      <c r="A437" s="10" t="s">
        <v>725</v>
      </c>
      <c r="B437" s="10" t="s">
        <v>725</v>
      </c>
      <c r="C437" s="10" t="s">
        <v>726</v>
      </c>
      <c r="D437" s="10" t="s">
        <v>552</v>
      </c>
      <c r="E437" s="12" t="s">
        <v>890</v>
      </c>
      <c r="F437" s="10">
        <v>20</v>
      </c>
      <c r="G437" s="10" t="s">
        <v>1326</v>
      </c>
    </row>
    <row r="438" spans="1:7" x14ac:dyDescent="0.25">
      <c r="A438" s="10" t="s">
        <v>727</v>
      </c>
      <c r="B438" s="10" t="s">
        <v>727</v>
      </c>
      <c r="C438" s="10" t="s">
        <v>728</v>
      </c>
      <c r="D438" s="10" t="s">
        <v>552</v>
      </c>
      <c r="E438" s="12" t="s">
        <v>890</v>
      </c>
      <c r="F438" s="10">
        <v>100</v>
      </c>
      <c r="G438" s="10" t="s">
        <v>1327</v>
      </c>
    </row>
    <row r="439" spans="1:7" x14ac:dyDescent="0.25">
      <c r="A439" s="10" t="s">
        <v>729</v>
      </c>
      <c r="B439" s="10" t="s">
        <v>729</v>
      </c>
      <c r="C439" s="10" t="s">
        <v>730</v>
      </c>
      <c r="D439" s="10" t="s">
        <v>731</v>
      </c>
      <c r="E439" s="12" t="s">
        <v>890</v>
      </c>
      <c r="F439" s="10">
        <v>100</v>
      </c>
      <c r="G439" s="10" t="s">
        <v>1328</v>
      </c>
    </row>
    <row r="440" spans="1:7" x14ac:dyDescent="0.25">
      <c r="A440" s="10" t="s">
        <v>732</v>
      </c>
      <c r="B440" s="10" t="s">
        <v>732</v>
      </c>
      <c r="C440" s="10" t="s">
        <v>733</v>
      </c>
      <c r="D440" s="10" t="s">
        <v>731</v>
      </c>
      <c r="E440" s="12" t="s">
        <v>890</v>
      </c>
      <c r="F440" s="10">
        <v>40</v>
      </c>
      <c r="G440" s="10" t="s">
        <v>1329</v>
      </c>
    </row>
    <row r="441" spans="1:7" x14ac:dyDescent="0.25">
      <c r="A441" s="10" t="s">
        <v>734</v>
      </c>
      <c r="B441" s="10" t="s">
        <v>734</v>
      </c>
      <c r="C441" s="10" t="s">
        <v>735</v>
      </c>
      <c r="D441" s="10" t="s">
        <v>731</v>
      </c>
      <c r="E441" s="12" t="s">
        <v>890</v>
      </c>
      <c r="F441" s="10">
        <v>30</v>
      </c>
      <c r="G441" s="10" t="s">
        <v>1330</v>
      </c>
    </row>
    <row r="442" spans="1:7" x14ac:dyDescent="0.25">
      <c r="A442" s="10" t="s">
        <v>736</v>
      </c>
      <c r="B442" s="10" t="s">
        <v>736</v>
      </c>
      <c r="C442" s="10" t="s">
        <v>737</v>
      </c>
      <c r="D442" s="10" t="s">
        <v>731</v>
      </c>
      <c r="E442" s="12" t="s">
        <v>890</v>
      </c>
      <c r="F442" s="10">
        <v>20</v>
      </c>
      <c r="G442" s="10" t="s">
        <v>1331</v>
      </c>
    </row>
    <row r="443" spans="1:7" x14ac:dyDescent="0.25">
      <c r="A443" s="10" t="s">
        <v>738</v>
      </c>
      <c r="B443" s="10" t="s">
        <v>738</v>
      </c>
      <c r="C443" s="10" t="s">
        <v>739</v>
      </c>
      <c r="D443" s="10" t="s">
        <v>731</v>
      </c>
      <c r="E443" s="12" t="s">
        <v>890</v>
      </c>
      <c r="F443" s="10">
        <v>20</v>
      </c>
      <c r="G443" s="10" t="s">
        <v>1332</v>
      </c>
    </row>
    <row r="444" spans="1:7" x14ac:dyDescent="0.25">
      <c r="A444" s="11" t="s">
        <v>740</v>
      </c>
      <c r="B444" s="11" t="s">
        <v>740</v>
      </c>
      <c r="C444" s="11" t="s">
        <v>741</v>
      </c>
      <c r="D444" s="11" t="s">
        <v>742</v>
      </c>
      <c r="E444" s="11"/>
      <c r="F444" s="11" t="s">
        <v>134</v>
      </c>
      <c r="G444" s="10" t="e">
        <v>#N/A</v>
      </c>
    </row>
    <row r="445" spans="1:7" x14ac:dyDescent="0.25">
      <c r="A445" s="10" t="s">
        <v>743</v>
      </c>
      <c r="B445" s="10" t="s">
        <v>743</v>
      </c>
      <c r="C445" s="10" t="s">
        <v>853</v>
      </c>
      <c r="D445" s="10" t="s">
        <v>136</v>
      </c>
      <c r="E445" s="10" t="s">
        <v>891</v>
      </c>
      <c r="F445" s="10">
        <v>100</v>
      </c>
      <c r="G445" s="10" t="s">
        <v>1333</v>
      </c>
    </row>
    <row r="446" spans="1:7" x14ac:dyDescent="0.25">
      <c r="A446" s="10" t="s">
        <v>745</v>
      </c>
      <c r="B446" s="10" t="s">
        <v>745</v>
      </c>
      <c r="C446" s="10" t="s">
        <v>744</v>
      </c>
      <c r="D446" s="10" t="s">
        <v>136</v>
      </c>
      <c r="E446" s="10" t="s">
        <v>891</v>
      </c>
      <c r="F446" s="10">
        <v>50</v>
      </c>
      <c r="G446" s="10" t="s">
        <v>1334</v>
      </c>
    </row>
    <row r="447" spans="1:7" x14ac:dyDescent="0.25">
      <c r="A447" s="10" t="s">
        <v>746</v>
      </c>
      <c r="B447" s="10" t="s">
        <v>746</v>
      </c>
      <c r="C447" s="10" t="s">
        <v>744</v>
      </c>
      <c r="D447" s="10" t="s">
        <v>136</v>
      </c>
      <c r="E447" s="10" t="s">
        <v>891</v>
      </c>
      <c r="F447" s="10">
        <v>30</v>
      </c>
      <c r="G447" s="10" t="s">
        <v>1335</v>
      </c>
    </row>
    <row r="448" spans="1:7" x14ac:dyDescent="0.25">
      <c r="A448" s="10" t="s">
        <v>747</v>
      </c>
      <c r="B448" s="10" t="s">
        <v>747</v>
      </c>
      <c r="C448" s="10" t="s">
        <v>744</v>
      </c>
      <c r="D448" s="10" t="s">
        <v>136</v>
      </c>
      <c r="E448" s="10" t="s">
        <v>891</v>
      </c>
      <c r="F448" s="10">
        <v>20</v>
      </c>
      <c r="G448" s="10" t="s">
        <v>1336</v>
      </c>
    </row>
    <row r="449" spans="1:7" x14ac:dyDescent="0.25">
      <c r="A449" s="10" t="s">
        <v>748</v>
      </c>
      <c r="B449" s="10" t="s">
        <v>748</v>
      </c>
      <c r="C449" s="10" t="s">
        <v>744</v>
      </c>
      <c r="D449" s="10" t="s">
        <v>136</v>
      </c>
      <c r="E449" s="10" t="s">
        <v>891</v>
      </c>
      <c r="F449" s="10">
        <v>200</v>
      </c>
      <c r="G449" s="10" t="s">
        <v>1337</v>
      </c>
    </row>
    <row r="450" spans="1:7" x14ac:dyDescent="0.25">
      <c r="A450" s="10" t="s">
        <v>749</v>
      </c>
      <c r="B450" s="10" t="s">
        <v>749</v>
      </c>
      <c r="C450" s="10" t="s">
        <v>744</v>
      </c>
      <c r="D450" s="10" t="s">
        <v>136</v>
      </c>
      <c r="E450" s="10" t="s">
        <v>891</v>
      </c>
      <c r="F450" s="10">
        <v>20</v>
      </c>
      <c r="G450" s="10" t="s">
        <v>1338</v>
      </c>
    </row>
    <row r="451" spans="1:7" x14ac:dyDescent="0.25">
      <c r="A451" s="10" t="s">
        <v>750</v>
      </c>
      <c r="B451" s="10" t="s">
        <v>750</v>
      </c>
      <c r="C451" s="10" t="s">
        <v>744</v>
      </c>
      <c r="D451" s="10" t="s">
        <v>136</v>
      </c>
      <c r="E451" s="10" t="s">
        <v>891</v>
      </c>
      <c r="F451" s="10">
        <v>30</v>
      </c>
      <c r="G451" s="10" t="s">
        <v>1339</v>
      </c>
    </row>
    <row r="452" spans="1:7" x14ac:dyDescent="0.25">
      <c r="A452" s="10" t="s">
        <v>751</v>
      </c>
      <c r="B452" s="10" t="s">
        <v>751</v>
      </c>
      <c r="C452" s="10" t="s">
        <v>744</v>
      </c>
      <c r="D452" s="10" t="s">
        <v>136</v>
      </c>
      <c r="E452" s="10" t="s">
        <v>891</v>
      </c>
      <c r="F452" s="10">
        <v>40</v>
      </c>
      <c r="G452" s="10" t="s">
        <v>1340</v>
      </c>
    </row>
    <row r="453" spans="1:7" x14ac:dyDescent="0.25">
      <c r="A453" s="10" t="s">
        <v>752</v>
      </c>
      <c r="B453" s="10" t="s">
        <v>752</v>
      </c>
      <c r="C453" s="10" t="s">
        <v>753</v>
      </c>
      <c r="D453" s="10" t="s">
        <v>136</v>
      </c>
      <c r="E453" s="10" t="s">
        <v>891</v>
      </c>
      <c r="F453" s="10">
        <v>40</v>
      </c>
      <c r="G453" s="10" t="s">
        <v>1341</v>
      </c>
    </row>
    <row r="454" spans="1:7" x14ac:dyDescent="0.25">
      <c r="A454" s="10" t="s">
        <v>754</v>
      </c>
      <c r="B454" s="10" t="s">
        <v>754</v>
      </c>
      <c r="C454" s="10" t="s">
        <v>755</v>
      </c>
      <c r="D454" s="10" t="s">
        <v>136</v>
      </c>
      <c r="E454" s="10" t="s">
        <v>891</v>
      </c>
      <c r="F454" s="10">
        <v>20</v>
      </c>
      <c r="G454" s="10" t="s">
        <v>1342</v>
      </c>
    </row>
    <row r="455" spans="1:7" x14ac:dyDescent="0.25">
      <c r="A455" s="10" t="s">
        <v>756</v>
      </c>
      <c r="B455" s="10" t="s">
        <v>756</v>
      </c>
      <c r="C455" s="10" t="s">
        <v>755</v>
      </c>
      <c r="D455" s="10" t="s">
        <v>136</v>
      </c>
      <c r="E455" s="10" t="s">
        <v>891</v>
      </c>
      <c r="F455" s="10">
        <v>100</v>
      </c>
      <c r="G455" s="10" t="s">
        <v>1343</v>
      </c>
    </row>
    <row r="456" spans="1:7" x14ac:dyDescent="0.25">
      <c r="A456" s="10" t="s">
        <v>757</v>
      </c>
      <c r="B456" s="10" t="s">
        <v>757</v>
      </c>
      <c r="C456" s="10" t="s">
        <v>755</v>
      </c>
      <c r="D456" s="10" t="s">
        <v>758</v>
      </c>
      <c r="E456" s="10" t="s">
        <v>891</v>
      </c>
      <c r="F456" s="10">
        <v>50</v>
      </c>
      <c r="G456" s="10" t="s">
        <v>1344</v>
      </c>
    </row>
    <row r="457" spans="1:7" x14ac:dyDescent="0.25">
      <c r="A457" s="10" t="s">
        <v>759</v>
      </c>
      <c r="B457" s="10" t="s">
        <v>759</v>
      </c>
      <c r="C457" s="10" t="s">
        <v>755</v>
      </c>
      <c r="D457" s="10" t="s">
        <v>760</v>
      </c>
      <c r="E457" s="10" t="s">
        <v>891</v>
      </c>
      <c r="F457" s="10">
        <v>40</v>
      </c>
      <c r="G457" s="10" t="s">
        <v>1345</v>
      </c>
    </row>
    <row r="458" spans="1:7" x14ac:dyDescent="0.25">
      <c r="A458" s="10" t="s">
        <v>761</v>
      </c>
      <c r="B458" s="10" t="s">
        <v>761</v>
      </c>
      <c r="C458" s="10" t="s">
        <v>755</v>
      </c>
      <c r="D458" s="10" t="s">
        <v>762</v>
      </c>
      <c r="E458" s="10" t="s">
        <v>891</v>
      </c>
      <c r="F458" s="10">
        <v>30</v>
      </c>
      <c r="G458" s="10" t="s">
        <v>1346</v>
      </c>
    </row>
    <row r="459" spans="1:7" x14ac:dyDescent="0.25">
      <c r="A459" s="10" t="s">
        <v>763</v>
      </c>
      <c r="B459" s="10" t="s">
        <v>763</v>
      </c>
      <c r="C459" s="10" t="s">
        <v>755</v>
      </c>
      <c r="D459" s="10" t="s">
        <v>764</v>
      </c>
      <c r="E459" s="10" t="s">
        <v>891</v>
      </c>
      <c r="F459" s="10">
        <v>20</v>
      </c>
      <c r="G459" s="10" t="s">
        <v>1347</v>
      </c>
    </row>
    <row r="460" spans="1:7" x14ac:dyDescent="0.25">
      <c r="A460" s="10" t="s">
        <v>765</v>
      </c>
      <c r="B460" s="10" t="s">
        <v>765</v>
      </c>
      <c r="C460" s="10" t="s">
        <v>755</v>
      </c>
      <c r="D460" s="10" t="s">
        <v>766</v>
      </c>
      <c r="E460" s="10" t="s">
        <v>891</v>
      </c>
      <c r="F460" s="10">
        <v>30</v>
      </c>
      <c r="G460" s="10" t="s">
        <v>1348</v>
      </c>
    </row>
    <row r="461" spans="1:7" x14ac:dyDescent="0.25">
      <c r="A461" s="10" t="s">
        <v>767</v>
      </c>
      <c r="B461" s="10" t="s">
        <v>767</v>
      </c>
      <c r="C461" s="10" t="s">
        <v>755</v>
      </c>
      <c r="D461" s="10" t="s">
        <v>768</v>
      </c>
      <c r="E461" s="10" t="s">
        <v>891</v>
      </c>
      <c r="F461" s="10">
        <v>40</v>
      </c>
      <c r="G461" s="10" t="s">
        <v>1349</v>
      </c>
    </row>
    <row r="462" spans="1:7" x14ac:dyDescent="0.25">
      <c r="A462" s="10" t="s">
        <v>769</v>
      </c>
      <c r="B462" s="10" t="s">
        <v>769</v>
      </c>
      <c r="C462" s="10" t="s">
        <v>755</v>
      </c>
      <c r="D462" s="10" t="s">
        <v>770</v>
      </c>
      <c r="E462" s="10" t="s">
        <v>891</v>
      </c>
      <c r="F462" s="10">
        <v>30</v>
      </c>
      <c r="G462" s="10" t="s">
        <v>1350</v>
      </c>
    </row>
    <row r="463" spans="1:7" x14ac:dyDescent="0.25">
      <c r="A463" s="10" t="s">
        <v>771</v>
      </c>
      <c r="B463" s="10" t="s">
        <v>771</v>
      </c>
      <c r="C463" s="10" t="s">
        <v>755</v>
      </c>
      <c r="D463" s="10" t="s">
        <v>772</v>
      </c>
      <c r="E463" s="10" t="s">
        <v>891</v>
      </c>
      <c r="F463" s="10">
        <v>50</v>
      </c>
      <c r="G463" s="10" t="s">
        <v>1351</v>
      </c>
    </row>
    <row r="464" spans="1:7" x14ac:dyDescent="0.25">
      <c r="A464" s="10" t="s">
        <v>773</v>
      </c>
      <c r="B464" s="10" t="s">
        <v>773</v>
      </c>
      <c r="C464" s="10" t="s">
        <v>755</v>
      </c>
      <c r="D464" s="10" t="s">
        <v>136</v>
      </c>
      <c r="E464" s="10" t="s">
        <v>891</v>
      </c>
      <c r="F464" s="10">
        <v>50</v>
      </c>
      <c r="G464" s="10" t="s">
        <v>1352</v>
      </c>
    </row>
    <row r="465" spans="1:7" x14ac:dyDescent="0.25">
      <c r="A465" s="10" t="s">
        <v>774</v>
      </c>
      <c r="B465" s="10" t="s">
        <v>774</v>
      </c>
      <c r="C465" s="10" t="s">
        <v>755</v>
      </c>
      <c r="D465" s="10" t="s">
        <v>136</v>
      </c>
      <c r="E465" s="10" t="s">
        <v>891</v>
      </c>
      <c r="F465" s="10">
        <v>20</v>
      </c>
      <c r="G465" s="10" t="s">
        <v>1353</v>
      </c>
    </row>
    <row r="466" spans="1:7" x14ac:dyDescent="0.25">
      <c r="A466" s="10" t="s">
        <v>775</v>
      </c>
      <c r="B466" s="10" t="s">
        <v>775</v>
      </c>
      <c r="C466" s="10" t="s">
        <v>755</v>
      </c>
      <c r="D466" s="10" t="s">
        <v>136</v>
      </c>
      <c r="E466" s="10" t="s">
        <v>891</v>
      </c>
      <c r="F466" s="10">
        <v>200</v>
      </c>
      <c r="G466" s="10" t="s">
        <v>1354</v>
      </c>
    </row>
    <row r="467" spans="1:7" x14ac:dyDescent="0.25">
      <c r="A467" s="10" t="s">
        <v>776</v>
      </c>
      <c r="B467" s="10" t="s">
        <v>776</v>
      </c>
      <c r="C467" s="10" t="s">
        <v>755</v>
      </c>
      <c r="D467" s="10" t="s">
        <v>136</v>
      </c>
      <c r="E467" s="10" t="s">
        <v>891</v>
      </c>
      <c r="F467" s="10">
        <v>100</v>
      </c>
      <c r="G467" s="10" t="s">
        <v>1355</v>
      </c>
    </row>
    <row r="468" spans="1:7" x14ac:dyDescent="0.25">
      <c r="A468" s="10" t="s">
        <v>777</v>
      </c>
      <c r="B468" s="10" t="s">
        <v>777</v>
      </c>
      <c r="C468" s="10" t="s">
        <v>755</v>
      </c>
      <c r="D468" s="10" t="s">
        <v>136</v>
      </c>
      <c r="E468" s="10" t="s">
        <v>891</v>
      </c>
      <c r="F468" s="10">
        <v>50</v>
      </c>
      <c r="G468" s="10" t="s">
        <v>1356</v>
      </c>
    </row>
    <row r="469" spans="1:7" x14ac:dyDescent="0.25">
      <c r="A469" s="10" t="s">
        <v>778</v>
      </c>
      <c r="B469" s="10" t="s">
        <v>778</v>
      </c>
      <c r="C469" s="10" t="s">
        <v>755</v>
      </c>
      <c r="D469" s="10" t="s">
        <v>136</v>
      </c>
      <c r="E469" s="10" t="s">
        <v>891</v>
      </c>
      <c r="F469" s="10">
        <v>30</v>
      </c>
      <c r="G469" s="10" t="s">
        <v>1357</v>
      </c>
    </row>
    <row r="470" spans="1:7" x14ac:dyDescent="0.25">
      <c r="A470" s="10" t="s">
        <v>779</v>
      </c>
      <c r="B470" s="10" t="s">
        <v>779</v>
      </c>
      <c r="C470" s="10" t="s">
        <v>755</v>
      </c>
      <c r="D470" s="10" t="s">
        <v>136</v>
      </c>
      <c r="E470" s="10" t="s">
        <v>891</v>
      </c>
      <c r="F470" s="10">
        <v>40</v>
      </c>
      <c r="G470" s="10" t="s">
        <v>1358</v>
      </c>
    </row>
    <row r="471" spans="1:7" x14ac:dyDescent="0.25">
      <c r="A471" s="10" t="s">
        <v>780</v>
      </c>
      <c r="B471" s="10" t="s">
        <v>780</v>
      </c>
      <c r="C471" s="10" t="s">
        <v>755</v>
      </c>
      <c r="D471" s="10" t="s">
        <v>136</v>
      </c>
      <c r="E471" s="10" t="s">
        <v>891</v>
      </c>
      <c r="F471" s="10">
        <v>50</v>
      </c>
      <c r="G471" s="10" t="s">
        <v>1359</v>
      </c>
    </row>
    <row r="472" spans="1:7" x14ac:dyDescent="0.25">
      <c r="A472" s="10" t="s">
        <v>781</v>
      </c>
      <c r="B472" s="10" t="s">
        <v>781</v>
      </c>
      <c r="C472" s="10" t="s">
        <v>755</v>
      </c>
      <c r="D472" s="10" t="s">
        <v>136</v>
      </c>
      <c r="E472" s="10" t="s">
        <v>891</v>
      </c>
      <c r="F472" s="10">
        <v>30</v>
      </c>
      <c r="G472" s="10" t="s">
        <v>1360</v>
      </c>
    </row>
    <row r="473" spans="1:7" x14ac:dyDescent="0.25">
      <c r="A473" s="10" t="s">
        <v>782</v>
      </c>
      <c r="B473" s="10" t="s">
        <v>782</v>
      </c>
      <c r="C473" s="10" t="s">
        <v>755</v>
      </c>
      <c r="D473" s="10" t="s">
        <v>783</v>
      </c>
      <c r="E473" s="10" t="s">
        <v>891</v>
      </c>
      <c r="F473" s="10">
        <v>30</v>
      </c>
      <c r="G473" s="10" t="s">
        <v>1361</v>
      </c>
    </row>
    <row r="474" spans="1:7" x14ac:dyDescent="0.25">
      <c r="A474" s="10" t="s">
        <v>784</v>
      </c>
      <c r="B474" s="10" t="s">
        <v>784</v>
      </c>
      <c r="C474" s="10" t="s">
        <v>755</v>
      </c>
      <c r="D474" s="10" t="s">
        <v>136</v>
      </c>
      <c r="E474" s="10" t="s">
        <v>891</v>
      </c>
      <c r="F474" s="10">
        <v>50</v>
      </c>
      <c r="G474" s="10" t="s">
        <v>1362</v>
      </c>
    </row>
    <row r="475" spans="1:7" x14ac:dyDescent="0.25">
      <c r="A475" s="10" t="s">
        <v>785</v>
      </c>
      <c r="B475" s="10" t="s">
        <v>785</v>
      </c>
      <c r="C475" s="10" t="s">
        <v>755</v>
      </c>
      <c r="D475" s="10" t="s">
        <v>786</v>
      </c>
      <c r="E475" s="10" t="s">
        <v>891</v>
      </c>
      <c r="F475" s="10">
        <v>20</v>
      </c>
      <c r="G475" s="10" t="s">
        <v>1363</v>
      </c>
    </row>
    <row r="476" spans="1:7" x14ac:dyDescent="0.25">
      <c r="A476" s="10" t="s">
        <v>787</v>
      </c>
      <c r="B476" s="10" t="s">
        <v>787</v>
      </c>
      <c r="C476" s="10" t="s">
        <v>788</v>
      </c>
      <c r="D476" s="10" t="s">
        <v>136</v>
      </c>
      <c r="E476" s="10" t="s">
        <v>891</v>
      </c>
      <c r="F476" s="10">
        <v>30</v>
      </c>
      <c r="G476" s="10" t="s">
        <v>1364</v>
      </c>
    </row>
    <row r="477" spans="1:7" x14ac:dyDescent="0.25">
      <c r="A477" s="10" t="s">
        <v>789</v>
      </c>
      <c r="B477" s="10" t="s">
        <v>789</v>
      </c>
      <c r="C477" s="10" t="s">
        <v>788</v>
      </c>
      <c r="D477" s="10" t="s">
        <v>790</v>
      </c>
      <c r="E477" s="10" t="s">
        <v>891</v>
      </c>
      <c r="F477" s="10">
        <v>50</v>
      </c>
      <c r="G477" s="10" t="s">
        <v>1365</v>
      </c>
    </row>
    <row r="478" spans="1:7" x14ac:dyDescent="0.25">
      <c r="A478" s="10" t="s">
        <v>791</v>
      </c>
      <c r="B478" s="10" t="s">
        <v>791</v>
      </c>
      <c r="C478" s="10" t="s">
        <v>788</v>
      </c>
      <c r="D478" s="10" t="s">
        <v>792</v>
      </c>
      <c r="E478" s="10" t="s">
        <v>891</v>
      </c>
      <c r="F478" s="10">
        <v>200</v>
      </c>
      <c r="G478" s="10" t="s">
        <v>1366</v>
      </c>
    </row>
    <row r="479" spans="1:7" x14ac:dyDescent="0.25">
      <c r="A479" s="10" t="s">
        <v>793</v>
      </c>
      <c r="B479" s="10" t="s">
        <v>793</v>
      </c>
      <c r="C479" s="10" t="s">
        <v>788</v>
      </c>
      <c r="D479" s="10" t="s">
        <v>794</v>
      </c>
      <c r="E479" s="10" t="s">
        <v>891</v>
      </c>
      <c r="F479" s="10">
        <v>30</v>
      </c>
      <c r="G479" s="10" t="s">
        <v>1367</v>
      </c>
    </row>
    <row r="480" spans="1:7" x14ac:dyDescent="0.25">
      <c r="A480" s="10" t="s">
        <v>795</v>
      </c>
      <c r="B480" s="10" t="s">
        <v>795</v>
      </c>
      <c r="C480" s="10" t="s">
        <v>788</v>
      </c>
      <c r="D480" s="10" t="s">
        <v>796</v>
      </c>
      <c r="E480" s="10" t="s">
        <v>891</v>
      </c>
      <c r="F480" s="10">
        <v>200</v>
      </c>
      <c r="G480" s="10" t="s">
        <v>1368</v>
      </c>
    </row>
    <row r="481" spans="1:7" x14ac:dyDescent="0.25">
      <c r="A481" s="10" t="s">
        <v>797</v>
      </c>
      <c r="B481" s="10" t="s">
        <v>797</v>
      </c>
      <c r="C481" s="10" t="s">
        <v>788</v>
      </c>
      <c r="D481" s="10" t="s">
        <v>798</v>
      </c>
      <c r="E481" s="10" t="s">
        <v>891</v>
      </c>
      <c r="F481" s="10">
        <v>50</v>
      </c>
      <c r="G481" s="10" t="s">
        <v>1369</v>
      </c>
    </row>
    <row r="482" spans="1:7" x14ac:dyDescent="0.25">
      <c r="A482" s="10" t="s">
        <v>799</v>
      </c>
      <c r="B482" s="10" t="s">
        <v>799</v>
      </c>
      <c r="C482" s="10" t="s">
        <v>788</v>
      </c>
      <c r="D482" s="10" t="s">
        <v>800</v>
      </c>
      <c r="E482" s="10" t="s">
        <v>891</v>
      </c>
      <c r="F482" s="10">
        <v>50</v>
      </c>
      <c r="G482" s="10" t="s">
        <v>1370</v>
      </c>
    </row>
    <row r="483" spans="1:7" x14ac:dyDescent="0.25">
      <c r="A483" s="10" t="s">
        <v>801</v>
      </c>
      <c r="B483" s="10" t="s">
        <v>801</v>
      </c>
      <c r="C483" s="10" t="s">
        <v>788</v>
      </c>
      <c r="D483" s="10" t="s">
        <v>802</v>
      </c>
      <c r="E483" s="10" t="s">
        <v>891</v>
      </c>
      <c r="F483" s="10">
        <v>20</v>
      </c>
      <c r="G483" s="10" t="s">
        <v>1371</v>
      </c>
    </row>
    <row r="484" spans="1:7" x14ac:dyDescent="0.25">
      <c r="A484" s="10" t="s">
        <v>803</v>
      </c>
      <c r="B484" s="10" t="s">
        <v>803</v>
      </c>
      <c r="C484" s="10" t="s">
        <v>788</v>
      </c>
      <c r="D484" s="10" t="s">
        <v>136</v>
      </c>
      <c r="E484" s="10" t="s">
        <v>891</v>
      </c>
      <c r="F484" s="10">
        <v>40</v>
      </c>
      <c r="G484" s="10" t="s">
        <v>1372</v>
      </c>
    </row>
    <row r="485" spans="1:7" x14ac:dyDescent="0.25">
      <c r="A485" s="10" t="s">
        <v>804</v>
      </c>
      <c r="B485" s="10" t="s">
        <v>804</v>
      </c>
      <c r="C485" s="10" t="s">
        <v>805</v>
      </c>
      <c r="D485" s="10" t="s">
        <v>806</v>
      </c>
      <c r="E485" s="10" t="s">
        <v>891</v>
      </c>
      <c r="F485" s="10">
        <v>100</v>
      </c>
      <c r="G485" s="10" t="s">
        <v>1373</v>
      </c>
    </row>
    <row r="486" spans="1:7" x14ac:dyDescent="0.25">
      <c r="A486" s="10" t="s">
        <v>807</v>
      </c>
      <c r="B486" s="10" t="s">
        <v>807</v>
      </c>
      <c r="C486" s="10" t="s">
        <v>805</v>
      </c>
      <c r="D486" s="10" t="s">
        <v>136</v>
      </c>
      <c r="E486" s="10" t="s">
        <v>891</v>
      </c>
      <c r="F486" s="10">
        <v>30</v>
      </c>
      <c r="G486" s="10" t="s">
        <v>1374</v>
      </c>
    </row>
    <row r="487" spans="1:7" x14ac:dyDescent="0.25">
      <c r="A487" s="10" t="s">
        <v>808</v>
      </c>
      <c r="B487" s="10" t="s">
        <v>808</v>
      </c>
      <c r="C487" s="10" t="s">
        <v>805</v>
      </c>
      <c r="D487" s="10" t="s">
        <v>809</v>
      </c>
      <c r="E487" s="10" t="s">
        <v>891</v>
      </c>
      <c r="F487" s="10">
        <v>30</v>
      </c>
      <c r="G487" s="10" t="s">
        <v>1375</v>
      </c>
    </row>
    <row r="488" spans="1:7" x14ac:dyDescent="0.25">
      <c r="A488" s="10" t="s">
        <v>810</v>
      </c>
      <c r="B488" s="10" t="s">
        <v>810</v>
      </c>
      <c r="C488" s="10" t="s">
        <v>805</v>
      </c>
      <c r="D488" s="10" t="s">
        <v>811</v>
      </c>
      <c r="E488" s="10" t="s">
        <v>891</v>
      </c>
      <c r="F488" s="10">
        <v>100</v>
      </c>
      <c r="G488" s="10" t="s">
        <v>1376</v>
      </c>
    </row>
    <row r="489" spans="1:7" x14ac:dyDescent="0.25">
      <c r="A489" s="10" t="s">
        <v>812</v>
      </c>
      <c r="B489" s="10" t="s">
        <v>812</v>
      </c>
      <c r="C489" s="10" t="s">
        <v>805</v>
      </c>
      <c r="D489" s="10" t="s">
        <v>136</v>
      </c>
      <c r="E489" s="10" t="s">
        <v>891</v>
      </c>
      <c r="F489" s="10">
        <v>50</v>
      </c>
      <c r="G489" s="10" t="s">
        <v>1377</v>
      </c>
    </row>
    <row r="490" spans="1:7" x14ac:dyDescent="0.25">
      <c r="A490" s="10" t="s">
        <v>813</v>
      </c>
      <c r="B490" s="10" t="s">
        <v>813</v>
      </c>
      <c r="C490" s="10" t="s">
        <v>805</v>
      </c>
      <c r="D490" s="10" t="s">
        <v>814</v>
      </c>
      <c r="E490" s="10" t="s">
        <v>891</v>
      </c>
      <c r="F490" s="10">
        <v>30</v>
      </c>
      <c r="G490" s="10" t="s">
        <v>1378</v>
      </c>
    </row>
    <row r="491" spans="1:7" x14ac:dyDescent="0.25">
      <c r="A491" s="10" t="s">
        <v>815</v>
      </c>
      <c r="B491" s="10" t="s">
        <v>815</v>
      </c>
      <c r="C491" s="10" t="s">
        <v>805</v>
      </c>
      <c r="D491" s="10" t="s">
        <v>816</v>
      </c>
      <c r="E491" s="10" t="s">
        <v>891</v>
      </c>
      <c r="F491" s="10">
        <v>20</v>
      </c>
      <c r="G491" s="10" t="s">
        <v>1379</v>
      </c>
    </row>
    <row r="492" spans="1:7" x14ac:dyDescent="0.25">
      <c r="A492" s="10" t="s">
        <v>817</v>
      </c>
      <c r="B492" s="10" t="s">
        <v>817</v>
      </c>
      <c r="C492" s="10" t="s">
        <v>805</v>
      </c>
      <c r="D492" s="10" t="s">
        <v>818</v>
      </c>
      <c r="E492" s="10" t="s">
        <v>891</v>
      </c>
      <c r="F492" s="10">
        <v>100</v>
      </c>
      <c r="G492" s="10" t="s">
        <v>1380</v>
      </c>
    </row>
    <row r="493" spans="1:7" x14ac:dyDescent="0.25">
      <c r="A493" s="10" t="s">
        <v>819</v>
      </c>
      <c r="B493" s="10" t="s">
        <v>819</v>
      </c>
      <c r="C493" s="10" t="s">
        <v>805</v>
      </c>
      <c r="D493" s="10" t="s">
        <v>820</v>
      </c>
      <c r="E493" s="10" t="s">
        <v>891</v>
      </c>
      <c r="F493" s="10">
        <v>100</v>
      </c>
      <c r="G493" s="10" t="s">
        <v>1381</v>
      </c>
    </row>
    <row r="494" spans="1:7" x14ac:dyDescent="0.25">
      <c r="A494" s="10" t="s">
        <v>821</v>
      </c>
      <c r="B494" s="10" t="s">
        <v>821</v>
      </c>
      <c r="C494" s="10" t="s">
        <v>805</v>
      </c>
      <c r="D494" s="10" t="s">
        <v>822</v>
      </c>
      <c r="E494" s="10" t="s">
        <v>891</v>
      </c>
      <c r="F494" s="10">
        <v>30</v>
      </c>
      <c r="G494" s="10" t="s">
        <v>1382</v>
      </c>
    </row>
    <row r="495" spans="1:7" x14ac:dyDescent="0.25">
      <c r="A495" s="10" t="s">
        <v>823</v>
      </c>
      <c r="B495" s="10" t="s">
        <v>823</v>
      </c>
      <c r="C495" s="10" t="s">
        <v>805</v>
      </c>
      <c r="D495" s="10" t="s">
        <v>824</v>
      </c>
      <c r="E495" s="10" t="s">
        <v>891</v>
      </c>
      <c r="F495" s="10">
        <v>30</v>
      </c>
      <c r="G495" s="10" t="s">
        <v>1383</v>
      </c>
    </row>
    <row r="496" spans="1:7" x14ac:dyDescent="0.25">
      <c r="A496" s="10" t="s">
        <v>825</v>
      </c>
      <c r="B496" s="10" t="s">
        <v>825</v>
      </c>
      <c r="C496" s="10" t="s">
        <v>826</v>
      </c>
      <c r="D496" s="10" t="s">
        <v>827</v>
      </c>
      <c r="E496" s="10" t="s">
        <v>891</v>
      </c>
      <c r="F496" s="10">
        <v>20</v>
      </c>
      <c r="G496" s="10" t="s">
        <v>1384</v>
      </c>
    </row>
    <row r="497" spans="1:7" x14ac:dyDescent="0.25">
      <c r="A497" s="10" t="s">
        <v>828</v>
      </c>
      <c r="B497" s="10" t="s">
        <v>828</v>
      </c>
      <c r="C497" s="10" t="s">
        <v>826</v>
      </c>
      <c r="D497" s="10" t="s">
        <v>136</v>
      </c>
      <c r="E497" s="10" t="s">
        <v>891</v>
      </c>
      <c r="F497" s="10">
        <v>30</v>
      </c>
      <c r="G497" s="10" t="s">
        <v>1385</v>
      </c>
    </row>
    <row r="498" spans="1:7" x14ac:dyDescent="0.25">
      <c r="A498" s="10" t="s">
        <v>829</v>
      </c>
      <c r="B498" s="10" t="s">
        <v>829</v>
      </c>
      <c r="C498" s="10" t="s">
        <v>826</v>
      </c>
      <c r="D498" s="10" t="s">
        <v>830</v>
      </c>
      <c r="E498" s="10" t="s">
        <v>891</v>
      </c>
      <c r="F498" s="10">
        <v>40</v>
      </c>
      <c r="G498" s="10" t="s">
        <v>1386</v>
      </c>
    </row>
    <row r="499" spans="1:7" x14ac:dyDescent="0.25">
      <c r="A499" s="10" t="s">
        <v>831</v>
      </c>
      <c r="B499" s="10" t="s">
        <v>831</v>
      </c>
      <c r="C499" s="10" t="s">
        <v>826</v>
      </c>
      <c r="D499" s="10" t="s">
        <v>832</v>
      </c>
      <c r="E499" s="10" t="s">
        <v>891</v>
      </c>
      <c r="F499" s="10">
        <v>50</v>
      </c>
      <c r="G499" s="10" t="s">
        <v>1387</v>
      </c>
    </row>
    <row r="500" spans="1:7" x14ac:dyDescent="0.25">
      <c r="A500" s="10" t="s">
        <v>833</v>
      </c>
      <c r="B500" s="10" t="s">
        <v>833</v>
      </c>
      <c r="C500" s="10" t="s">
        <v>826</v>
      </c>
      <c r="D500" s="10" t="s">
        <v>834</v>
      </c>
      <c r="E500" s="10" t="s">
        <v>891</v>
      </c>
      <c r="F500" s="10">
        <v>20</v>
      </c>
      <c r="G500" s="10" t="s">
        <v>1388</v>
      </c>
    </row>
    <row r="501" spans="1:7" x14ac:dyDescent="0.25">
      <c r="A501" s="10" t="s">
        <v>835</v>
      </c>
      <c r="B501" s="10" t="s">
        <v>835</v>
      </c>
      <c r="C501" s="10" t="s">
        <v>826</v>
      </c>
      <c r="D501" s="10" t="s">
        <v>136</v>
      </c>
      <c r="E501" s="10" t="s">
        <v>891</v>
      </c>
      <c r="F501" s="10">
        <v>100</v>
      </c>
      <c r="G501" s="10" t="s">
        <v>1389</v>
      </c>
    </row>
    <row r="502" spans="1:7" x14ac:dyDescent="0.25">
      <c r="A502" s="10" t="s">
        <v>836</v>
      </c>
      <c r="B502" s="10" t="s">
        <v>836</v>
      </c>
      <c r="C502" s="10" t="s">
        <v>826</v>
      </c>
      <c r="D502" s="10" t="s">
        <v>837</v>
      </c>
      <c r="E502" s="10" t="s">
        <v>891</v>
      </c>
      <c r="F502" s="10">
        <v>50</v>
      </c>
      <c r="G502" s="10" t="s">
        <v>1390</v>
      </c>
    </row>
    <row r="503" spans="1:7" x14ac:dyDescent="0.25">
      <c r="A503" s="10" t="s">
        <v>838</v>
      </c>
      <c r="B503" s="10" t="s">
        <v>838</v>
      </c>
      <c r="C503" s="10" t="s">
        <v>826</v>
      </c>
      <c r="D503" s="10" t="s">
        <v>839</v>
      </c>
      <c r="E503" s="10" t="s">
        <v>891</v>
      </c>
      <c r="F503" s="10">
        <v>20</v>
      </c>
      <c r="G503" s="10" t="s">
        <v>1391</v>
      </c>
    </row>
    <row r="504" spans="1:7" x14ac:dyDescent="0.25">
      <c r="A504" s="10" t="s">
        <v>840</v>
      </c>
      <c r="B504" s="10" t="s">
        <v>840</v>
      </c>
      <c r="C504" s="10" t="s">
        <v>826</v>
      </c>
      <c r="D504" s="10" t="s">
        <v>841</v>
      </c>
      <c r="E504" s="10" t="s">
        <v>891</v>
      </c>
      <c r="F504" s="10">
        <v>100</v>
      </c>
      <c r="G504" s="10" t="s">
        <v>1392</v>
      </c>
    </row>
    <row r="505" spans="1:7" x14ac:dyDescent="0.25">
      <c r="A505" s="10" t="s">
        <v>842</v>
      </c>
      <c r="B505" s="10" t="s">
        <v>842</v>
      </c>
      <c r="C505" s="10" t="s">
        <v>826</v>
      </c>
      <c r="D505" s="10" t="s">
        <v>136</v>
      </c>
      <c r="E505" s="10" t="s">
        <v>891</v>
      </c>
      <c r="F505" s="10">
        <v>20</v>
      </c>
      <c r="G505" s="10" t="s">
        <v>1393</v>
      </c>
    </row>
    <row r="506" spans="1:7" x14ac:dyDescent="0.25">
      <c r="A506" s="10" t="s">
        <v>843</v>
      </c>
      <c r="B506" s="10" t="s">
        <v>843</v>
      </c>
      <c r="C506" s="10" t="s">
        <v>826</v>
      </c>
      <c r="D506" s="10" t="s">
        <v>844</v>
      </c>
      <c r="E506" s="10" t="s">
        <v>891</v>
      </c>
      <c r="F506" s="10">
        <v>30</v>
      </c>
      <c r="G506" s="10" t="s">
        <v>1394</v>
      </c>
    </row>
    <row r="507" spans="1:7" x14ac:dyDescent="0.25">
      <c r="A507" s="10" t="s">
        <v>845</v>
      </c>
      <c r="B507" s="10" t="s">
        <v>845</v>
      </c>
      <c r="C507" s="10" t="s">
        <v>826</v>
      </c>
      <c r="D507" s="10" t="s">
        <v>846</v>
      </c>
      <c r="E507" s="10" t="s">
        <v>891</v>
      </c>
      <c r="F507" s="10">
        <v>20</v>
      </c>
      <c r="G507" s="10" t="s">
        <v>1395</v>
      </c>
    </row>
    <row r="508" spans="1:7" x14ac:dyDescent="0.25">
      <c r="A508" s="10" t="s">
        <v>847</v>
      </c>
      <c r="B508" s="10" t="s">
        <v>847</v>
      </c>
      <c r="C508" s="10" t="s">
        <v>826</v>
      </c>
      <c r="D508" s="10" t="s">
        <v>848</v>
      </c>
      <c r="E508" s="10" t="s">
        <v>891</v>
      </c>
      <c r="F508" s="10">
        <v>30</v>
      </c>
      <c r="G508" s="10" t="s">
        <v>1396</v>
      </c>
    </row>
    <row r="509" spans="1:7" x14ac:dyDescent="0.25">
      <c r="A509" s="10" t="s">
        <v>849</v>
      </c>
      <c r="B509" s="10" t="s">
        <v>849</v>
      </c>
      <c r="C509" s="10" t="s">
        <v>826</v>
      </c>
      <c r="D509" s="10" t="s">
        <v>136</v>
      </c>
      <c r="E509" s="10" t="s">
        <v>891</v>
      </c>
      <c r="F509" s="10">
        <v>50</v>
      </c>
      <c r="G509" s="10" t="s">
        <v>1397</v>
      </c>
    </row>
    <row r="510" spans="1:7" x14ac:dyDescent="0.25">
      <c r="A510" s="10" t="s">
        <v>850</v>
      </c>
      <c r="B510" s="10" t="s">
        <v>850</v>
      </c>
      <c r="C510" s="10" t="s">
        <v>851</v>
      </c>
      <c r="D510" s="10" t="s">
        <v>136</v>
      </c>
      <c r="E510" s="10" t="s">
        <v>891</v>
      </c>
      <c r="F510" s="10">
        <v>20</v>
      </c>
      <c r="G510" s="10" t="s">
        <v>1398</v>
      </c>
    </row>
    <row r="511" spans="1:7" x14ac:dyDescent="0.25">
      <c r="A511" s="10" t="s">
        <v>852</v>
      </c>
      <c r="B511" s="10" t="s">
        <v>852</v>
      </c>
      <c r="C511" s="10" t="s">
        <v>853</v>
      </c>
      <c r="D511" s="10" t="s">
        <v>854</v>
      </c>
      <c r="E511" s="10" t="s">
        <v>891</v>
      </c>
      <c r="F511" s="10">
        <v>50</v>
      </c>
      <c r="G511" s="10" t="s">
        <v>1399</v>
      </c>
    </row>
    <row r="512" spans="1:7" x14ac:dyDescent="0.25">
      <c r="A512" s="10" t="s">
        <v>855</v>
      </c>
      <c r="B512" s="10" t="s">
        <v>855</v>
      </c>
      <c r="C512" s="10" t="s">
        <v>853</v>
      </c>
      <c r="D512" s="10" t="s">
        <v>856</v>
      </c>
      <c r="E512" s="10" t="s">
        <v>891</v>
      </c>
      <c r="F512" s="10">
        <v>40</v>
      </c>
      <c r="G512" s="10" t="s">
        <v>1400</v>
      </c>
    </row>
    <row r="513" spans="1:7" x14ac:dyDescent="0.25">
      <c r="A513" s="10" t="s">
        <v>857</v>
      </c>
      <c r="B513" s="10" t="s">
        <v>857</v>
      </c>
      <c r="C513" s="10" t="s">
        <v>853</v>
      </c>
      <c r="D513" s="10" t="s">
        <v>858</v>
      </c>
      <c r="E513" s="10" t="s">
        <v>891</v>
      </c>
      <c r="F513" s="10">
        <v>20</v>
      </c>
      <c r="G513" s="10" t="s">
        <v>1401</v>
      </c>
    </row>
    <row r="514" spans="1:7" x14ac:dyDescent="0.25">
      <c r="A514" s="10" t="s">
        <v>859</v>
      </c>
      <c r="B514" s="10" t="s">
        <v>859</v>
      </c>
      <c r="C514" s="10" t="s">
        <v>853</v>
      </c>
      <c r="D514" s="10" t="s">
        <v>860</v>
      </c>
      <c r="E514" s="10" t="s">
        <v>891</v>
      </c>
      <c r="F514" s="10">
        <v>20</v>
      </c>
      <c r="G514" s="10" t="s">
        <v>1402</v>
      </c>
    </row>
    <row r="515" spans="1:7" x14ac:dyDescent="0.25">
      <c r="A515" s="10" t="s">
        <v>861</v>
      </c>
      <c r="B515" s="10" t="s">
        <v>861</v>
      </c>
      <c r="C515" s="10" t="s">
        <v>853</v>
      </c>
      <c r="D515" s="10" t="s">
        <v>862</v>
      </c>
      <c r="E515" s="10" t="s">
        <v>891</v>
      </c>
      <c r="F515" s="10">
        <v>30</v>
      </c>
      <c r="G515" s="10" t="s">
        <v>1403</v>
      </c>
    </row>
    <row r="516" spans="1:7" x14ac:dyDescent="0.25">
      <c r="A516" s="10" t="s">
        <v>863</v>
      </c>
      <c r="B516" s="10" t="s">
        <v>863</v>
      </c>
      <c r="C516" s="10" t="s">
        <v>853</v>
      </c>
      <c r="D516" s="10" t="s">
        <v>864</v>
      </c>
      <c r="E516" s="10" t="s">
        <v>891</v>
      </c>
      <c r="F516" s="10">
        <v>40</v>
      </c>
      <c r="G516" s="10" t="s">
        <v>1404</v>
      </c>
    </row>
    <row r="517" spans="1:7" x14ac:dyDescent="0.25">
      <c r="A517" s="10" t="s">
        <v>865</v>
      </c>
      <c r="B517" s="10" t="s">
        <v>865</v>
      </c>
      <c r="C517" s="10" t="s">
        <v>853</v>
      </c>
      <c r="D517" s="10" t="s">
        <v>866</v>
      </c>
      <c r="E517" s="10" t="s">
        <v>891</v>
      </c>
      <c r="F517" s="10">
        <v>20</v>
      </c>
      <c r="G517" s="10" t="s">
        <v>1405</v>
      </c>
    </row>
    <row r="518" spans="1:7" x14ac:dyDescent="0.25">
      <c r="A518" s="10" t="s">
        <v>867</v>
      </c>
      <c r="B518" s="10" t="s">
        <v>867</v>
      </c>
      <c r="C518" s="10" t="s">
        <v>853</v>
      </c>
      <c r="D518" s="10" t="s">
        <v>136</v>
      </c>
      <c r="E518" s="10" t="s">
        <v>891</v>
      </c>
      <c r="F518" s="10">
        <v>30</v>
      </c>
      <c r="G518" s="10" t="s">
        <v>1406</v>
      </c>
    </row>
    <row r="519" spans="1:7" x14ac:dyDescent="0.25">
      <c r="A519" s="10" t="s">
        <v>868</v>
      </c>
      <c r="B519" s="10" t="s">
        <v>868</v>
      </c>
      <c r="C519" s="10" t="s">
        <v>853</v>
      </c>
      <c r="D519" s="10" t="s">
        <v>136</v>
      </c>
      <c r="E519" s="10" t="s">
        <v>891</v>
      </c>
      <c r="F519" s="10">
        <v>40</v>
      </c>
      <c r="G519" s="10" t="s">
        <v>1407</v>
      </c>
    </row>
    <row r="520" spans="1:7" x14ac:dyDescent="0.25">
      <c r="A520" s="10" t="s">
        <v>869</v>
      </c>
      <c r="B520" s="10" t="s">
        <v>869</v>
      </c>
      <c r="C520" s="10" t="s">
        <v>853</v>
      </c>
      <c r="D520" s="10" t="s">
        <v>870</v>
      </c>
      <c r="E520" s="10" t="s">
        <v>891</v>
      </c>
      <c r="F520" s="10">
        <v>40</v>
      </c>
      <c r="G520" s="10" t="s">
        <v>1408</v>
      </c>
    </row>
    <row r="521" spans="1:7" x14ac:dyDescent="0.25">
      <c r="A521" s="10" t="s">
        <v>871</v>
      </c>
      <c r="B521" s="10" t="s">
        <v>871</v>
      </c>
      <c r="C521" s="10" t="s">
        <v>872</v>
      </c>
      <c r="D521" s="10" t="s">
        <v>136</v>
      </c>
      <c r="E521" s="10" t="s">
        <v>891</v>
      </c>
      <c r="F521" s="10">
        <v>100</v>
      </c>
      <c r="G521" s="10" t="s">
        <v>1409</v>
      </c>
    </row>
    <row r="522" spans="1:7" x14ac:dyDescent="0.25">
      <c r="A522" s="10" t="s">
        <v>873</v>
      </c>
      <c r="B522" s="10" t="s">
        <v>873</v>
      </c>
      <c r="C522" s="10" t="s">
        <v>872</v>
      </c>
      <c r="D522" s="10" t="s">
        <v>136</v>
      </c>
      <c r="E522" s="10" t="s">
        <v>891</v>
      </c>
      <c r="F522" s="10">
        <v>20</v>
      </c>
      <c r="G522" s="10" t="s">
        <v>1410</v>
      </c>
    </row>
    <row r="523" spans="1:7" x14ac:dyDescent="0.25">
      <c r="A523" s="10" t="s">
        <v>874</v>
      </c>
      <c r="B523" s="10" t="s">
        <v>874</v>
      </c>
      <c r="C523" s="10" t="s">
        <v>872</v>
      </c>
      <c r="D523" s="10" t="s">
        <v>136</v>
      </c>
      <c r="E523" s="10" t="s">
        <v>891</v>
      </c>
      <c r="F523" s="10">
        <v>100</v>
      </c>
      <c r="G523" s="10" t="s">
        <v>1411</v>
      </c>
    </row>
    <row r="524" spans="1:7" x14ac:dyDescent="0.25">
      <c r="A524" s="10" t="s">
        <v>875</v>
      </c>
      <c r="B524" s="10" t="s">
        <v>875</v>
      </c>
      <c r="C524" s="10" t="s">
        <v>872</v>
      </c>
      <c r="D524" s="10" t="s">
        <v>136</v>
      </c>
      <c r="E524" s="10" t="s">
        <v>891</v>
      </c>
      <c r="F524" s="10">
        <v>100</v>
      </c>
      <c r="G524" s="10" t="s">
        <v>1412</v>
      </c>
    </row>
    <row r="525" spans="1:7" x14ac:dyDescent="0.25">
      <c r="A525" s="10" t="s">
        <v>876</v>
      </c>
      <c r="B525" s="10" t="s">
        <v>876</v>
      </c>
      <c r="C525" s="10" t="s">
        <v>872</v>
      </c>
      <c r="D525" s="10" t="s">
        <v>136</v>
      </c>
      <c r="E525" s="10" t="s">
        <v>891</v>
      </c>
      <c r="F525" s="10">
        <v>100</v>
      </c>
      <c r="G525" s="10" t="s">
        <v>1413</v>
      </c>
    </row>
    <row r="526" spans="1:7" x14ac:dyDescent="0.25">
      <c r="A526" s="10" t="s">
        <v>877</v>
      </c>
      <c r="B526" s="10" t="s">
        <v>877</v>
      </c>
      <c r="C526" s="10" t="s">
        <v>878</v>
      </c>
      <c r="D526" s="10" t="s">
        <v>136</v>
      </c>
      <c r="E526" s="10" t="s">
        <v>891</v>
      </c>
      <c r="F526" s="10">
        <v>50</v>
      </c>
      <c r="G526" s="10" t="s">
        <v>1414</v>
      </c>
    </row>
    <row r="527" spans="1:7" x14ac:dyDescent="0.25">
      <c r="A527" s="10" t="s">
        <v>879</v>
      </c>
      <c r="B527" s="10" t="s">
        <v>879</v>
      </c>
      <c r="C527" s="10" t="s">
        <v>878</v>
      </c>
      <c r="D527" s="10" t="s">
        <v>136</v>
      </c>
      <c r="E527" s="10" t="s">
        <v>891</v>
      </c>
      <c r="F527" s="10">
        <v>20</v>
      </c>
      <c r="G527" s="10" t="s">
        <v>1415</v>
      </c>
    </row>
    <row r="528" spans="1:7" x14ac:dyDescent="0.25">
      <c r="A528" s="10" t="s">
        <v>880</v>
      </c>
      <c r="B528" s="10" t="s">
        <v>880</v>
      </c>
      <c r="C528" s="10" t="s">
        <v>881</v>
      </c>
      <c r="D528" s="10" t="s">
        <v>136</v>
      </c>
      <c r="E528" s="10" t="s">
        <v>891</v>
      </c>
      <c r="F528" s="10">
        <v>40</v>
      </c>
      <c r="G528" s="10" t="s">
        <v>1416</v>
      </c>
    </row>
    <row r="529" spans="1:7" x14ac:dyDescent="0.25">
      <c r="A529" s="10" t="s">
        <v>882</v>
      </c>
      <c r="B529" s="10" t="s">
        <v>882</v>
      </c>
      <c r="C529" s="10" t="s">
        <v>881</v>
      </c>
      <c r="D529" s="10" t="s">
        <v>136</v>
      </c>
      <c r="E529" s="10" t="s">
        <v>891</v>
      </c>
      <c r="F529" s="10">
        <v>30</v>
      </c>
      <c r="G529" s="10" t="s">
        <v>1417</v>
      </c>
    </row>
    <row r="530" spans="1:7" x14ac:dyDescent="0.25">
      <c r="A530" s="10" t="s">
        <v>883</v>
      </c>
      <c r="B530" s="10" t="s">
        <v>883</v>
      </c>
      <c r="C530" s="10" t="s">
        <v>884</v>
      </c>
      <c r="D530" s="10" t="s">
        <v>136</v>
      </c>
      <c r="E530" s="10" t="s">
        <v>891</v>
      </c>
      <c r="F530" s="10">
        <v>100</v>
      </c>
      <c r="G530" s="10" t="s">
        <v>1418</v>
      </c>
    </row>
    <row r="531" spans="1:7" x14ac:dyDescent="0.25">
      <c r="A531" s="10" t="s">
        <v>885</v>
      </c>
      <c r="B531" s="10" t="s">
        <v>885</v>
      </c>
      <c r="C531" s="10" t="s">
        <v>884</v>
      </c>
      <c r="D531" s="10" t="s">
        <v>136</v>
      </c>
      <c r="E531" s="10" t="s">
        <v>891</v>
      </c>
      <c r="F531" s="10">
        <v>30</v>
      </c>
      <c r="G531" s="10" t="s">
        <v>1419</v>
      </c>
    </row>
    <row r="532" spans="1:7" x14ac:dyDescent="0.25">
      <c r="A532" s="8" t="s">
        <v>124</v>
      </c>
      <c r="B532" s="10"/>
      <c r="C532" s="10"/>
      <c r="D532" s="10"/>
      <c r="E532" s="10"/>
      <c r="F532" s="10"/>
      <c r="G532" s="10" t="s">
        <v>1420</v>
      </c>
    </row>
    <row r="533" spans="1:7" x14ac:dyDescent="0.25">
      <c r="A533" s="8" t="s">
        <v>125</v>
      </c>
      <c r="B533" s="10"/>
      <c r="C533" s="10"/>
      <c r="D533" s="10"/>
      <c r="E533" s="10"/>
      <c r="F533" s="10"/>
      <c r="G533" s="10" t="s">
        <v>1421</v>
      </c>
    </row>
    <row r="534" spans="1:7" x14ac:dyDescent="0.25">
      <c r="A534" s="8" t="s">
        <v>108</v>
      </c>
      <c r="B534" s="10"/>
      <c r="C534" s="10"/>
      <c r="D534" s="10"/>
      <c r="E534" s="10"/>
      <c r="F534" s="10"/>
      <c r="G534" s="10" t="s">
        <v>1422</v>
      </c>
    </row>
    <row r="535" spans="1:7" x14ac:dyDescent="0.25">
      <c r="A535" s="8" t="s">
        <v>109</v>
      </c>
      <c r="B535" s="10"/>
      <c r="C535" s="10"/>
      <c r="D535" s="10"/>
      <c r="E535" s="10"/>
      <c r="F535" s="10"/>
      <c r="G535" s="10" t="s">
        <v>1423</v>
      </c>
    </row>
    <row r="536" spans="1:7" x14ac:dyDescent="0.25">
      <c r="A536" s="8" t="s">
        <v>126</v>
      </c>
      <c r="B536" s="10"/>
      <c r="C536" s="10"/>
      <c r="D536" s="10"/>
      <c r="E536" s="10"/>
      <c r="F536" s="10"/>
      <c r="G536" s="10" t="s">
        <v>1424</v>
      </c>
    </row>
    <row r="537" spans="1:7" x14ac:dyDescent="0.25">
      <c r="A537" s="8" t="s">
        <v>13</v>
      </c>
      <c r="B537" s="10"/>
      <c r="C537" s="10"/>
      <c r="D537" s="10"/>
      <c r="E537" s="10"/>
      <c r="F537" s="10"/>
      <c r="G537" s="10" t="s">
        <v>1425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7"/>
  <sheetViews>
    <sheetView workbookViewId="0"/>
  </sheetViews>
  <sheetFormatPr defaultRowHeight="15" x14ac:dyDescent="0.25"/>
  <cols>
    <col min="1" max="1" width="38.140625" style="1" bestFit="1" customWidth="1"/>
    <col min="2" max="2" width="5.7109375" customWidth="1"/>
  </cols>
  <sheetData>
    <row r="1" spans="1:1" x14ac:dyDescent="0.25">
      <c r="A1" s="2" t="s">
        <v>886</v>
      </c>
    </row>
    <row r="2" spans="1:1" x14ac:dyDescent="0.25">
      <c r="A2" s="6" t="s">
        <v>135</v>
      </c>
    </row>
    <row r="3" spans="1:1" x14ac:dyDescent="0.25">
      <c r="A3" s="9" t="s">
        <v>165</v>
      </c>
    </row>
    <row r="4" spans="1:1" x14ac:dyDescent="0.25">
      <c r="A4" s="9" t="s">
        <v>167</v>
      </c>
    </row>
    <row r="5" spans="1:1" x14ac:dyDescent="0.25">
      <c r="A5" s="7" t="s">
        <v>171</v>
      </c>
    </row>
    <row r="6" spans="1:1" x14ac:dyDescent="0.25">
      <c r="A6" s="7" t="s">
        <v>193</v>
      </c>
    </row>
    <row r="7" spans="1:1" x14ac:dyDescent="0.25">
      <c r="A7" s="7" t="s">
        <v>196</v>
      </c>
    </row>
    <row r="8" spans="1:1" x14ac:dyDescent="0.25">
      <c r="A8" s="7" t="s">
        <v>36</v>
      </c>
    </row>
    <row r="9" spans="1:1" x14ac:dyDescent="0.25">
      <c r="A9" s="7" t="s">
        <v>197</v>
      </c>
    </row>
    <row r="10" spans="1:1" x14ac:dyDescent="0.25">
      <c r="A10" s="7" t="s">
        <v>198</v>
      </c>
    </row>
    <row r="11" spans="1:1" x14ac:dyDescent="0.25">
      <c r="A11" s="7" t="s">
        <v>205</v>
      </c>
    </row>
    <row r="12" spans="1:1" x14ac:dyDescent="0.25">
      <c r="A12" s="7" t="s">
        <v>209</v>
      </c>
    </row>
    <row r="13" spans="1:1" x14ac:dyDescent="0.25">
      <c r="A13" s="7" t="s">
        <v>38</v>
      </c>
    </row>
    <row r="14" spans="1:1" x14ac:dyDescent="0.25">
      <c r="A14" s="7" t="s">
        <v>39</v>
      </c>
    </row>
    <row r="15" spans="1:1" x14ac:dyDescent="0.25">
      <c r="A15" s="7" t="s">
        <v>41</v>
      </c>
    </row>
    <row r="16" spans="1:1" x14ac:dyDescent="0.25">
      <c r="A16" s="7" t="s">
        <v>211</v>
      </c>
    </row>
    <row r="17" spans="1:1" x14ac:dyDescent="0.25">
      <c r="A17" s="7" t="s">
        <v>265</v>
      </c>
    </row>
    <row r="18" spans="1:1" x14ac:dyDescent="0.25">
      <c r="A18" s="7" t="s">
        <v>266</v>
      </c>
    </row>
    <row r="19" spans="1:1" x14ac:dyDescent="0.25">
      <c r="A19" s="5" t="s">
        <v>267</v>
      </c>
    </row>
    <row r="20" spans="1:1" x14ac:dyDescent="0.25">
      <c r="A20" s="5" t="s">
        <v>274</v>
      </c>
    </row>
    <row r="21" spans="1:1" x14ac:dyDescent="0.25">
      <c r="A21" s="5" t="s">
        <v>275</v>
      </c>
    </row>
    <row r="22" spans="1:1" x14ac:dyDescent="0.25">
      <c r="A22" s="7" t="s">
        <v>276</v>
      </c>
    </row>
    <row r="23" spans="1:1" x14ac:dyDescent="0.25">
      <c r="A23" s="7" t="s">
        <v>278</v>
      </c>
    </row>
    <row r="24" spans="1:1" x14ac:dyDescent="0.25">
      <c r="A24" s="7" t="s">
        <v>294</v>
      </c>
    </row>
    <row r="25" spans="1:1" x14ac:dyDescent="0.25">
      <c r="A25" s="7" t="s">
        <v>300</v>
      </c>
    </row>
    <row r="26" spans="1:1" x14ac:dyDescent="0.25">
      <c r="A26" s="7" t="s">
        <v>305</v>
      </c>
    </row>
    <row r="27" spans="1:1" x14ac:dyDescent="0.25">
      <c r="A27" s="7" t="s">
        <v>58</v>
      </c>
    </row>
    <row r="28" spans="1:1" x14ac:dyDescent="0.25">
      <c r="A28" s="7" t="s">
        <v>321</v>
      </c>
    </row>
    <row r="29" spans="1:1" x14ac:dyDescent="0.25">
      <c r="A29" s="7" t="s">
        <v>333</v>
      </c>
    </row>
    <row r="30" spans="1:1" x14ac:dyDescent="0.25">
      <c r="A30" s="7" t="s">
        <v>64</v>
      </c>
    </row>
    <row r="31" spans="1:1" x14ac:dyDescent="0.25">
      <c r="A31" s="7" t="s">
        <v>65</v>
      </c>
    </row>
    <row r="32" spans="1:1" x14ac:dyDescent="0.25">
      <c r="A32" s="7" t="s">
        <v>66</v>
      </c>
    </row>
    <row r="33" spans="1:1" x14ac:dyDescent="0.25">
      <c r="A33" s="7" t="s">
        <v>348</v>
      </c>
    </row>
    <row r="34" spans="1:1" x14ac:dyDescent="0.25">
      <c r="A34" s="7" t="s">
        <v>70</v>
      </c>
    </row>
    <row r="35" spans="1:1" x14ac:dyDescent="0.25">
      <c r="A35" s="7" t="s">
        <v>439</v>
      </c>
    </row>
    <row r="36" spans="1:1" x14ac:dyDescent="0.25">
      <c r="A36" s="7" t="s">
        <v>440</v>
      </c>
    </row>
    <row r="37" spans="1:1" x14ac:dyDescent="0.25">
      <c r="A37" s="7" t="s">
        <v>79</v>
      </c>
    </row>
    <row r="38" spans="1:1" x14ac:dyDescent="0.25">
      <c r="A38" s="7" t="s">
        <v>80</v>
      </c>
    </row>
    <row r="39" spans="1:1" x14ac:dyDescent="0.25">
      <c r="A39" s="7" t="s">
        <v>450</v>
      </c>
    </row>
    <row r="40" spans="1:1" x14ac:dyDescent="0.25">
      <c r="A40" s="7" t="s">
        <v>485</v>
      </c>
    </row>
    <row r="41" spans="1:1" x14ac:dyDescent="0.25">
      <c r="A41" s="9" t="s">
        <v>487</v>
      </c>
    </row>
    <row r="42" spans="1:1" x14ac:dyDescent="0.25">
      <c r="A42" s="7" t="s">
        <v>498</v>
      </c>
    </row>
    <row r="43" spans="1:1" x14ac:dyDescent="0.25">
      <c r="A43" s="7" t="s">
        <v>94</v>
      </c>
    </row>
    <row r="44" spans="1:1" x14ac:dyDescent="0.25">
      <c r="A44" s="7" t="s">
        <v>519</v>
      </c>
    </row>
    <row r="45" spans="1:1" x14ac:dyDescent="0.25">
      <c r="A45" s="7" t="s">
        <v>96</v>
      </c>
    </row>
    <row r="46" spans="1:1" x14ac:dyDescent="0.25">
      <c r="A46" s="7" t="s">
        <v>541</v>
      </c>
    </row>
    <row r="47" spans="1:1" x14ac:dyDescent="0.25">
      <c r="A47" s="7" t="s">
        <v>109</v>
      </c>
    </row>
    <row r="48" spans="1:1" x14ac:dyDescent="0.25">
      <c r="A48" s="7" t="s">
        <v>126</v>
      </c>
    </row>
    <row r="49" spans="1:1" x14ac:dyDescent="0.25">
      <c r="A49" s="7" t="s">
        <v>13</v>
      </c>
    </row>
    <row r="50" spans="1:1" x14ac:dyDescent="0.25">
      <c r="A50" s="50"/>
    </row>
    <row r="51" spans="1:1" x14ac:dyDescent="0.25">
      <c r="A51" s="50"/>
    </row>
    <row r="52" spans="1:1" x14ac:dyDescent="0.25">
      <c r="A52" s="50"/>
    </row>
    <row r="53" spans="1:1" x14ac:dyDescent="0.25">
      <c r="A53" s="50"/>
    </row>
    <row r="54" spans="1:1" x14ac:dyDescent="0.25">
      <c r="A54" s="50"/>
    </row>
    <row r="55" spans="1:1" x14ac:dyDescent="0.25">
      <c r="A55" s="50"/>
    </row>
    <row r="56" spans="1:1" x14ac:dyDescent="0.25">
      <c r="A56" s="50"/>
    </row>
    <row r="57" spans="1:1" x14ac:dyDescent="0.25">
      <c r="A57" s="50"/>
    </row>
    <row r="58" spans="1:1" x14ac:dyDescent="0.25">
      <c r="A58" s="50"/>
    </row>
    <row r="59" spans="1:1" x14ac:dyDescent="0.25">
      <c r="A59" s="50"/>
    </row>
    <row r="60" spans="1:1" x14ac:dyDescent="0.25">
      <c r="A60" s="50"/>
    </row>
    <row r="61" spans="1:1" x14ac:dyDescent="0.25">
      <c r="A61" s="50"/>
    </row>
    <row r="62" spans="1:1" x14ac:dyDescent="0.25">
      <c r="A62" s="50"/>
    </row>
    <row r="63" spans="1:1" x14ac:dyDescent="0.25">
      <c r="A63" s="50"/>
    </row>
    <row r="64" spans="1:1" x14ac:dyDescent="0.25">
      <c r="A64" s="50"/>
    </row>
    <row r="65" spans="1:1" x14ac:dyDescent="0.25">
      <c r="A65" s="50"/>
    </row>
    <row r="66" spans="1:1" x14ac:dyDescent="0.25">
      <c r="A66" s="50"/>
    </row>
    <row r="67" spans="1:1" x14ac:dyDescent="0.25">
      <c r="A67" s="50"/>
    </row>
    <row r="68" spans="1:1" x14ac:dyDescent="0.25">
      <c r="A68" s="50"/>
    </row>
    <row r="69" spans="1:1" x14ac:dyDescent="0.25">
      <c r="A69" s="50"/>
    </row>
    <row r="70" spans="1:1" x14ac:dyDescent="0.25">
      <c r="A70" s="50"/>
    </row>
    <row r="71" spans="1:1" x14ac:dyDescent="0.25">
      <c r="A71" s="50"/>
    </row>
    <row r="72" spans="1:1" x14ac:dyDescent="0.25">
      <c r="A72" s="50"/>
    </row>
    <row r="73" spans="1:1" x14ac:dyDescent="0.25">
      <c r="A73" s="50"/>
    </row>
    <row r="74" spans="1:1" x14ac:dyDescent="0.25">
      <c r="A74" s="50"/>
    </row>
    <row r="75" spans="1:1" x14ac:dyDescent="0.25">
      <c r="A75" s="50"/>
    </row>
    <row r="76" spans="1:1" x14ac:dyDescent="0.25">
      <c r="A76" s="50"/>
    </row>
    <row r="77" spans="1:1" x14ac:dyDescent="0.25">
      <c r="A77" s="50"/>
    </row>
    <row r="78" spans="1:1" x14ac:dyDescent="0.25">
      <c r="A78" s="50"/>
    </row>
    <row r="79" spans="1:1" x14ac:dyDescent="0.25">
      <c r="A79" s="50"/>
    </row>
    <row r="80" spans="1:1" x14ac:dyDescent="0.25">
      <c r="A80" s="51"/>
    </row>
    <row r="81" spans="1:1" x14ac:dyDescent="0.25">
      <c r="A81" s="50"/>
    </row>
    <row r="82" spans="1:1" x14ac:dyDescent="0.25">
      <c r="A82" s="50"/>
    </row>
    <row r="83" spans="1:1" x14ac:dyDescent="0.25">
      <c r="A83" s="50"/>
    </row>
    <row r="84" spans="1:1" x14ac:dyDescent="0.25">
      <c r="A84" s="50"/>
    </row>
    <row r="85" spans="1:1" x14ac:dyDescent="0.25">
      <c r="A85" s="50"/>
    </row>
    <row r="86" spans="1:1" x14ac:dyDescent="0.25">
      <c r="A86" s="8"/>
    </row>
    <row r="87" spans="1:1" x14ac:dyDescent="0.25">
      <c r="A87" s="8"/>
    </row>
    <row r="88" spans="1:1" x14ac:dyDescent="0.25">
      <c r="A88" s="8"/>
    </row>
    <row r="89" spans="1:1" x14ac:dyDescent="0.25">
      <c r="A89" s="8"/>
    </row>
    <row r="90" spans="1:1" x14ac:dyDescent="0.25">
      <c r="A90" s="8"/>
    </row>
    <row r="91" spans="1:1" x14ac:dyDescent="0.25">
      <c r="A91" s="8"/>
    </row>
    <row r="92" spans="1:1" x14ac:dyDescent="0.25">
      <c r="A92" s="8"/>
    </row>
    <row r="93" spans="1:1" x14ac:dyDescent="0.25">
      <c r="A93" s="8"/>
    </row>
    <row r="94" spans="1:1" x14ac:dyDescent="0.25">
      <c r="A94" s="8"/>
    </row>
    <row r="95" spans="1:1" x14ac:dyDescent="0.25">
      <c r="A95" s="8"/>
    </row>
    <row r="96" spans="1:1" x14ac:dyDescent="0.25">
      <c r="A96" s="8"/>
    </row>
    <row r="97" spans="1:1" x14ac:dyDescent="0.25">
      <c r="A97" s="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zoomScaleNormal="100" workbookViewId="0"/>
  </sheetViews>
  <sheetFormatPr defaultRowHeight="15" x14ac:dyDescent="0.25"/>
  <cols>
    <col min="1" max="1" width="10.7109375" style="20" customWidth="1"/>
    <col min="2" max="2" width="50.7109375" style="16" customWidth="1"/>
    <col min="3" max="3" width="54.140625" style="16" hidden="1" customWidth="1"/>
    <col min="4" max="4" width="72.85546875" style="16" hidden="1" customWidth="1"/>
    <col min="5" max="5" width="50.7109375" style="16" hidden="1" customWidth="1"/>
    <col min="6" max="6" width="10.28515625" style="16" hidden="1" customWidth="1"/>
    <col min="7" max="7" width="25.7109375" style="20" customWidth="1"/>
    <col min="8" max="8" width="5.7109375" style="16" customWidth="1"/>
    <col min="9" max="16384" width="9.140625" style="16"/>
  </cols>
  <sheetData>
    <row r="1" spans="1:7" x14ac:dyDescent="0.25">
      <c r="A1" s="43" t="s">
        <v>1565</v>
      </c>
      <c r="B1" s="44" t="s">
        <v>886</v>
      </c>
      <c r="C1" s="44" t="s">
        <v>1427</v>
      </c>
      <c r="D1" s="44" t="s">
        <v>1428</v>
      </c>
      <c r="E1" s="44" t="s">
        <v>1430</v>
      </c>
      <c r="F1" s="44" t="s">
        <v>134</v>
      </c>
      <c r="G1" s="41" t="s">
        <v>1429</v>
      </c>
    </row>
    <row r="2" spans="1:7" x14ac:dyDescent="0.25">
      <c r="A2" s="3" t="s">
        <v>1517</v>
      </c>
      <c r="B2" s="5" t="str">
        <f>IF(VLOOKUP(Assays!$A2,AssayDescription!$A$2:$F$550,5,FALSE)="Microbial Identification",IF(VLOOKUP(Assays!$A2,AssayDescription!$A$2:$F$550,3,FALSE)="",VLOOKUP(Assays!$A2,AssayDescription!$A$2:$F$550,1,FALSE),VLOOKUP(Assays!$A2,AssayDescription!$A$2:$F$550,3,FALSE)),VLOOKUP(Assays!$A2,AssayDescription!$A$2:$F$550,1,FALSE))</f>
        <v>Abiotrophia defectiva</v>
      </c>
      <c r="C2" s="5" t="str">
        <f>IFERROR(IF(OR(VLOOKUP(Assays!A2,AssayDescription!$A$2:$G$531,5,FALSE)="virulence factor gene",VLOOKUP(Assays!A2,AssayDescription!$A$2:$G$531,5,FALSE)="antibiotic resistance gene"),VLOOKUP(Assays!A2,AssayDescription!$A$2:$G$531,3,FALSE),""),"")</f>
        <v/>
      </c>
      <c r="D2" s="5" t="str">
        <f>IFERROR(IF(OR(VLOOKUP(Assays!A2,AssayDescription!$A$2:$G$531,5,FALSE)="virulence factor gene",VLOOKUP(Assays!A2,AssayDescription!$A$2:$G$531,5,FALSE)="antibiotic resistance gene"),VLOOKUP(Assays!A2,AssayDescription!$A$2:$G$531,4,FALSE),""),"")</f>
        <v/>
      </c>
      <c r="E2" s="5" t="str">
        <f>IFERROR(IF(VLOOKUP(B2,AssayDescription!$A$2:$G$531,5,FALSE)="Microbial Identification",IF(VLOOKUP(B2,AssayDescription!$A$2:$G$531,4,FALSE)=0,"",VLOOKUP(B2,AssayDescription!$A$2:$G$531,4,FALSE)),""),"")</f>
        <v xml:space="preserve"> </v>
      </c>
      <c r="F2" s="5">
        <f>VLOOKUP(Assays!A2,AssayDescription!$A$2:$G$550,6,FALSE)</f>
        <v>20</v>
      </c>
      <c r="G2" s="42" t="str">
        <f>VLOOKUP(Assays!A2,AssayDescription!$A$2:$G$550,7,FALSE)</f>
        <v>BPID00001A</v>
      </c>
    </row>
    <row r="3" spans="1:7" x14ac:dyDescent="0.25">
      <c r="A3" s="3" t="s">
        <v>1518</v>
      </c>
      <c r="B3" s="5" t="str">
        <f>IF(VLOOKUP(Assays!$A3,AssayDescription!$A$2:$F$550,5,FALSE)="Microbial Identification",IF(VLOOKUP(Assays!$A3,AssayDescription!$A$2:$F$550,3,FALSE)="",VLOOKUP(Assays!$A3,AssayDescription!$A$2:$F$550,1,FALSE),VLOOKUP(Assays!$A3,AssayDescription!$A$2:$F$550,3,FALSE)),VLOOKUP(Assays!$A3,AssayDescription!$A$2:$F$550,1,FALSE))</f>
        <v>Akkermansia muciniphila</v>
      </c>
      <c r="C3" s="5" t="str">
        <f>IFERROR(IF(OR(VLOOKUP(Assays!A3,AssayDescription!$A$2:$G$531,5,FALSE)="virulence factor gene",VLOOKUP(Assays!A3,AssayDescription!$A$2:$G$531,5,FALSE)="antibiotic resistance gene"),VLOOKUP(Assays!A3,AssayDescription!$A$2:$G$531,3,FALSE),""),"")</f>
        <v/>
      </c>
      <c r="D3" s="5" t="str">
        <f>IFERROR(IF(OR(VLOOKUP(Assays!A3,AssayDescription!$A$2:$G$531,5,FALSE)="virulence factor gene",VLOOKUP(Assays!A3,AssayDescription!$A$2:$G$531,5,FALSE)="antibiotic resistance gene"),VLOOKUP(Assays!A3,AssayDescription!$A$2:$G$531,4,FALSE),""),"")</f>
        <v/>
      </c>
      <c r="E3" s="5" t="str">
        <f>IFERROR(IF(VLOOKUP(B3,AssayDescription!$A$2:$G$531,5,FALSE)="Microbial Identification",IF(VLOOKUP(B3,AssayDescription!$A$2:$G$531,4,FALSE)=0,"",VLOOKUP(B3,AssayDescription!$A$2:$G$531,4,FALSE)),""),"")</f>
        <v/>
      </c>
      <c r="F3" s="5">
        <f>VLOOKUP(Assays!A3,AssayDescription!$A$2:$G$550,6,FALSE)</f>
        <v>100</v>
      </c>
      <c r="G3" s="42" t="str">
        <f>VLOOKUP(Assays!A3,AssayDescription!$A$2:$G$550,7,FALSE)</f>
        <v>BPID00026A</v>
      </c>
    </row>
    <row r="4" spans="1:7" x14ac:dyDescent="0.25">
      <c r="A4" s="3" t="s">
        <v>1519</v>
      </c>
      <c r="B4" s="5" t="str">
        <f>IF(VLOOKUP(Assays!$A4,AssayDescription!$A$2:$F$550,5,FALSE)="Microbial Identification",IF(VLOOKUP(Assays!$A4,AssayDescription!$A$2:$F$550,3,FALSE)="",VLOOKUP(Assays!$A4,AssayDescription!$A$2:$F$550,1,FALSE),VLOOKUP(Assays!$A4,AssayDescription!$A$2:$F$550,3,FALSE)),VLOOKUP(Assays!$A4,AssayDescription!$A$2:$F$550,1,FALSE))</f>
        <v>Alistipes putredinis</v>
      </c>
      <c r="C4" s="5" t="str">
        <f>IFERROR(IF(OR(VLOOKUP(Assays!A4,AssayDescription!$A$2:$G$531,5,FALSE)="virulence factor gene",VLOOKUP(Assays!A4,AssayDescription!$A$2:$G$531,5,FALSE)="antibiotic resistance gene"),VLOOKUP(Assays!A4,AssayDescription!$A$2:$G$531,3,FALSE),""),"")</f>
        <v/>
      </c>
      <c r="D4" s="5" t="str">
        <f>IFERROR(IF(OR(VLOOKUP(Assays!A4,AssayDescription!$A$2:$G$531,5,FALSE)="virulence factor gene",VLOOKUP(Assays!A4,AssayDescription!$A$2:$G$531,5,FALSE)="antibiotic resistance gene"),VLOOKUP(Assays!A4,AssayDescription!$A$2:$G$531,4,FALSE),""),"")</f>
        <v/>
      </c>
      <c r="E4" s="5" t="str">
        <f>IFERROR(IF(VLOOKUP(B4,AssayDescription!$A$2:$G$531,5,FALSE)="Microbial Identification",IF(VLOOKUP(B4,AssayDescription!$A$2:$G$531,4,FALSE)=0,"",VLOOKUP(B4,AssayDescription!$A$2:$G$531,4,FALSE)),""),"")</f>
        <v/>
      </c>
      <c r="F4" s="5">
        <f>VLOOKUP(Assays!A4,AssayDescription!$A$2:$G$550,6,FALSE)</f>
        <v>200</v>
      </c>
      <c r="G4" s="42" t="str">
        <f>VLOOKUP(Assays!A4,AssayDescription!$A$2:$G$550,7,FALSE)</f>
        <v>BPID00028A</v>
      </c>
    </row>
    <row r="5" spans="1:7" x14ac:dyDescent="0.25">
      <c r="A5" s="3" t="s">
        <v>1520</v>
      </c>
      <c r="B5" s="5" t="str">
        <f>IF(VLOOKUP(Assays!$A5,AssayDescription!$A$2:$F$550,5,FALSE)="Microbial Identification",IF(VLOOKUP(Assays!$A5,AssayDescription!$A$2:$F$550,3,FALSE)="",VLOOKUP(Assays!$A5,AssayDescription!$A$2:$F$550,1,FALSE),VLOOKUP(Assays!$A5,AssayDescription!$A$2:$F$550,3,FALSE)),VLOOKUP(Assays!$A5,AssayDescription!$A$2:$F$550,1,FALSE))</f>
        <v>Anaerotruncus colihominis</v>
      </c>
      <c r="C5" s="5" t="str">
        <f>IFERROR(IF(OR(VLOOKUP(Assays!A5,AssayDescription!$A$2:$G$531,5,FALSE)="virulence factor gene",VLOOKUP(Assays!A5,AssayDescription!$A$2:$G$531,5,FALSE)="antibiotic resistance gene"),VLOOKUP(Assays!A5,AssayDescription!$A$2:$G$531,3,FALSE),""),"")</f>
        <v/>
      </c>
      <c r="D5" s="5" t="str">
        <f>IFERROR(IF(OR(VLOOKUP(Assays!A5,AssayDescription!$A$2:$G$531,5,FALSE)="virulence factor gene",VLOOKUP(Assays!A5,AssayDescription!$A$2:$G$531,5,FALSE)="antibiotic resistance gene"),VLOOKUP(Assays!A5,AssayDescription!$A$2:$G$531,4,FALSE),""),"")</f>
        <v/>
      </c>
      <c r="E5" s="5" t="str">
        <f>IFERROR(IF(VLOOKUP(B5,AssayDescription!$A$2:$G$531,5,FALSE)="Microbial Identification",IF(VLOOKUP(B5,AssayDescription!$A$2:$G$531,4,FALSE)=0,"",VLOOKUP(B5,AssayDescription!$A$2:$G$531,4,FALSE)),""),"")</f>
        <v/>
      </c>
      <c r="F5" s="5">
        <f>VLOOKUP(Assays!A5,AssayDescription!$A$2:$G$550,6,FALSE)</f>
        <v>100</v>
      </c>
      <c r="G5" s="42" t="str">
        <f>VLOOKUP(Assays!A5,AssayDescription!$A$2:$G$550,7,FALSE)</f>
        <v>BPID00034A</v>
      </c>
    </row>
    <row r="6" spans="1:7" x14ac:dyDescent="0.25">
      <c r="A6" s="3" t="s">
        <v>1521</v>
      </c>
      <c r="B6" s="5" t="str">
        <f>IF(VLOOKUP(Assays!$A6,AssayDescription!$A$2:$F$550,5,FALSE)="Microbial Identification",IF(VLOOKUP(Assays!$A6,AssayDescription!$A$2:$F$550,3,FALSE)="",VLOOKUP(Assays!$A6,AssayDescription!$A$2:$F$550,1,FALSE),VLOOKUP(Assays!$A6,AssayDescription!$A$2:$F$550,3,FALSE)),VLOOKUP(Assays!$A6,AssayDescription!$A$2:$F$550,1,FALSE))</f>
        <v>Bacteroides coprocola</v>
      </c>
      <c r="C6" s="5" t="str">
        <f>IFERROR(IF(OR(VLOOKUP(Assays!A6,AssayDescription!$A$2:$G$531,5,FALSE)="virulence factor gene",VLOOKUP(Assays!A6,AssayDescription!$A$2:$G$531,5,FALSE)="antibiotic resistance gene"),VLOOKUP(Assays!A6,AssayDescription!$A$2:$G$531,3,FALSE),""),"")</f>
        <v/>
      </c>
      <c r="D6" s="5" t="str">
        <f>IFERROR(IF(OR(VLOOKUP(Assays!A6,AssayDescription!$A$2:$G$531,5,FALSE)="virulence factor gene",VLOOKUP(Assays!A6,AssayDescription!$A$2:$G$531,5,FALSE)="antibiotic resistance gene"),VLOOKUP(Assays!A6,AssayDescription!$A$2:$G$531,4,FALSE),""),"")</f>
        <v/>
      </c>
      <c r="E6" s="5" t="str">
        <f>IFERROR(IF(VLOOKUP(B6,AssayDescription!$A$2:$G$531,5,FALSE)="Microbial Identification",IF(VLOOKUP(B6,AssayDescription!$A$2:$G$531,4,FALSE)=0,"",VLOOKUP(B6,AssayDescription!$A$2:$G$531,4,FALSE)),""),"")</f>
        <v/>
      </c>
      <c r="F6" s="5">
        <f>VLOOKUP(Assays!A6,AssayDescription!$A$2:$G$550,6,FALSE)</f>
        <v>40</v>
      </c>
      <c r="G6" s="42" t="str">
        <f>VLOOKUP(Assays!A6,AssayDescription!$A$2:$G$550,7,FALSE)</f>
        <v>BPID00047A</v>
      </c>
    </row>
    <row r="7" spans="1:7" x14ac:dyDescent="0.25">
      <c r="A7" s="3" t="s">
        <v>1522</v>
      </c>
      <c r="B7" s="5" t="str">
        <f>IF(VLOOKUP(Assays!$A7,AssayDescription!$A$2:$F$550,5,FALSE)="Microbial Identification",IF(VLOOKUP(Assays!$A7,AssayDescription!$A$2:$F$550,3,FALSE)="",VLOOKUP(Assays!$A7,AssayDescription!$A$2:$F$550,1,FALSE),VLOOKUP(Assays!$A7,AssayDescription!$A$2:$F$550,3,FALSE)),VLOOKUP(Assays!$A7,AssayDescription!$A$2:$F$550,1,FALSE))</f>
        <v>Bacteroides eggerthii</v>
      </c>
      <c r="C7" s="5" t="str">
        <f>IFERROR(IF(OR(VLOOKUP(Assays!A7,AssayDescription!$A$2:$G$531,5,FALSE)="virulence factor gene",VLOOKUP(Assays!A7,AssayDescription!$A$2:$G$531,5,FALSE)="antibiotic resistance gene"),VLOOKUP(Assays!A7,AssayDescription!$A$2:$G$531,3,FALSE),""),"")</f>
        <v/>
      </c>
      <c r="D7" s="5" t="str">
        <f>IFERROR(IF(OR(VLOOKUP(Assays!A7,AssayDescription!$A$2:$G$531,5,FALSE)="virulence factor gene",VLOOKUP(Assays!A7,AssayDescription!$A$2:$G$531,5,FALSE)="antibiotic resistance gene"),VLOOKUP(Assays!A7,AssayDescription!$A$2:$G$531,4,FALSE),""),"")</f>
        <v/>
      </c>
      <c r="E7" s="5" t="str">
        <f>IFERROR(IF(VLOOKUP(B7,AssayDescription!$A$2:$G$531,5,FALSE)="Microbial Identification",IF(VLOOKUP(B7,AssayDescription!$A$2:$G$531,4,FALSE)=0,"",VLOOKUP(B7,AssayDescription!$A$2:$G$531,4,FALSE)),""),"")</f>
        <v/>
      </c>
      <c r="F7" s="5">
        <f>VLOOKUP(Assays!A7,AssayDescription!$A$2:$G$550,6,FALSE)</f>
        <v>30</v>
      </c>
      <c r="G7" s="42" t="str">
        <f>VLOOKUP(Assays!A7,AssayDescription!$A$2:$G$550,7,FALSE)</f>
        <v>BPID00050A</v>
      </c>
    </row>
    <row r="8" spans="1:7" x14ac:dyDescent="0.25">
      <c r="A8" s="3" t="s">
        <v>1523</v>
      </c>
      <c r="B8" s="5" t="str">
        <f>IF(VLOOKUP(Assays!$A8,AssayDescription!$A$2:$F$550,5,FALSE)="Microbial Identification",IF(VLOOKUP(Assays!$A8,AssayDescription!$A$2:$F$550,3,FALSE)="",VLOOKUP(Assays!$A8,AssayDescription!$A$2:$F$550,1,FALSE),VLOOKUP(Assays!$A8,AssayDescription!$A$2:$F$550,3,FALSE)),VLOOKUP(Assays!$A8,AssayDescription!$A$2:$F$550,1,FALSE))</f>
        <v>Bacteroides fragilis</v>
      </c>
      <c r="C8" s="5" t="str">
        <f>IFERROR(IF(OR(VLOOKUP(Assays!A8,AssayDescription!$A$2:$G$531,5,FALSE)="virulence factor gene",VLOOKUP(Assays!A8,AssayDescription!$A$2:$G$531,5,FALSE)="antibiotic resistance gene"),VLOOKUP(Assays!A8,AssayDescription!$A$2:$G$531,3,FALSE),""),"")</f>
        <v/>
      </c>
      <c r="D8" s="5" t="str">
        <f>IFERROR(IF(OR(VLOOKUP(Assays!A8,AssayDescription!$A$2:$G$531,5,FALSE)="virulence factor gene",VLOOKUP(Assays!A8,AssayDescription!$A$2:$G$531,5,FALSE)="antibiotic resistance gene"),VLOOKUP(Assays!A8,AssayDescription!$A$2:$G$531,4,FALSE),""),"")</f>
        <v/>
      </c>
      <c r="E8" s="5" t="str">
        <f>IFERROR(IF(VLOOKUP(B8,AssayDescription!$A$2:$G$531,5,FALSE)="Microbial Identification",IF(VLOOKUP(B8,AssayDescription!$A$2:$G$531,4,FALSE)=0,"",VLOOKUP(B8,AssayDescription!$A$2:$G$531,4,FALSE)),""),"")</f>
        <v/>
      </c>
      <c r="F8" s="5">
        <f>VLOOKUP(Assays!A8,AssayDescription!$A$2:$G$550,6,FALSE)</f>
        <v>20</v>
      </c>
      <c r="G8" s="42" t="str">
        <f>VLOOKUP(Assays!A8,AssayDescription!$A$2:$G$550,7,FALSE)</f>
        <v>BPID00051A</v>
      </c>
    </row>
    <row r="9" spans="1:7" x14ac:dyDescent="0.25">
      <c r="A9" s="3" t="s">
        <v>1524</v>
      </c>
      <c r="B9" s="5" t="str">
        <f>IF(VLOOKUP(Assays!$A9,AssayDescription!$A$2:$F$550,5,FALSE)="Microbial Identification",IF(VLOOKUP(Assays!$A9,AssayDescription!$A$2:$F$550,3,FALSE)="",VLOOKUP(Assays!$A9,AssayDescription!$A$2:$F$550,1,FALSE),VLOOKUP(Assays!$A9,AssayDescription!$A$2:$F$550,3,FALSE)),VLOOKUP(Assays!$A9,AssayDescription!$A$2:$F$550,1,FALSE))</f>
        <v>Bacteroides intestinalis</v>
      </c>
      <c r="C9" s="5" t="str">
        <f>IFERROR(IF(OR(VLOOKUP(Assays!A9,AssayDescription!$A$2:$G$531,5,FALSE)="virulence factor gene",VLOOKUP(Assays!A9,AssayDescription!$A$2:$G$531,5,FALSE)="antibiotic resistance gene"),VLOOKUP(Assays!A9,AssayDescription!$A$2:$G$531,3,FALSE),""),"")</f>
        <v/>
      </c>
      <c r="D9" s="5" t="str">
        <f>IFERROR(IF(OR(VLOOKUP(Assays!A9,AssayDescription!$A$2:$G$531,5,FALSE)="virulence factor gene",VLOOKUP(Assays!A9,AssayDescription!$A$2:$G$531,5,FALSE)="antibiotic resistance gene"),VLOOKUP(Assays!A9,AssayDescription!$A$2:$G$531,4,FALSE),""),"")</f>
        <v/>
      </c>
      <c r="E9" s="5" t="str">
        <f>IFERROR(IF(VLOOKUP(B9,AssayDescription!$A$2:$G$531,5,FALSE)="Microbial Identification",IF(VLOOKUP(B9,AssayDescription!$A$2:$G$531,4,FALSE)=0,"",VLOOKUP(B9,AssayDescription!$A$2:$G$531,4,FALSE)),""),"")</f>
        <v/>
      </c>
      <c r="F9" s="5">
        <f>VLOOKUP(Assays!A9,AssayDescription!$A$2:$G$550,6,FALSE)</f>
        <v>40</v>
      </c>
      <c r="G9" s="42" t="str">
        <f>VLOOKUP(Assays!A9,AssayDescription!$A$2:$G$550,7,FALSE)</f>
        <v>BPID00052A</v>
      </c>
    </row>
    <row r="10" spans="1:7" x14ac:dyDescent="0.25">
      <c r="A10" s="3" t="s">
        <v>1525</v>
      </c>
      <c r="B10" s="5" t="str">
        <f>IF(VLOOKUP(Assays!$A10,AssayDescription!$A$2:$F$550,5,FALSE)="Microbial Identification",IF(VLOOKUP(Assays!$A10,AssayDescription!$A$2:$F$550,3,FALSE)="",VLOOKUP(Assays!$A10,AssayDescription!$A$2:$F$550,1,FALSE),VLOOKUP(Assays!$A10,AssayDescription!$A$2:$F$550,3,FALSE)),VLOOKUP(Assays!$A10,AssayDescription!$A$2:$F$550,1,FALSE))</f>
        <v>Bacteroides ovatus</v>
      </c>
      <c r="C10" s="5" t="str">
        <f>IFERROR(IF(OR(VLOOKUP(Assays!A10,AssayDescription!$A$2:$G$531,5,FALSE)="virulence factor gene",VLOOKUP(Assays!A10,AssayDescription!$A$2:$G$531,5,FALSE)="antibiotic resistance gene"),VLOOKUP(Assays!A10,AssayDescription!$A$2:$G$531,3,FALSE),""),"")</f>
        <v/>
      </c>
      <c r="D10" s="5" t="str">
        <f>IFERROR(IF(OR(VLOOKUP(Assays!A10,AssayDescription!$A$2:$G$531,5,FALSE)="virulence factor gene",VLOOKUP(Assays!A10,AssayDescription!$A$2:$G$531,5,FALSE)="antibiotic resistance gene"),VLOOKUP(Assays!A10,AssayDescription!$A$2:$G$531,4,FALSE),""),"")</f>
        <v/>
      </c>
      <c r="E10" s="5" t="str">
        <f>IFERROR(IF(VLOOKUP(B10,AssayDescription!$A$2:$G$531,5,FALSE)="Microbial Identification",IF(VLOOKUP(B10,AssayDescription!$A$2:$G$531,4,FALSE)=0,"",VLOOKUP(B10,AssayDescription!$A$2:$G$531,4,FALSE)),""),"")</f>
        <v/>
      </c>
      <c r="F10" s="5">
        <f>VLOOKUP(Assays!A10,AssayDescription!$A$2:$G$550,6,FALSE)</f>
        <v>20</v>
      </c>
      <c r="G10" s="42" t="str">
        <f>VLOOKUP(Assays!A10,AssayDescription!$A$2:$G$550,7,FALSE)</f>
        <v>BPID00053A</v>
      </c>
    </row>
    <row r="11" spans="1:7" x14ac:dyDescent="0.25">
      <c r="A11" s="3" t="s">
        <v>1526</v>
      </c>
      <c r="B11" s="5" t="str">
        <f>IF(VLOOKUP(Assays!$A11,AssayDescription!$A$2:$F$550,5,FALSE)="Microbial Identification",IF(VLOOKUP(Assays!$A11,AssayDescription!$A$2:$F$550,3,FALSE)="",VLOOKUP(Assays!$A11,AssayDescription!$A$2:$F$550,1,FALSE),VLOOKUP(Assays!$A11,AssayDescription!$A$2:$F$550,3,FALSE)),VLOOKUP(Assays!$A11,AssayDescription!$A$2:$F$550,1,FALSE))</f>
        <v>Bacteroides vulgatus</v>
      </c>
      <c r="C11" s="5" t="str">
        <f>IFERROR(IF(OR(VLOOKUP(Assays!A11,AssayDescription!$A$2:$G$531,5,FALSE)="virulence factor gene",VLOOKUP(Assays!A11,AssayDescription!$A$2:$G$531,5,FALSE)="antibiotic resistance gene"),VLOOKUP(Assays!A11,AssayDescription!$A$2:$G$531,3,FALSE),""),"")</f>
        <v/>
      </c>
      <c r="D11" s="5" t="str">
        <f>IFERROR(IF(OR(VLOOKUP(Assays!A11,AssayDescription!$A$2:$G$531,5,FALSE)="virulence factor gene",VLOOKUP(Assays!A11,AssayDescription!$A$2:$G$531,5,FALSE)="antibiotic resistance gene"),VLOOKUP(Assays!A11,AssayDescription!$A$2:$G$531,4,FALSE),""),"")</f>
        <v/>
      </c>
      <c r="E11" s="5" t="str">
        <f>IFERROR(IF(VLOOKUP(B11,AssayDescription!$A$2:$G$531,5,FALSE)="Microbial Identification",IF(VLOOKUP(B11,AssayDescription!$A$2:$G$531,4,FALSE)=0,"",VLOOKUP(B11,AssayDescription!$A$2:$G$531,4,FALSE)),""),"")</f>
        <v>Bacteroides acidofaciens,Bacteroides coprocola</v>
      </c>
      <c r="F11" s="5">
        <f>VLOOKUP(Assays!A11,AssayDescription!$A$2:$G$550,6,FALSE)</f>
        <v>50</v>
      </c>
      <c r="G11" s="42" t="str">
        <f>VLOOKUP(Assays!A11,AssayDescription!$A$2:$G$550,7,FALSE)</f>
        <v>BPID00062A</v>
      </c>
    </row>
    <row r="12" spans="1:7" x14ac:dyDescent="0.25">
      <c r="A12" s="3" t="s">
        <v>1527</v>
      </c>
      <c r="B12" s="5" t="str">
        <f>IF(VLOOKUP(Assays!$A12,AssayDescription!$A$2:$F$550,5,FALSE)="Microbial Identification",IF(VLOOKUP(Assays!$A12,AssayDescription!$A$2:$F$550,3,FALSE)="",VLOOKUP(Assays!$A12,AssayDescription!$A$2:$F$550,1,FALSE),VLOOKUP(Assays!$A12,AssayDescription!$A$2:$F$550,3,FALSE)),VLOOKUP(Assays!$A12,AssayDescription!$A$2:$F$550,1,FALSE))</f>
        <v>Bifidobacterium adolescentis</v>
      </c>
      <c r="C12" s="5" t="str">
        <f>IFERROR(IF(OR(VLOOKUP(Assays!A12,AssayDescription!$A$2:$G$531,5,FALSE)="virulence factor gene",VLOOKUP(Assays!A12,AssayDescription!$A$2:$G$531,5,FALSE)="antibiotic resistance gene"),VLOOKUP(Assays!A12,AssayDescription!$A$2:$G$531,3,FALSE),""),"")</f>
        <v/>
      </c>
      <c r="D12" s="5" t="str">
        <f>IFERROR(IF(OR(VLOOKUP(Assays!A12,AssayDescription!$A$2:$G$531,5,FALSE)="virulence factor gene",VLOOKUP(Assays!A12,AssayDescription!$A$2:$G$531,5,FALSE)="antibiotic resistance gene"),VLOOKUP(Assays!A12,AssayDescription!$A$2:$G$531,4,FALSE),""),"")</f>
        <v/>
      </c>
      <c r="E12" s="5" t="str">
        <f>IFERROR(IF(VLOOKUP(B12,AssayDescription!$A$2:$G$531,5,FALSE)="Microbial Identification",IF(VLOOKUP(B12,AssayDescription!$A$2:$G$531,4,FALSE)=0,"",VLOOKUP(B12,AssayDescription!$A$2:$G$531,4,FALSE)),""),"")</f>
        <v/>
      </c>
      <c r="F12" s="5">
        <f>VLOOKUP(Assays!A12,AssayDescription!$A$2:$G$550,6,FALSE)</f>
        <v>50</v>
      </c>
      <c r="G12" s="42" t="str">
        <f>VLOOKUP(Assays!A12,AssayDescription!$A$2:$G$550,7,FALSE)</f>
        <v>BPID00063A</v>
      </c>
    </row>
    <row r="13" spans="1:7" x14ac:dyDescent="0.25">
      <c r="A13" s="3" t="s">
        <v>1528</v>
      </c>
      <c r="B13" s="5" t="str">
        <f>IF(VLOOKUP(Assays!$A13,AssayDescription!$A$2:$F$550,5,FALSE)="Microbial Identification",IF(VLOOKUP(Assays!$A13,AssayDescription!$A$2:$F$550,3,FALSE)="",VLOOKUP(Assays!$A13,AssayDescription!$A$2:$F$550,1,FALSE),VLOOKUP(Assays!$A13,AssayDescription!$A$2:$F$550,3,FALSE)),VLOOKUP(Assays!$A13,AssayDescription!$A$2:$F$550,1,FALSE))</f>
        <v>Bifidobacterium bifidum</v>
      </c>
      <c r="C13" s="5" t="str">
        <f>IFERROR(IF(OR(VLOOKUP(Assays!A13,AssayDescription!$A$2:$G$531,5,FALSE)="virulence factor gene",VLOOKUP(Assays!A13,AssayDescription!$A$2:$G$531,5,FALSE)="antibiotic resistance gene"),VLOOKUP(Assays!A13,AssayDescription!$A$2:$G$531,3,FALSE),""),"")</f>
        <v/>
      </c>
      <c r="D13" s="5" t="str">
        <f>IFERROR(IF(OR(VLOOKUP(Assays!A13,AssayDescription!$A$2:$G$531,5,FALSE)="virulence factor gene",VLOOKUP(Assays!A13,AssayDescription!$A$2:$G$531,5,FALSE)="antibiotic resistance gene"),VLOOKUP(Assays!A13,AssayDescription!$A$2:$G$531,4,FALSE),""),"")</f>
        <v/>
      </c>
      <c r="E13" s="5" t="str">
        <f>IFERROR(IF(VLOOKUP(B13,AssayDescription!$A$2:$G$531,5,FALSE)="Microbial Identification",IF(VLOOKUP(B13,AssayDescription!$A$2:$G$531,4,FALSE)=0,"",VLOOKUP(B13,AssayDescription!$A$2:$G$531,4,FALSE)),""),"")</f>
        <v/>
      </c>
      <c r="F13" s="5">
        <f>VLOOKUP(Assays!A13,AssayDescription!$A$2:$G$550,6,FALSE)</f>
        <v>30</v>
      </c>
      <c r="G13" s="42" t="str">
        <f>VLOOKUP(Assays!A13,AssayDescription!$A$2:$G$550,7,FALSE)</f>
        <v>BPID00064A</v>
      </c>
    </row>
    <row r="14" spans="1:7" x14ac:dyDescent="0.25">
      <c r="A14" s="4" t="s">
        <v>1529</v>
      </c>
      <c r="B14" s="5" t="str">
        <f>IF(VLOOKUP(Assays!$A14,AssayDescription!$A$2:$F$550,5,FALSE)="Microbial Identification",IF(VLOOKUP(Assays!$A14,AssayDescription!$A$2:$F$550,3,FALSE)="",VLOOKUP(Assays!$A14,AssayDescription!$A$2:$F$550,1,FALSE),VLOOKUP(Assays!$A14,AssayDescription!$A$2:$F$550,3,FALSE)),VLOOKUP(Assays!$A14,AssayDescription!$A$2:$F$550,1,FALSE))</f>
        <v>Bifidobacterium breve</v>
      </c>
      <c r="C14" s="5" t="str">
        <f>IFERROR(IF(OR(VLOOKUP(Assays!A14,AssayDescription!$A$2:$G$531,5,FALSE)="virulence factor gene",VLOOKUP(Assays!A14,AssayDescription!$A$2:$G$531,5,FALSE)="antibiotic resistance gene"),VLOOKUP(Assays!A14,AssayDescription!$A$2:$G$531,3,FALSE),""),"")</f>
        <v/>
      </c>
      <c r="D14" s="5" t="str">
        <f>IFERROR(IF(OR(VLOOKUP(Assays!A14,AssayDescription!$A$2:$G$531,5,FALSE)="virulence factor gene",VLOOKUP(Assays!A14,AssayDescription!$A$2:$G$531,5,FALSE)="antibiotic resistance gene"),VLOOKUP(Assays!A14,AssayDescription!$A$2:$G$531,4,FALSE),""),"")</f>
        <v/>
      </c>
      <c r="E14" s="5" t="str">
        <f>IFERROR(IF(VLOOKUP(B14,AssayDescription!$A$2:$G$531,5,FALSE)="Microbial Identification",IF(VLOOKUP(B14,AssayDescription!$A$2:$G$531,4,FALSE)=0,"",VLOOKUP(B14,AssayDescription!$A$2:$G$531,4,FALSE)),""),"")</f>
        <v/>
      </c>
      <c r="F14" s="5">
        <f>VLOOKUP(Assays!A14,AssayDescription!$A$2:$G$550,6,FALSE)</f>
        <v>50</v>
      </c>
      <c r="G14" s="42" t="str">
        <f>VLOOKUP(Assays!A14,AssayDescription!$A$2:$G$550,7,FALSE)</f>
        <v>BPID00065A</v>
      </c>
    </row>
    <row r="15" spans="1:7" x14ac:dyDescent="0.25">
      <c r="A15" s="4" t="s">
        <v>1530</v>
      </c>
      <c r="B15" s="5" t="str">
        <f>IF(VLOOKUP(Assays!$A15,AssayDescription!$A$2:$F$550,5,FALSE)="Microbial Identification",IF(VLOOKUP(Assays!$A15,AssayDescription!$A$2:$F$550,3,FALSE)="",VLOOKUP(Assays!$A15,AssayDescription!$A$2:$F$550,1,FALSE),VLOOKUP(Assays!$A15,AssayDescription!$A$2:$F$550,3,FALSE)),VLOOKUP(Assays!$A15,AssayDescription!$A$2:$F$550,1,FALSE))</f>
        <v>Bifidobacterium longum</v>
      </c>
      <c r="C15" s="5" t="str">
        <f>IFERROR(IF(OR(VLOOKUP(Assays!A15,AssayDescription!$A$2:$G$531,5,FALSE)="virulence factor gene",VLOOKUP(Assays!A15,AssayDescription!$A$2:$G$531,5,FALSE)="antibiotic resistance gene"),VLOOKUP(Assays!A15,AssayDescription!$A$2:$G$531,3,FALSE),""),"")</f>
        <v/>
      </c>
      <c r="D15" s="5" t="str">
        <f>IFERROR(IF(OR(VLOOKUP(Assays!A15,AssayDescription!$A$2:$G$531,5,FALSE)="virulence factor gene",VLOOKUP(Assays!A15,AssayDescription!$A$2:$G$531,5,FALSE)="antibiotic resistance gene"),VLOOKUP(Assays!A15,AssayDescription!$A$2:$G$531,4,FALSE),""),"")</f>
        <v/>
      </c>
      <c r="E15" s="5" t="str">
        <f>IFERROR(IF(VLOOKUP(B15,AssayDescription!$A$2:$G$531,5,FALSE)="Microbial Identification",IF(VLOOKUP(B15,AssayDescription!$A$2:$G$531,4,FALSE)=0,"",VLOOKUP(B15,AssayDescription!$A$2:$G$531,4,FALSE)),""),"")</f>
        <v/>
      </c>
      <c r="F15" s="5">
        <f>VLOOKUP(Assays!A15,AssayDescription!$A$2:$G$550,6,FALSE)</f>
        <v>20</v>
      </c>
      <c r="G15" s="42" t="str">
        <f>VLOOKUP(Assays!A15,AssayDescription!$A$2:$G$550,7,FALSE)</f>
        <v>BPID00067A</v>
      </c>
    </row>
    <row r="16" spans="1:7" x14ac:dyDescent="0.25">
      <c r="A16" s="4" t="s">
        <v>1531</v>
      </c>
      <c r="B16" s="5" t="str">
        <f>IF(VLOOKUP(Assays!$A16,AssayDescription!$A$2:$F$550,5,FALSE)="Microbial Identification",IF(VLOOKUP(Assays!$A16,AssayDescription!$A$2:$F$550,3,FALSE)="",VLOOKUP(Assays!$A16,AssayDescription!$A$2:$F$550,1,FALSE),VLOOKUP(Assays!$A16,AssayDescription!$A$2:$F$550,3,FALSE)),VLOOKUP(Assays!$A16,AssayDescription!$A$2:$F$550,1,FALSE))</f>
        <v>Blautia hydrogenotrophica</v>
      </c>
      <c r="C16" s="5" t="str">
        <f>IFERROR(IF(OR(VLOOKUP(Assays!A16,AssayDescription!$A$2:$G$531,5,FALSE)="virulence factor gene",VLOOKUP(Assays!A16,AssayDescription!$A$2:$G$531,5,FALSE)="antibiotic resistance gene"),VLOOKUP(Assays!A16,AssayDescription!$A$2:$G$531,3,FALSE),""),"")</f>
        <v/>
      </c>
      <c r="D16" s="5" t="str">
        <f>IFERROR(IF(OR(VLOOKUP(Assays!A16,AssayDescription!$A$2:$G$531,5,FALSE)="virulence factor gene",VLOOKUP(Assays!A16,AssayDescription!$A$2:$G$531,5,FALSE)="antibiotic resistance gene"),VLOOKUP(Assays!A16,AssayDescription!$A$2:$G$531,4,FALSE),""),"")</f>
        <v/>
      </c>
      <c r="E16" s="5" t="str">
        <f>IFERROR(IF(VLOOKUP(B16,AssayDescription!$A$2:$G$531,5,FALSE)="Microbial Identification",IF(VLOOKUP(B16,AssayDescription!$A$2:$G$531,4,FALSE)=0,"",VLOOKUP(B16,AssayDescription!$A$2:$G$531,4,FALSE)),""),"")</f>
        <v/>
      </c>
      <c r="F16" s="5">
        <f>VLOOKUP(Assays!A16,AssayDescription!$A$2:$G$550,6,FALSE)</f>
        <v>30</v>
      </c>
      <c r="G16" s="42" t="str">
        <f>VLOOKUP(Assays!A16,AssayDescription!$A$2:$G$550,7,FALSE)</f>
        <v>BPID00070A</v>
      </c>
    </row>
    <row r="17" spans="1:7" x14ac:dyDescent="0.25">
      <c r="A17" s="4" t="s">
        <v>1532</v>
      </c>
      <c r="B17" s="5" t="str">
        <f>IF(VLOOKUP(Assays!$A17,AssayDescription!$A$2:$F$550,5,FALSE)="Microbial Identification",IF(VLOOKUP(Assays!$A17,AssayDescription!$A$2:$F$550,3,FALSE)="",VLOOKUP(Assays!$A17,AssayDescription!$A$2:$F$550,1,FALSE),VLOOKUP(Assays!$A17,AssayDescription!$A$2:$F$550,3,FALSE)),VLOOKUP(Assays!$A17,AssayDescription!$A$2:$F$550,1,FALSE))</f>
        <v>Collinsella aerofaciens</v>
      </c>
      <c r="C17" s="5" t="str">
        <f>IFERROR(IF(OR(VLOOKUP(Assays!A17,AssayDescription!$A$2:$G$531,5,FALSE)="virulence factor gene",VLOOKUP(Assays!A17,AssayDescription!$A$2:$G$531,5,FALSE)="antibiotic resistance gene"),VLOOKUP(Assays!A17,AssayDescription!$A$2:$G$531,3,FALSE),""),"")</f>
        <v/>
      </c>
      <c r="D17" s="5" t="str">
        <f>IFERROR(IF(OR(VLOOKUP(Assays!A17,AssayDescription!$A$2:$G$531,5,FALSE)="virulence factor gene",VLOOKUP(Assays!A17,AssayDescription!$A$2:$G$531,5,FALSE)="antibiotic resistance gene"),VLOOKUP(Assays!A17,AssayDescription!$A$2:$G$531,4,FALSE),""),"")</f>
        <v/>
      </c>
      <c r="E17" s="5" t="str">
        <f>IFERROR(IF(VLOOKUP(B17,AssayDescription!$A$2:$G$531,5,FALSE)="Microbial Identification",IF(VLOOKUP(B17,AssayDescription!$A$2:$G$531,4,FALSE)=0,"",VLOOKUP(B17,AssayDescription!$A$2:$G$531,4,FALSE)),""),"")</f>
        <v/>
      </c>
      <c r="F17" s="5">
        <f>VLOOKUP(Assays!A17,AssayDescription!$A$2:$G$550,6,FALSE)</f>
        <v>30</v>
      </c>
      <c r="G17" s="42" t="str">
        <f>VLOOKUP(Assays!A17,AssayDescription!$A$2:$G$550,7,FALSE)</f>
        <v>BPID00118A</v>
      </c>
    </row>
    <row r="18" spans="1:7" x14ac:dyDescent="0.25">
      <c r="A18" s="4" t="s">
        <v>1533</v>
      </c>
      <c r="B18" s="5" t="str">
        <f>IF(VLOOKUP(Assays!$A18,AssayDescription!$A$2:$F$550,5,FALSE)="Microbial Identification",IF(VLOOKUP(Assays!$A18,AssayDescription!$A$2:$F$550,3,FALSE)="",VLOOKUP(Assays!$A18,AssayDescription!$A$2:$F$550,1,FALSE),VLOOKUP(Assays!$A18,AssayDescription!$A$2:$F$550,3,FALSE)),VLOOKUP(Assays!$A18,AssayDescription!$A$2:$F$550,1,FALSE))</f>
        <v>Coprococcus comes</v>
      </c>
      <c r="C18" s="5" t="str">
        <f>IFERROR(IF(OR(VLOOKUP(Assays!A18,AssayDescription!$A$2:$G$531,5,FALSE)="virulence factor gene",VLOOKUP(Assays!A18,AssayDescription!$A$2:$G$531,5,FALSE)="antibiotic resistance gene"),VLOOKUP(Assays!A18,AssayDescription!$A$2:$G$531,3,FALSE),""),"")</f>
        <v/>
      </c>
      <c r="D18" s="5" t="str">
        <f>IFERROR(IF(OR(VLOOKUP(Assays!A18,AssayDescription!$A$2:$G$531,5,FALSE)="virulence factor gene",VLOOKUP(Assays!A18,AssayDescription!$A$2:$G$531,5,FALSE)="antibiotic resistance gene"),VLOOKUP(Assays!A18,AssayDescription!$A$2:$G$531,4,FALSE),""),"")</f>
        <v/>
      </c>
      <c r="E18" s="5" t="str">
        <f>IFERROR(IF(VLOOKUP(B18,AssayDescription!$A$2:$G$531,5,FALSE)="Microbial Identification",IF(VLOOKUP(B18,AssayDescription!$A$2:$G$531,4,FALSE)=0,"",VLOOKUP(B18,AssayDescription!$A$2:$G$531,4,FALSE)),""),"")</f>
        <v/>
      </c>
      <c r="F18" s="5">
        <f>VLOOKUP(Assays!A18,AssayDescription!$A$2:$G$550,6,FALSE)</f>
        <v>30</v>
      </c>
      <c r="G18" s="42" t="str">
        <f>VLOOKUP(Assays!A18,AssayDescription!$A$2:$G$550,7,FALSE)</f>
        <v>BPID00119A</v>
      </c>
    </row>
    <row r="19" spans="1:7" x14ac:dyDescent="0.25">
      <c r="A19" s="4" t="s">
        <v>1534</v>
      </c>
      <c r="B19" s="5" t="str">
        <f>IF(VLOOKUP(Assays!$A19,AssayDescription!$A$2:$F$550,5,FALSE)="Microbial Identification",IF(VLOOKUP(Assays!$A19,AssayDescription!$A$2:$F$550,3,FALSE)="",VLOOKUP(Assays!$A19,AssayDescription!$A$2:$F$550,1,FALSE),VLOOKUP(Assays!$A19,AssayDescription!$A$2:$F$550,3,FALSE)),VLOOKUP(Assays!$A19,AssayDescription!$A$2:$F$550,1,FALSE))</f>
        <v>Coprococcus eutactus</v>
      </c>
      <c r="C19" s="5" t="str">
        <f>IFERROR(IF(OR(VLOOKUP(Assays!A19,AssayDescription!$A$2:$G$531,5,FALSE)="virulence factor gene",VLOOKUP(Assays!A19,AssayDescription!$A$2:$G$531,5,FALSE)="antibiotic resistance gene"),VLOOKUP(Assays!A19,AssayDescription!$A$2:$G$531,3,FALSE),""),"")</f>
        <v/>
      </c>
      <c r="D19" s="5" t="str">
        <f>IFERROR(IF(OR(VLOOKUP(Assays!A19,AssayDescription!$A$2:$G$531,5,FALSE)="virulence factor gene",VLOOKUP(Assays!A19,AssayDescription!$A$2:$G$531,5,FALSE)="antibiotic resistance gene"),VLOOKUP(Assays!A19,AssayDescription!$A$2:$G$531,4,FALSE),""),"")</f>
        <v/>
      </c>
      <c r="E19" s="5" t="str">
        <f>IFERROR(IF(VLOOKUP(B19,AssayDescription!$A$2:$G$531,5,FALSE)="Microbial Identification",IF(VLOOKUP(B19,AssayDescription!$A$2:$G$531,4,FALSE)=0,"",VLOOKUP(B19,AssayDescription!$A$2:$G$531,4,FALSE)),""),"")</f>
        <v/>
      </c>
      <c r="F19" s="5">
        <f>VLOOKUP(Assays!A19,AssayDescription!$A$2:$G$550,6,FALSE)</f>
        <v>30</v>
      </c>
      <c r="G19" s="42" t="str">
        <f>VLOOKUP(Assays!A19,AssayDescription!$A$2:$G$550,7,FALSE)</f>
        <v>BPID00120A</v>
      </c>
    </row>
    <row r="20" spans="1:7" x14ac:dyDescent="0.25">
      <c r="A20" s="4" t="s">
        <v>1535</v>
      </c>
      <c r="B20" s="5" t="str">
        <f>IF(VLOOKUP(Assays!$A20,AssayDescription!$A$2:$F$550,5,FALSE)="Microbial Identification",IF(VLOOKUP(Assays!$A20,AssayDescription!$A$2:$F$550,3,FALSE)="",VLOOKUP(Assays!$A20,AssayDescription!$A$2:$F$550,1,FALSE),VLOOKUP(Assays!$A20,AssayDescription!$A$2:$F$550,3,FALSE)),VLOOKUP(Assays!$A20,AssayDescription!$A$2:$F$550,1,FALSE))</f>
        <v>Desulfovibrio desulfuricans</v>
      </c>
      <c r="C20" s="5" t="str">
        <f>IFERROR(IF(OR(VLOOKUP(Assays!A20,AssayDescription!$A$2:$G$531,5,FALSE)="virulence factor gene",VLOOKUP(Assays!A20,AssayDescription!$A$2:$G$531,5,FALSE)="antibiotic resistance gene"),VLOOKUP(Assays!A20,AssayDescription!$A$2:$G$531,3,FALSE),""),"")</f>
        <v/>
      </c>
      <c r="D20" s="5" t="str">
        <f>IFERROR(IF(OR(VLOOKUP(Assays!A20,AssayDescription!$A$2:$G$531,5,FALSE)="virulence factor gene",VLOOKUP(Assays!A20,AssayDescription!$A$2:$G$531,5,FALSE)="antibiotic resistance gene"),VLOOKUP(Assays!A20,AssayDescription!$A$2:$G$531,4,FALSE),""),"")</f>
        <v/>
      </c>
      <c r="E20" s="5" t="str">
        <f>IFERROR(IF(VLOOKUP(B20,AssayDescription!$A$2:$G$531,5,FALSE)="Microbial Identification",IF(VLOOKUP(B20,AssayDescription!$A$2:$G$531,4,FALSE)=0,"",VLOOKUP(B20,AssayDescription!$A$2:$G$531,4,FALSE)),""),"")</f>
        <v/>
      </c>
      <c r="F20" s="5">
        <f>VLOOKUP(Assays!A20,AssayDescription!$A$2:$G$550,6,FALSE)</f>
        <v>300</v>
      </c>
      <c r="G20" s="42" t="str">
        <f>VLOOKUP(Assays!A20,AssayDescription!$A$2:$G$550,7,FALSE)</f>
        <v>BPID00127A</v>
      </c>
    </row>
    <row r="21" spans="1:7" x14ac:dyDescent="0.25">
      <c r="A21" s="4" t="s">
        <v>1536</v>
      </c>
      <c r="B21" s="5" t="str">
        <f>IF(VLOOKUP(Assays!$A21,AssayDescription!$A$2:$F$550,5,FALSE)="Microbial Identification",IF(VLOOKUP(Assays!$A21,AssayDescription!$A$2:$F$550,3,FALSE)="",VLOOKUP(Assays!$A21,AssayDescription!$A$2:$F$550,1,FALSE),VLOOKUP(Assays!$A21,AssayDescription!$A$2:$F$550,3,FALSE)),VLOOKUP(Assays!$A21,AssayDescription!$A$2:$F$550,1,FALSE))</f>
        <v>Desulfovibrio piger</v>
      </c>
      <c r="C21" s="5" t="str">
        <f>IFERROR(IF(OR(VLOOKUP(Assays!A21,AssayDescription!$A$2:$G$531,5,FALSE)="virulence factor gene",VLOOKUP(Assays!A21,AssayDescription!$A$2:$G$531,5,FALSE)="antibiotic resistance gene"),VLOOKUP(Assays!A21,AssayDescription!$A$2:$G$531,3,FALSE),""),"")</f>
        <v/>
      </c>
      <c r="D21" s="5" t="str">
        <f>IFERROR(IF(OR(VLOOKUP(Assays!A21,AssayDescription!$A$2:$G$531,5,FALSE)="virulence factor gene",VLOOKUP(Assays!A21,AssayDescription!$A$2:$G$531,5,FALSE)="antibiotic resistance gene"),VLOOKUP(Assays!A21,AssayDescription!$A$2:$G$531,4,FALSE),""),"")</f>
        <v/>
      </c>
      <c r="E21" s="5" t="str">
        <f>IFERROR(IF(VLOOKUP(B21,AssayDescription!$A$2:$G$531,5,FALSE)="Microbial Identification",IF(VLOOKUP(B21,AssayDescription!$A$2:$G$531,4,FALSE)=0,"",VLOOKUP(B21,AssayDescription!$A$2:$G$531,4,FALSE)),""),"")</f>
        <v/>
      </c>
      <c r="F21" s="5">
        <f>VLOOKUP(Assays!A21,AssayDescription!$A$2:$G$550,6,FALSE)</f>
        <v>20</v>
      </c>
      <c r="G21" s="42" t="str">
        <f>VLOOKUP(Assays!A21,AssayDescription!$A$2:$G$550,7,FALSE)</f>
        <v>BPID00128A</v>
      </c>
    </row>
    <row r="22" spans="1:7" x14ac:dyDescent="0.25">
      <c r="A22" s="4" t="s">
        <v>1537</v>
      </c>
      <c r="B22" s="5" t="str">
        <f>IF(VLOOKUP(Assays!$A22,AssayDescription!$A$2:$F$550,5,FALSE)="Microbial Identification",IF(VLOOKUP(Assays!$A22,AssayDescription!$A$2:$F$550,3,FALSE)="",VLOOKUP(Assays!$A22,AssayDescription!$A$2:$F$550,1,FALSE),VLOOKUP(Assays!$A22,AssayDescription!$A$2:$F$550,3,FALSE)),VLOOKUP(Assays!$A22,AssayDescription!$A$2:$F$550,1,FALSE))</f>
        <v>Desulfovibrio vulgaris</v>
      </c>
      <c r="C22" s="5" t="str">
        <f>IFERROR(IF(OR(VLOOKUP(Assays!A22,AssayDescription!$A$2:$G$531,5,FALSE)="virulence factor gene",VLOOKUP(Assays!A22,AssayDescription!$A$2:$G$531,5,FALSE)="antibiotic resistance gene"),VLOOKUP(Assays!A22,AssayDescription!$A$2:$G$531,3,FALSE),""),"")</f>
        <v/>
      </c>
      <c r="D22" s="5" t="str">
        <f>IFERROR(IF(OR(VLOOKUP(Assays!A22,AssayDescription!$A$2:$G$531,5,FALSE)="virulence factor gene",VLOOKUP(Assays!A22,AssayDescription!$A$2:$G$531,5,FALSE)="antibiotic resistance gene"),VLOOKUP(Assays!A22,AssayDescription!$A$2:$G$531,4,FALSE),""),"")</f>
        <v/>
      </c>
      <c r="E22" s="5" t="str">
        <f>IFERROR(IF(VLOOKUP(B22,AssayDescription!$A$2:$G$531,5,FALSE)="Microbial Identification",IF(VLOOKUP(B22,AssayDescription!$A$2:$G$531,4,FALSE)=0,"",VLOOKUP(B22,AssayDescription!$A$2:$G$531,4,FALSE)),""),"")</f>
        <v/>
      </c>
      <c r="F22" s="5">
        <f>VLOOKUP(Assays!A22,AssayDescription!$A$2:$G$550,6,FALSE)</f>
        <v>40</v>
      </c>
      <c r="G22" s="42" t="str">
        <f>VLOOKUP(Assays!A22,AssayDescription!$A$2:$G$550,7,FALSE)</f>
        <v>BPID00129A</v>
      </c>
    </row>
    <row r="23" spans="1:7" x14ac:dyDescent="0.25">
      <c r="A23" s="4" t="s">
        <v>1538</v>
      </c>
      <c r="B23" s="5" t="str">
        <f>IF(VLOOKUP(Assays!$A23,AssayDescription!$A$2:$F$550,5,FALSE)="Microbial Identification",IF(VLOOKUP(Assays!$A23,AssayDescription!$A$2:$F$550,3,FALSE)="",VLOOKUP(Assays!$A23,AssayDescription!$A$2:$F$550,1,FALSE),VLOOKUP(Assays!$A23,AssayDescription!$A$2:$F$550,3,FALSE)),VLOOKUP(Assays!$A23,AssayDescription!$A$2:$F$550,1,FALSE))</f>
        <v>Dorea formicigenerans</v>
      </c>
      <c r="C23" s="5" t="str">
        <f>IFERROR(IF(OR(VLOOKUP(Assays!A23,AssayDescription!$A$2:$G$531,5,FALSE)="virulence factor gene",VLOOKUP(Assays!A23,AssayDescription!$A$2:$G$531,5,FALSE)="antibiotic resistance gene"),VLOOKUP(Assays!A23,AssayDescription!$A$2:$G$531,3,FALSE),""),"")</f>
        <v/>
      </c>
      <c r="D23" s="5" t="str">
        <f>IFERROR(IF(OR(VLOOKUP(Assays!A23,AssayDescription!$A$2:$G$531,5,FALSE)="virulence factor gene",VLOOKUP(Assays!A23,AssayDescription!$A$2:$G$531,5,FALSE)="antibiotic resistance gene"),VLOOKUP(Assays!A23,AssayDescription!$A$2:$G$531,4,FALSE),""),"")</f>
        <v/>
      </c>
      <c r="E23" s="5" t="str">
        <f>IFERROR(IF(VLOOKUP(B23,AssayDescription!$A$2:$G$531,5,FALSE)="Microbial Identification",IF(VLOOKUP(B23,AssayDescription!$A$2:$G$531,4,FALSE)=0,"",VLOOKUP(B23,AssayDescription!$A$2:$G$531,4,FALSE)),""),"")</f>
        <v/>
      </c>
      <c r="F23" s="5">
        <f>VLOOKUP(Assays!A23,AssayDescription!$A$2:$G$550,6,FALSE)</f>
        <v>100</v>
      </c>
      <c r="G23" s="42" t="str">
        <f>VLOOKUP(Assays!A23,AssayDescription!$A$2:$G$550,7,FALSE)</f>
        <v>BPID00132A</v>
      </c>
    </row>
    <row r="24" spans="1:7" x14ac:dyDescent="0.25">
      <c r="A24" s="4" t="s">
        <v>1539</v>
      </c>
      <c r="B24" s="5" t="str">
        <f>IF(VLOOKUP(Assays!$A24,AssayDescription!$A$2:$F$550,5,FALSE)="Microbial Identification",IF(VLOOKUP(Assays!$A24,AssayDescription!$A$2:$F$550,3,FALSE)="",VLOOKUP(Assays!$A24,AssayDescription!$A$2:$F$550,1,FALSE),VLOOKUP(Assays!$A24,AssayDescription!$A$2:$F$550,3,FALSE)),VLOOKUP(Assays!$A24,AssayDescription!$A$2:$F$550,1,FALSE))</f>
        <v>Escherichia coli,Escherichia fergusonii,Shigella boydii,Shigella sonnei,Shigella dysenteriae,Shigella flexneri</v>
      </c>
      <c r="C24" s="5" t="str">
        <f>IFERROR(IF(OR(VLOOKUP(Assays!A24,AssayDescription!$A$2:$G$531,5,FALSE)="virulence factor gene",VLOOKUP(Assays!A24,AssayDescription!$A$2:$G$531,5,FALSE)="antibiotic resistance gene"),VLOOKUP(Assays!A24,AssayDescription!$A$2:$G$531,3,FALSE),""),"")</f>
        <v/>
      </c>
      <c r="D24" s="5" t="str">
        <f>IFERROR(IF(OR(VLOOKUP(Assays!A24,AssayDescription!$A$2:$G$531,5,FALSE)="virulence factor gene",VLOOKUP(Assays!A24,AssayDescription!$A$2:$G$531,5,FALSE)="antibiotic resistance gene"),VLOOKUP(Assays!A24,AssayDescription!$A$2:$G$531,4,FALSE),""),"")</f>
        <v/>
      </c>
      <c r="E24" s="5" t="str">
        <f>IFERROR(IF(VLOOKUP(B24,AssayDescription!$A$2:$G$531,5,FALSE)="Microbial Identification",IF(VLOOKUP(B24,AssayDescription!$A$2:$G$531,4,FALSE)=0,"",VLOOKUP(B24,AssayDescription!$A$2:$G$531,4,FALSE)),""),"")</f>
        <v/>
      </c>
      <c r="F24" s="5">
        <f>VLOOKUP(Assays!A24,AssayDescription!$A$2:$G$550,6,FALSE)</f>
        <v>30</v>
      </c>
      <c r="G24" s="42" t="str">
        <f>VLOOKUP(Assays!A24,AssayDescription!$A$2:$G$550,7,FALSE)</f>
        <v>BPID00146A</v>
      </c>
    </row>
    <row r="25" spans="1:7" x14ac:dyDescent="0.25">
      <c r="A25" s="4" t="s">
        <v>1540</v>
      </c>
      <c r="B25" s="5" t="str">
        <f>IF(VLOOKUP(Assays!$A25,AssayDescription!$A$2:$F$550,5,FALSE)="Microbial Identification",IF(VLOOKUP(Assays!$A25,AssayDescription!$A$2:$F$550,3,FALSE)="",VLOOKUP(Assays!$A25,AssayDescription!$A$2:$F$550,1,FALSE),VLOOKUP(Assays!$A25,AssayDescription!$A$2:$F$550,3,FALSE)),VLOOKUP(Assays!$A25,AssayDescription!$A$2:$F$550,1,FALSE))</f>
        <v>Eubacterium rectale</v>
      </c>
      <c r="C25" s="5" t="str">
        <f>IFERROR(IF(OR(VLOOKUP(Assays!A25,AssayDescription!$A$2:$G$531,5,FALSE)="virulence factor gene",VLOOKUP(Assays!A25,AssayDescription!$A$2:$G$531,5,FALSE)="antibiotic resistance gene"),VLOOKUP(Assays!A25,AssayDescription!$A$2:$G$531,3,FALSE),""),"")</f>
        <v/>
      </c>
      <c r="D25" s="5" t="str">
        <f>IFERROR(IF(OR(VLOOKUP(Assays!A25,AssayDescription!$A$2:$G$531,5,FALSE)="virulence factor gene",VLOOKUP(Assays!A25,AssayDescription!$A$2:$G$531,5,FALSE)="antibiotic resistance gene"),VLOOKUP(Assays!A25,AssayDescription!$A$2:$G$531,4,FALSE),""),"")</f>
        <v/>
      </c>
      <c r="E25" s="5" t="str">
        <f>IFERROR(IF(VLOOKUP(B25,AssayDescription!$A$2:$G$531,5,FALSE)="Microbial Identification",IF(VLOOKUP(B25,AssayDescription!$A$2:$G$531,4,FALSE)=0,"",VLOOKUP(B25,AssayDescription!$A$2:$G$531,4,FALSE)),""),"")</f>
        <v/>
      </c>
      <c r="F25" s="5">
        <f>VLOOKUP(Assays!A25,AssayDescription!$A$2:$G$550,6,FALSE)</f>
        <v>20</v>
      </c>
      <c r="G25" s="42" t="str">
        <f>VLOOKUP(Assays!A25,AssayDescription!$A$2:$G$550,7,FALSE)</f>
        <v>BPID00149A</v>
      </c>
    </row>
    <row r="26" spans="1:7" x14ac:dyDescent="0.25">
      <c r="A26" s="4" t="s">
        <v>1541</v>
      </c>
      <c r="B26" s="5" t="str">
        <f>IF(VLOOKUP(Assays!$A26,AssayDescription!$A$2:$F$550,5,FALSE)="Microbial Identification",IF(VLOOKUP(Assays!$A26,AssayDescription!$A$2:$F$550,3,FALSE)="",VLOOKUP(Assays!$A26,AssayDescription!$A$2:$F$550,1,FALSE),VLOOKUP(Assays!$A26,AssayDescription!$A$2:$F$550,3,FALSE)),VLOOKUP(Assays!$A26,AssayDescription!$A$2:$F$550,1,FALSE))</f>
        <v>Faecalibacterium prausnitzii</v>
      </c>
      <c r="C26" s="5" t="str">
        <f>IFERROR(IF(OR(VLOOKUP(Assays!A26,AssayDescription!$A$2:$G$531,5,FALSE)="virulence factor gene",VLOOKUP(Assays!A26,AssayDescription!$A$2:$G$531,5,FALSE)="antibiotic resistance gene"),VLOOKUP(Assays!A26,AssayDescription!$A$2:$G$531,3,FALSE),""),"")</f>
        <v/>
      </c>
      <c r="D26" s="5" t="str">
        <f>IFERROR(IF(OR(VLOOKUP(Assays!A26,AssayDescription!$A$2:$G$531,5,FALSE)="virulence factor gene",VLOOKUP(Assays!A26,AssayDescription!$A$2:$G$531,5,FALSE)="antibiotic resistance gene"),VLOOKUP(Assays!A26,AssayDescription!$A$2:$G$531,4,FALSE),""),"")</f>
        <v/>
      </c>
      <c r="E26" s="5" t="str">
        <f>IFERROR(IF(VLOOKUP(B26,AssayDescription!$A$2:$G$531,5,FALSE)="Microbial Identification",IF(VLOOKUP(B26,AssayDescription!$A$2:$G$531,4,FALSE)=0,"",VLOOKUP(B26,AssayDescription!$A$2:$G$531,4,FALSE)),""),"")</f>
        <v/>
      </c>
      <c r="F26" s="5">
        <f>VLOOKUP(Assays!A26,AssayDescription!$A$2:$G$550,6,FALSE)</f>
        <v>20</v>
      </c>
      <c r="G26" s="42" t="str">
        <f>VLOOKUP(Assays!A26,AssayDescription!$A$2:$G$550,7,FALSE)</f>
        <v>BPID00154A</v>
      </c>
    </row>
    <row r="27" spans="1:7" x14ac:dyDescent="0.25">
      <c r="A27" s="4" t="s">
        <v>1542</v>
      </c>
      <c r="B27" s="5" t="str">
        <f>IF(VLOOKUP(Assays!$A27,AssayDescription!$A$2:$F$550,5,FALSE)="Microbial Identification",IF(VLOOKUP(Assays!$A27,AssayDescription!$A$2:$F$550,3,FALSE)="",VLOOKUP(Assays!$A27,AssayDescription!$A$2:$F$550,1,FALSE),VLOOKUP(Assays!$A27,AssayDescription!$A$2:$F$550,3,FALSE)),VLOOKUP(Assays!$A27,AssayDescription!$A$2:$F$550,1,FALSE))</f>
        <v>Finegoldia magna</v>
      </c>
      <c r="C27" s="5" t="str">
        <f>IFERROR(IF(OR(VLOOKUP(Assays!A27,AssayDescription!$A$2:$G$531,5,FALSE)="virulence factor gene",VLOOKUP(Assays!A27,AssayDescription!$A$2:$G$531,5,FALSE)="antibiotic resistance gene"),VLOOKUP(Assays!A27,AssayDescription!$A$2:$G$531,3,FALSE),""),"")</f>
        <v/>
      </c>
      <c r="D27" s="5" t="str">
        <f>IFERROR(IF(OR(VLOOKUP(Assays!A27,AssayDescription!$A$2:$G$531,5,FALSE)="virulence factor gene",VLOOKUP(Assays!A27,AssayDescription!$A$2:$G$531,5,FALSE)="antibiotic resistance gene"),VLOOKUP(Assays!A27,AssayDescription!$A$2:$G$531,4,FALSE),""),"")</f>
        <v/>
      </c>
      <c r="E27" s="5" t="str">
        <f>IFERROR(IF(VLOOKUP(B27,AssayDescription!$A$2:$G$531,5,FALSE)="Microbial Identification",IF(VLOOKUP(B27,AssayDescription!$A$2:$G$531,4,FALSE)=0,"",VLOOKUP(B27,AssayDescription!$A$2:$G$531,4,FALSE)),""),"")</f>
        <v/>
      </c>
      <c r="F27" s="5">
        <f>VLOOKUP(Assays!A27,AssayDescription!$A$2:$G$550,6,FALSE)</f>
        <v>20</v>
      </c>
      <c r="G27" s="42" t="str">
        <f>VLOOKUP(Assays!A27,AssayDescription!$A$2:$G$550,7,FALSE)</f>
        <v>BPID00156A</v>
      </c>
    </row>
    <row r="28" spans="1:7" x14ac:dyDescent="0.25">
      <c r="A28" s="4" t="s">
        <v>1543</v>
      </c>
      <c r="B28" s="5" t="str">
        <f>IF(VLOOKUP(Assays!$A28,AssayDescription!$A$2:$F$550,5,FALSE)="Microbial Identification",IF(VLOOKUP(Assays!$A28,AssayDescription!$A$2:$F$550,3,FALSE)="",VLOOKUP(Assays!$A28,AssayDescription!$A$2:$F$550,1,FALSE),VLOOKUP(Assays!$A28,AssayDescription!$A$2:$F$550,3,FALSE)),VLOOKUP(Assays!$A28,AssayDescription!$A$2:$F$550,1,FALSE))</f>
        <v>Haemophilus parainfluenzae</v>
      </c>
      <c r="C28" s="5" t="str">
        <f>IFERROR(IF(OR(VLOOKUP(Assays!A28,AssayDescription!$A$2:$G$531,5,FALSE)="virulence factor gene",VLOOKUP(Assays!A28,AssayDescription!$A$2:$G$531,5,FALSE)="antibiotic resistance gene"),VLOOKUP(Assays!A28,AssayDescription!$A$2:$G$531,3,FALSE),""),"")</f>
        <v/>
      </c>
      <c r="D28" s="5" t="str">
        <f>IFERROR(IF(OR(VLOOKUP(Assays!A28,AssayDescription!$A$2:$G$531,5,FALSE)="virulence factor gene",VLOOKUP(Assays!A28,AssayDescription!$A$2:$G$531,5,FALSE)="antibiotic resistance gene"),VLOOKUP(Assays!A28,AssayDescription!$A$2:$G$531,4,FALSE),""),"")</f>
        <v/>
      </c>
      <c r="E28" s="5" t="str">
        <f>IFERROR(IF(VLOOKUP(B28,AssayDescription!$A$2:$G$531,5,FALSE)="Microbial Identification",IF(VLOOKUP(B28,AssayDescription!$A$2:$G$531,4,FALSE)=0,"",VLOOKUP(B28,AssayDescription!$A$2:$G$531,4,FALSE)),""),"")</f>
        <v/>
      </c>
      <c r="F28" s="5">
        <f>VLOOKUP(Assays!A28,AssayDescription!$A$2:$G$550,6,FALSE)</f>
        <v>30</v>
      </c>
      <c r="G28" s="42" t="str">
        <f>VLOOKUP(Assays!A28,AssayDescription!$A$2:$G$550,7,FALSE)</f>
        <v>BPID00172A</v>
      </c>
    </row>
    <row r="29" spans="1:7" x14ac:dyDescent="0.25">
      <c r="A29" s="4" t="s">
        <v>1544</v>
      </c>
      <c r="B29" s="5" t="str">
        <f>IF(VLOOKUP(Assays!$A29,AssayDescription!$A$2:$F$550,5,FALSE)="Microbial Identification",IF(VLOOKUP(Assays!$A29,AssayDescription!$A$2:$F$550,3,FALSE)="",VLOOKUP(Assays!$A29,AssayDescription!$A$2:$F$550,1,FALSE),VLOOKUP(Assays!$A29,AssayDescription!$A$2:$F$550,3,FALSE)),VLOOKUP(Assays!$A29,AssayDescription!$A$2:$F$550,1,FALSE))</f>
        <v>Lachnobacterium bovis</v>
      </c>
      <c r="C29" s="5" t="str">
        <f>IFERROR(IF(OR(VLOOKUP(Assays!A29,AssayDescription!$A$2:$G$531,5,FALSE)="virulence factor gene",VLOOKUP(Assays!A29,AssayDescription!$A$2:$G$531,5,FALSE)="antibiotic resistance gene"),VLOOKUP(Assays!A29,AssayDescription!$A$2:$G$531,3,FALSE),""),"")</f>
        <v/>
      </c>
      <c r="D29" s="5" t="str">
        <f>IFERROR(IF(OR(VLOOKUP(Assays!A29,AssayDescription!$A$2:$G$531,5,FALSE)="virulence factor gene",VLOOKUP(Assays!A29,AssayDescription!$A$2:$G$531,5,FALSE)="antibiotic resistance gene"),VLOOKUP(Assays!A29,AssayDescription!$A$2:$G$531,4,FALSE),""),"")</f>
        <v/>
      </c>
      <c r="E29" s="5" t="str">
        <f>IFERROR(IF(VLOOKUP(B29,AssayDescription!$A$2:$G$531,5,FALSE)="Microbial Identification",IF(VLOOKUP(B29,AssayDescription!$A$2:$G$531,4,FALSE)=0,"",VLOOKUP(B29,AssayDescription!$A$2:$G$531,4,FALSE)),""),"")</f>
        <v/>
      </c>
      <c r="F29" s="5">
        <f>VLOOKUP(Assays!A29,AssayDescription!$A$2:$G$550,6,FALSE)</f>
        <v>20</v>
      </c>
      <c r="G29" s="42" t="str">
        <f>VLOOKUP(Assays!A29,AssayDescription!$A$2:$G$550,7,FALSE)</f>
        <v>BPID00183A</v>
      </c>
    </row>
    <row r="30" spans="1:7" x14ac:dyDescent="0.25">
      <c r="A30" s="4" t="s">
        <v>1545</v>
      </c>
      <c r="B30" s="5" t="str">
        <f>IF(VLOOKUP(Assays!$A30,AssayDescription!$A$2:$F$550,5,FALSE)="Microbial Identification",IF(VLOOKUP(Assays!$A30,AssayDescription!$A$2:$F$550,3,FALSE)="",VLOOKUP(Assays!$A30,AssayDescription!$A$2:$F$550,1,FALSE),VLOOKUP(Assays!$A30,AssayDescription!$A$2:$F$550,3,FALSE)),VLOOKUP(Assays!$A30,AssayDescription!$A$2:$F$550,1,FALSE))</f>
        <v>Lactobacillus acidophilus</v>
      </c>
      <c r="C30" s="5" t="str">
        <f>IFERROR(IF(OR(VLOOKUP(Assays!A30,AssayDescription!$A$2:$G$531,5,FALSE)="virulence factor gene",VLOOKUP(Assays!A30,AssayDescription!$A$2:$G$531,5,FALSE)="antibiotic resistance gene"),VLOOKUP(Assays!A30,AssayDescription!$A$2:$G$531,3,FALSE),""),"")</f>
        <v/>
      </c>
      <c r="D30" s="5" t="str">
        <f>IFERROR(IF(OR(VLOOKUP(Assays!A30,AssayDescription!$A$2:$G$531,5,FALSE)="virulence factor gene",VLOOKUP(Assays!A30,AssayDescription!$A$2:$G$531,5,FALSE)="antibiotic resistance gene"),VLOOKUP(Assays!A30,AssayDescription!$A$2:$G$531,4,FALSE),""),"")</f>
        <v/>
      </c>
      <c r="E30" s="5" t="str">
        <f>IFERROR(IF(VLOOKUP(B30,AssayDescription!$A$2:$G$531,5,FALSE)="Microbial Identification",IF(VLOOKUP(B30,AssayDescription!$A$2:$G$531,4,FALSE)=0,"",VLOOKUP(B30,AssayDescription!$A$2:$G$531,4,FALSE)),""),"")</f>
        <v>Lactobacillus helveticus,Lactobacillus intestinalis</v>
      </c>
      <c r="F30" s="5">
        <f>VLOOKUP(Assays!A30,AssayDescription!$A$2:$G$550,6,FALSE)</f>
        <v>200</v>
      </c>
      <c r="G30" s="42" t="str">
        <f>VLOOKUP(Assays!A30,AssayDescription!$A$2:$G$550,7,FALSE)</f>
        <v>BPID00184A</v>
      </c>
    </row>
    <row r="31" spans="1:7" x14ac:dyDescent="0.25">
      <c r="A31" s="4" t="s">
        <v>1546</v>
      </c>
      <c r="B31" s="5" t="str">
        <f>IF(VLOOKUP(Assays!$A31,AssayDescription!$A$2:$F$550,5,FALSE)="Microbial Identification",IF(VLOOKUP(Assays!$A31,AssayDescription!$A$2:$F$550,3,FALSE)="",VLOOKUP(Assays!$A31,AssayDescription!$A$2:$F$550,1,FALSE),VLOOKUP(Assays!$A31,AssayDescription!$A$2:$F$550,3,FALSE)),VLOOKUP(Assays!$A31,AssayDescription!$A$2:$F$550,1,FALSE))</f>
        <v>Lactobacillus crispatus</v>
      </c>
      <c r="C31" s="5" t="str">
        <f>IFERROR(IF(OR(VLOOKUP(Assays!A31,AssayDescription!$A$2:$G$531,5,FALSE)="virulence factor gene",VLOOKUP(Assays!A31,AssayDescription!$A$2:$G$531,5,FALSE)="antibiotic resistance gene"),VLOOKUP(Assays!A31,AssayDescription!$A$2:$G$531,3,FALSE),""),"")</f>
        <v/>
      </c>
      <c r="D31" s="5" t="str">
        <f>IFERROR(IF(OR(VLOOKUP(Assays!A31,AssayDescription!$A$2:$G$531,5,FALSE)="virulence factor gene",VLOOKUP(Assays!A31,AssayDescription!$A$2:$G$531,5,FALSE)="antibiotic resistance gene"),VLOOKUP(Assays!A31,AssayDescription!$A$2:$G$531,4,FALSE),""),"")</f>
        <v/>
      </c>
      <c r="E31" s="5" t="str">
        <f>IFERROR(IF(VLOOKUP(B31,AssayDescription!$A$2:$G$531,5,FALSE)="Microbial Identification",IF(VLOOKUP(B31,AssayDescription!$A$2:$G$531,4,FALSE)=0,"",VLOOKUP(B31,AssayDescription!$A$2:$G$531,4,FALSE)),""),"")</f>
        <v/>
      </c>
      <c r="F31" s="5">
        <f>VLOOKUP(Assays!A31,AssayDescription!$A$2:$G$550,6,FALSE)</f>
        <v>200</v>
      </c>
      <c r="G31" s="42" t="str">
        <f>VLOOKUP(Assays!A31,AssayDescription!$A$2:$G$550,7,FALSE)</f>
        <v>BPID00186A</v>
      </c>
    </row>
    <row r="32" spans="1:7" x14ac:dyDescent="0.25">
      <c r="A32" s="4" t="s">
        <v>1547</v>
      </c>
      <c r="B32" s="5" t="str">
        <f>IF(VLOOKUP(Assays!$A32,AssayDescription!$A$2:$F$550,5,FALSE)="Microbial Identification",IF(VLOOKUP(Assays!$A32,AssayDescription!$A$2:$F$550,3,FALSE)="",VLOOKUP(Assays!$A32,AssayDescription!$A$2:$F$550,1,FALSE),VLOOKUP(Assays!$A32,AssayDescription!$A$2:$F$550,3,FALSE)),VLOOKUP(Assays!$A32,AssayDescription!$A$2:$F$550,1,FALSE))</f>
        <v>Lactobacillus gasseri</v>
      </c>
      <c r="C32" s="5" t="str">
        <f>IFERROR(IF(OR(VLOOKUP(Assays!A32,AssayDescription!$A$2:$G$531,5,FALSE)="virulence factor gene",VLOOKUP(Assays!A32,AssayDescription!$A$2:$G$531,5,FALSE)="antibiotic resistance gene"),VLOOKUP(Assays!A32,AssayDescription!$A$2:$G$531,3,FALSE),""),"")</f>
        <v/>
      </c>
      <c r="D32" s="5" t="str">
        <f>IFERROR(IF(OR(VLOOKUP(Assays!A32,AssayDescription!$A$2:$G$531,5,FALSE)="virulence factor gene",VLOOKUP(Assays!A32,AssayDescription!$A$2:$G$531,5,FALSE)="antibiotic resistance gene"),VLOOKUP(Assays!A32,AssayDescription!$A$2:$G$531,4,FALSE),""),"")</f>
        <v/>
      </c>
      <c r="E32" s="5" t="str">
        <f>IFERROR(IF(VLOOKUP(B32,AssayDescription!$A$2:$G$531,5,FALSE)="Microbial Identification",IF(VLOOKUP(B32,AssayDescription!$A$2:$G$531,4,FALSE)=0,"",VLOOKUP(B32,AssayDescription!$A$2:$G$531,4,FALSE)),""),"")</f>
        <v/>
      </c>
      <c r="F32" s="5">
        <f>VLOOKUP(Assays!A32,AssayDescription!$A$2:$G$550,6,FALSE)</f>
        <v>50</v>
      </c>
      <c r="G32" s="42" t="str">
        <f>VLOOKUP(Assays!A32,AssayDescription!$A$2:$G$550,7,FALSE)</f>
        <v>BPID00189A</v>
      </c>
    </row>
    <row r="33" spans="1:7" x14ac:dyDescent="0.25">
      <c r="A33" s="4" t="s">
        <v>1548</v>
      </c>
      <c r="B33" s="5" t="str">
        <f>IF(VLOOKUP(Assays!$A33,AssayDescription!$A$2:$F$550,5,FALSE)="Microbial Identification",IF(VLOOKUP(Assays!$A33,AssayDescription!$A$2:$F$550,3,FALSE)="",VLOOKUP(Assays!$A33,AssayDescription!$A$2:$F$550,1,FALSE),VLOOKUP(Assays!$A33,AssayDescription!$A$2:$F$550,3,FALSE)),VLOOKUP(Assays!$A33,AssayDescription!$A$2:$F$550,1,FALSE))</f>
        <v>Lactobacillus rhamnosus</v>
      </c>
      <c r="C33" s="5" t="str">
        <f>IFERROR(IF(OR(VLOOKUP(Assays!A33,AssayDescription!$A$2:$G$531,5,FALSE)="virulence factor gene",VLOOKUP(Assays!A33,AssayDescription!$A$2:$G$531,5,FALSE)="antibiotic resistance gene"),VLOOKUP(Assays!A33,AssayDescription!$A$2:$G$531,3,FALSE),""),"")</f>
        <v/>
      </c>
      <c r="D33" s="5" t="str">
        <f>IFERROR(IF(OR(VLOOKUP(Assays!A33,AssayDescription!$A$2:$G$531,5,FALSE)="virulence factor gene",VLOOKUP(Assays!A33,AssayDescription!$A$2:$G$531,5,FALSE)="antibiotic resistance gene"),VLOOKUP(Assays!A33,AssayDescription!$A$2:$G$531,4,FALSE),""),"")</f>
        <v/>
      </c>
      <c r="E33" s="5" t="str">
        <f>IFERROR(IF(VLOOKUP(B33,AssayDescription!$A$2:$G$531,5,FALSE)="Microbial Identification",IF(VLOOKUP(B33,AssayDescription!$A$2:$G$531,4,FALSE)=0,"",VLOOKUP(B33,AssayDescription!$A$2:$G$531,4,FALSE)),""),"")</f>
        <v>Lactobacillus zeae</v>
      </c>
      <c r="F33" s="5">
        <f>VLOOKUP(Assays!A33,AssayDescription!$A$2:$G$550,6,FALSE)</f>
        <v>20</v>
      </c>
      <c r="G33" s="42" t="str">
        <f>VLOOKUP(Assays!A33,AssayDescription!$A$2:$G$550,7,FALSE)</f>
        <v>BPID00195A</v>
      </c>
    </row>
    <row r="34" spans="1:7" x14ac:dyDescent="0.25">
      <c r="A34" s="4" t="s">
        <v>1549</v>
      </c>
      <c r="B34" s="5" t="str">
        <f>IF(VLOOKUP(Assays!$A34,AssayDescription!$A$2:$F$550,5,FALSE)="Microbial Identification",IF(VLOOKUP(Assays!$A34,AssayDescription!$A$2:$F$550,3,FALSE)="",VLOOKUP(Assays!$A34,AssayDescription!$A$2:$F$550,1,FALSE),VLOOKUP(Assays!$A34,AssayDescription!$A$2:$F$550,3,FALSE)),VLOOKUP(Assays!$A34,AssayDescription!$A$2:$F$550,1,FALSE))</f>
        <v>Lactobacillus salivarius</v>
      </c>
      <c r="C34" s="5" t="str">
        <f>IFERROR(IF(OR(VLOOKUP(Assays!A34,AssayDescription!$A$2:$G$531,5,FALSE)="virulence factor gene",VLOOKUP(Assays!A34,AssayDescription!$A$2:$G$531,5,FALSE)="antibiotic resistance gene"),VLOOKUP(Assays!A34,AssayDescription!$A$2:$G$531,3,FALSE),""),"")</f>
        <v/>
      </c>
      <c r="D34" s="5" t="str">
        <f>IFERROR(IF(OR(VLOOKUP(Assays!A34,AssayDescription!$A$2:$G$531,5,FALSE)="virulence factor gene",VLOOKUP(Assays!A34,AssayDescription!$A$2:$G$531,5,FALSE)="antibiotic resistance gene"),VLOOKUP(Assays!A34,AssayDescription!$A$2:$G$531,4,FALSE),""),"")</f>
        <v/>
      </c>
      <c r="E34" s="5" t="str">
        <f>IFERROR(IF(VLOOKUP(B34,AssayDescription!$A$2:$G$531,5,FALSE)="Microbial Identification",IF(VLOOKUP(B34,AssayDescription!$A$2:$G$531,4,FALSE)=0,"",VLOOKUP(B34,AssayDescription!$A$2:$G$531,4,FALSE)),""),"")</f>
        <v/>
      </c>
      <c r="F34" s="5">
        <f>VLOOKUP(Assays!A34,AssayDescription!$A$2:$G$550,6,FALSE)</f>
        <v>20</v>
      </c>
      <c r="G34" s="42" t="str">
        <f>VLOOKUP(Assays!A34,AssayDescription!$A$2:$G$550,7,FALSE)</f>
        <v>BPID00196A</v>
      </c>
    </row>
    <row r="35" spans="1:7" x14ac:dyDescent="0.25">
      <c r="A35" s="4" t="s">
        <v>1550</v>
      </c>
      <c r="B35" s="5" t="str">
        <f>IF(VLOOKUP(Assays!$A35,AssayDescription!$A$2:$F$550,5,FALSE)="Microbial Identification",IF(VLOOKUP(Assays!$A35,AssayDescription!$A$2:$F$550,3,FALSE)="",VLOOKUP(Assays!$A35,AssayDescription!$A$2:$F$550,1,FALSE),VLOOKUP(Assays!$A35,AssayDescription!$A$2:$F$550,3,FALSE)),VLOOKUP(Assays!$A35,AssayDescription!$A$2:$F$550,1,FALSE))</f>
        <v>Parabacteroides distasonis</v>
      </c>
      <c r="C35" s="5" t="str">
        <f>IFERROR(IF(OR(VLOOKUP(Assays!A35,AssayDescription!$A$2:$G$531,5,FALSE)="virulence factor gene",VLOOKUP(Assays!A35,AssayDescription!$A$2:$G$531,5,FALSE)="antibiotic resistance gene"),VLOOKUP(Assays!A35,AssayDescription!$A$2:$G$531,3,FALSE),""),"")</f>
        <v/>
      </c>
      <c r="D35" s="5" t="str">
        <f>IFERROR(IF(OR(VLOOKUP(Assays!A35,AssayDescription!$A$2:$G$531,5,FALSE)="virulence factor gene",VLOOKUP(Assays!A35,AssayDescription!$A$2:$G$531,5,FALSE)="antibiotic resistance gene"),VLOOKUP(Assays!A35,AssayDescription!$A$2:$G$531,4,FALSE),""),"")</f>
        <v/>
      </c>
      <c r="E35" s="5" t="str">
        <f>IFERROR(IF(VLOOKUP(B35,AssayDescription!$A$2:$G$531,5,FALSE)="Microbial Identification",IF(VLOOKUP(B35,AssayDescription!$A$2:$G$531,4,FALSE)=0,"",VLOOKUP(B35,AssayDescription!$A$2:$G$531,4,FALSE)),""),"")</f>
        <v/>
      </c>
      <c r="F35" s="5">
        <f>VLOOKUP(Assays!A35,AssayDescription!$A$2:$G$550,6,FALSE)</f>
        <v>100</v>
      </c>
      <c r="G35" s="42" t="str">
        <f>VLOOKUP(Assays!A35,AssayDescription!$A$2:$G$550,7,FALSE)</f>
        <v>BPID00257A</v>
      </c>
    </row>
    <row r="36" spans="1:7" x14ac:dyDescent="0.25">
      <c r="A36" s="4" t="s">
        <v>1551</v>
      </c>
      <c r="B36" s="5" t="str">
        <f>IF(VLOOKUP(Assays!$A36,AssayDescription!$A$2:$F$550,5,FALSE)="Microbial Identification",IF(VLOOKUP(Assays!$A36,AssayDescription!$A$2:$F$550,3,FALSE)="",VLOOKUP(Assays!$A36,AssayDescription!$A$2:$F$550,1,FALSE),VLOOKUP(Assays!$A36,AssayDescription!$A$2:$F$550,3,FALSE)),VLOOKUP(Assays!$A36,AssayDescription!$A$2:$F$550,1,FALSE))</f>
        <v>Parabacteroides merdae</v>
      </c>
      <c r="C36" s="5" t="str">
        <f>IFERROR(IF(OR(VLOOKUP(Assays!A36,AssayDescription!$A$2:$G$531,5,FALSE)="virulence factor gene",VLOOKUP(Assays!A36,AssayDescription!$A$2:$G$531,5,FALSE)="antibiotic resistance gene"),VLOOKUP(Assays!A36,AssayDescription!$A$2:$G$531,3,FALSE),""),"")</f>
        <v/>
      </c>
      <c r="D36" s="5" t="str">
        <f>IFERROR(IF(OR(VLOOKUP(Assays!A36,AssayDescription!$A$2:$G$531,5,FALSE)="virulence factor gene",VLOOKUP(Assays!A36,AssayDescription!$A$2:$G$531,5,FALSE)="antibiotic resistance gene"),VLOOKUP(Assays!A36,AssayDescription!$A$2:$G$531,4,FALSE),""),"")</f>
        <v/>
      </c>
      <c r="E36" s="5" t="str">
        <f>IFERROR(IF(VLOOKUP(B36,AssayDescription!$A$2:$G$531,5,FALSE)="Microbial Identification",IF(VLOOKUP(B36,AssayDescription!$A$2:$G$531,4,FALSE)=0,"",VLOOKUP(B36,AssayDescription!$A$2:$G$531,4,FALSE)),""),"")</f>
        <v/>
      </c>
      <c r="F36" s="5">
        <f>VLOOKUP(Assays!A36,AssayDescription!$A$2:$G$550,6,FALSE)</f>
        <v>30</v>
      </c>
      <c r="G36" s="42" t="str">
        <f>VLOOKUP(Assays!A36,AssayDescription!$A$2:$G$550,7,FALSE)</f>
        <v>BPID00258A</v>
      </c>
    </row>
    <row r="37" spans="1:7" x14ac:dyDescent="0.25">
      <c r="A37" s="4" t="s">
        <v>1552</v>
      </c>
      <c r="B37" s="5" t="str">
        <f>IF(VLOOKUP(Assays!$A37,AssayDescription!$A$2:$F$550,5,FALSE)="Microbial Identification",IF(VLOOKUP(Assays!$A37,AssayDescription!$A$2:$F$550,3,FALSE)="",VLOOKUP(Assays!$A37,AssayDescription!$A$2:$F$550,1,FALSE),VLOOKUP(Assays!$A37,AssayDescription!$A$2:$F$550,3,FALSE)),VLOOKUP(Assays!$A37,AssayDescription!$A$2:$F$550,1,FALSE))</f>
        <v>Peptoniphilus asaccharolyticus</v>
      </c>
      <c r="C37" s="5" t="str">
        <f>IFERROR(IF(OR(VLOOKUP(Assays!A37,AssayDescription!$A$2:$G$531,5,FALSE)="virulence factor gene",VLOOKUP(Assays!A37,AssayDescription!$A$2:$G$531,5,FALSE)="antibiotic resistance gene"),VLOOKUP(Assays!A37,AssayDescription!$A$2:$G$531,3,FALSE),""),"")</f>
        <v/>
      </c>
      <c r="D37" s="5" t="str">
        <f>IFERROR(IF(OR(VLOOKUP(Assays!A37,AssayDescription!$A$2:$G$531,5,FALSE)="virulence factor gene",VLOOKUP(Assays!A37,AssayDescription!$A$2:$G$531,5,FALSE)="antibiotic resistance gene"),VLOOKUP(Assays!A37,AssayDescription!$A$2:$G$531,4,FALSE),""),"")</f>
        <v/>
      </c>
      <c r="E37" s="5" t="str">
        <f>IFERROR(IF(VLOOKUP(B37,AssayDescription!$A$2:$G$531,5,FALSE)="Microbial Identification",IF(VLOOKUP(B37,AssayDescription!$A$2:$G$531,4,FALSE)=0,"",VLOOKUP(B37,AssayDescription!$A$2:$G$531,4,FALSE)),""),"")</f>
        <v/>
      </c>
      <c r="F37" s="5">
        <f>VLOOKUP(Assays!A37,AssayDescription!$A$2:$G$550,6,FALSE)</f>
        <v>20</v>
      </c>
      <c r="G37" s="42" t="str">
        <f>VLOOKUP(Assays!A37,AssayDescription!$A$2:$G$550,7,FALSE)</f>
        <v>BPID00264A</v>
      </c>
    </row>
    <row r="38" spans="1:7" x14ac:dyDescent="0.25">
      <c r="A38" s="3" t="s">
        <v>1553</v>
      </c>
      <c r="B38" s="5" t="str">
        <f>IF(VLOOKUP(Assays!$A38,AssayDescription!$A$2:$F$550,5,FALSE)="Microbial Identification",IF(VLOOKUP(Assays!$A38,AssayDescription!$A$2:$F$550,3,FALSE)="",VLOOKUP(Assays!$A38,AssayDescription!$A$2:$F$550,1,FALSE),VLOOKUP(Assays!$A38,AssayDescription!$A$2:$F$550,3,FALSE)),VLOOKUP(Assays!$A38,AssayDescription!$A$2:$F$550,1,FALSE))</f>
        <v>Peptostreptococcus anaerobius</v>
      </c>
      <c r="C38" s="5" t="str">
        <f>IFERROR(IF(OR(VLOOKUP(Assays!A38,AssayDescription!$A$2:$G$531,5,FALSE)="virulence factor gene",VLOOKUP(Assays!A38,AssayDescription!$A$2:$G$531,5,FALSE)="antibiotic resistance gene"),VLOOKUP(Assays!A38,AssayDescription!$A$2:$G$531,3,FALSE),""),"")</f>
        <v/>
      </c>
      <c r="D38" s="5" t="str">
        <f>IFERROR(IF(OR(VLOOKUP(Assays!A38,AssayDescription!$A$2:$G$531,5,FALSE)="virulence factor gene",VLOOKUP(Assays!A38,AssayDescription!$A$2:$G$531,5,FALSE)="antibiotic resistance gene"),VLOOKUP(Assays!A38,AssayDescription!$A$2:$G$531,4,FALSE),""),"")</f>
        <v/>
      </c>
      <c r="E38" s="5" t="str">
        <f>IFERROR(IF(VLOOKUP(B38,AssayDescription!$A$2:$G$531,5,FALSE)="Microbial Identification",IF(VLOOKUP(B38,AssayDescription!$A$2:$G$531,4,FALSE)=0,"",VLOOKUP(B38,AssayDescription!$A$2:$G$531,4,FALSE)),""),"")</f>
        <v/>
      </c>
      <c r="F38" s="5">
        <f>VLOOKUP(Assays!A38,AssayDescription!$A$2:$G$550,6,FALSE)</f>
        <v>30</v>
      </c>
      <c r="G38" s="42" t="str">
        <f>VLOOKUP(Assays!A38,AssayDescription!$A$2:$G$550,7,FALSE)</f>
        <v>BPID00265A</v>
      </c>
    </row>
    <row r="39" spans="1:7" x14ac:dyDescent="0.25">
      <c r="A39" s="3" t="s">
        <v>1554</v>
      </c>
      <c r="B39" s="5" t="str">
        <f>IF(VLOOKUP(Assays!$A39,AssayDescription!$A$2:$F$550,5,FALSE)="Microbial Identification",IF(VLOOKUP(Assays!$A39,AssayDescription!$A$2:$F$550,3,FALSE)="",VLOOKUP(Assays!$A39,AssayDescription!$A$2:$F$550,1,FALSE),VLOOKUP(Assays!$A39,AssayDescription!$A$2:$F$550,3,FALSE)),VLOOKUP(Assays!$A39,AssayDescription!$A$2:$F$550,1,FALSE))</f>
        <v>Prevotella copri</v>
      </c>
      <c r="C39" s="5" t="str">
        <f>IFERROR(IF(OR(VLOOKUP(Assays!A39,AssayDescription!$A$2:$G$531,5,FALSE)="virulence factor gene",VLOOKUP(Assays!A39,AssayDescription!$A$2:$G$531,5,FALSE)="antibiotic resistance gene"),VLOOKUP(Assays!A39,AssayDescription!$A$2:$G$531,3,FALSE),""),"")</f>
        <v/>
      </c>
      <c r="D39" s="5" t="str">
        <f>IFERROR(IF(OR(VLOOKUP(Assays!A39,AssayDescription!$A$2:$G$531,5,FALSE)="virulence factor gene",VLOOKUP(Assays!A39,AssayDescription!$A$2:$G$531,5,FALSE)="antibiotic resistance gene"),VLOOKUP(Assays!A39,AssayDescription!$A$2:$G$531,4,FALSE),""),"")</f>
        <v/>
      </c>
      <c r="E39" s="5" t="str">
        <f>IFERROR(IF(VLOOKUP(B39,AssayDescription!$A$2:$G$531,5,FALSE)="Microbial Identification",IF(VLOOKUP(B39,AssayDescription!$A$2:$G$531,4,FALSE)=0,"",VLOOKUP(B39,AssayDescription!$A$2:$G$531,4,FALSE)),""),"")</f>
        <v/>
      </c>
      <c r="F39" s="5">
        <f>VLOOKUP(Assays!A39,AssayDescription!$A$2:$G$550,6,FALSE)</f>
        <v>40</v>
      </c>
      <c r="G39" s="42" t="str">
        <f>VLOOKUP(Assays!A39,AssayDescription!$A$2:$G$550,7,FALSE)</f>
        <v>BPID00274A</v>
      </c>
    </row>
    <row r="40" spans="1:7" x14ac:dyDescent="0.25">
      <c r="A40" s="3" t="s">
        <v>1555</v>
      </c>
      <c r="B40" s="5" t="str">
        <f>IF(VLOOKUP(Assays!$A40,AssayDescription!$A$2:$F$550,5,FALSE)="Microbial Identification",IF(VLOOKUP(Assays!$A40,AssayDescription!$A$2:$F$550,3,FALSE)="",VLOOKUP(Assays!$A40,AssayDescription!$A$2:$F$550,1,FALSE),VLOOKUP(Assays!$A40,AssayDescription!$A$2:$F$550,3,FALSE)),VLOOKUP(Assays!$A40,AssayDescription!$A$2:$F$550,1,FALSE))</f>
        <v>Ruminococcus gnavus</v>
      </c>
      <c r="C40" s="5" t="str">
        <f>IFERROR(IF(OR(VLOOKUP(Assays!A40,AssayDescription!$A$2:$G$531,5,FALSE)="virulence factor gene",VLOOKUP(Assays!A40,AssayDescription!$A$2:$G$531,5,FALSE)="antibiotic resistance gene"),VLOOKUP(Assays!A40,AssayDescription!$A$2:$G$531,3,FALSE),""),"")</f>
        <v/>
      </c>
      <c r="D40" s="5" t="str">
        <f>IFERROR(IF(OR(VLOOKUP(Assays!A40,AssayDescription!$A$2:$G$531,5,FALSE)="virulence factor gene",VLOOKUP(Assays!A40,AssayDescription!$A$2:$G$531,5,FALSE)="antibiotic resistance gene"),VLOOKUP(Assays!A40,AssayDescription!$A$2:$G$531,4,FALSE),""),"")</f>
        <v/>
      </c>
      <c r="E40" s="5" t="str">
        <f>IFERROR(IF(VLOOKUP(B40,AssayDescription!$A$2:$G$531,5,FALSE)="Microbial Identification",IF(VLOOKUP(B40,AssayDescription!$A$2:$G$531,4,FALSE)=0,"",VLOOKUP(B40,AssayDescription!$A$2:$G$531,4,FALSE)),""),"")</f>
        <v/>
      </c>
      <c r="F40" s="5">
        <f>VLOOKUP(Assays!A40,AssayDescription!$A$2:$G$550,6,FALSE)</f>
        <v>30</v>
      </c>
      <c r="G40" s="42" t="str">
        <f>VLOOKUP(Assays!A40,AssayDescription!$A$2:$G$550,7,FALSE)</f>
        <v>BPID00299A</v>
      </c>
    </row>
    <row r="41" spans="1:7" x14ac:dyDescent="0.25">
      <c r="A41" s="3" t="s">
        <v>1556</v>
      </c>
      <c r="B41" s="5" t="str">
        <f>IF(VLOOKUP(Assays!$A41,AssayDescription!$A$2:$F$550,5,FALSE)="Microbial Identification",IF(VLOOKUP(Assays!$A41,AssayDescription!$A$2:$F$550,3,FALSE)="",VLOOKUP(Assays!$A41,AssayDescription!$A$2:$F$550,1,FALSE),VLOOKUP(Assays!$A41,AssayDescription!$A$2:$F$550,3,FALSE)),VLOOKUP(Assays!$A41,AssayDescription!$A$2:$F$550,1,FALSE))</f>
        <v>Ruminococcus torques</v>
      </c>
      <c r="C41" s="5" t="str">
        <f>IFERROR(IF(OR(VLOOKUP(Assays!A41,AssayDescription!$A$2:$G$531,5,FALSE)="virulence factor gene",VLOOKUP(Assays!A41,AssayDescription!$A$2:$G$531,5,FALSE)="antibiotic resistance gene"),VLOOKUP(Assays!A41,AssayDescription!$A$2:$G$531,3,FALSE),""),"")</f>
        <v/>
      </c>
      <c r="D41" s="5" t="str">
        <f>IFERROR(IF(OR(VLOOKUP(Assays!A41,AssayDescription!$A$2:$G$531,5,FALSE)="virulence factor gene",VLOOKUP(Assays!A41,AssayDescription!$A$2:$G$531,5,FALSE)="antibiotic resistance gene"),VLOOKUP(Assays!A41,AssayDescription!$A$2:$G$531,4,FALSE),""),"")</f>
        <v/>
      </c>
      <c r="E41" s="5" t="str">
        <f>IFERROR(IF(VLOOKUP(B41,AssayDescription!$A$2:$G$531,5,FALSE)="Microbial Identification",IF(VLOOKUP(B41,AssayDescription!$A$2:$G$531,4,FALSE)=0,"",VLOOKUP(B41,AssayDescription!$A$2:$G$531,4,FALSE)),""),"")</f>
        <v/>
      </c>
      <c r="F41" s="5">
        <f>VLOOKUP(Assays!A41,AssayDescription!$A$2:$G$550,6,FALSE)</f>
        <v>30</v>
      </c>
      <c r="G41" s="42" t="str">
        <f>VLOOKUP(Assays!A41,AssayDescription!$A$2:$G$550,7,FALSE)</f>
        <v>BPID00301A</v>
      </c>
    </row>
    <row r="42" spans="1:7" x14ac:dyDescent="0.25">
      <c r="A42" s="3" t="s">
        <v>1557</v>
      </c>
      <c r="B42" s="5" t="str">
        <f>IF(VLOOKUP(Assays!$A42,AssayDescription!$A$2:$F$550,5,FALSE)="Microbial Identification",IF(VLOOKUP(Assays!$A42,AssayDescription!$A$2:$F$550,3,FALSE)="",VLOOKUP(Assays!$A42,AssayDescription!$A$2:$F$550,1,FALSE),VLOOKUP(Assays!$A42,AssayDescription!$A$2:$F$550,3,FALSE)),VLOOKUP(Assays!$A42,AssayDescription!$A$2:$F$550,1,FALSE))</f>
        <v>Sporobacter termitidis</v>
      </c>
      <c r="C42" s="5" t="str">
        <f>IFERROR(IF(OR(VLOOKUP(Assays!A42,AssayDescription!$A$2:$G$531,5,FALSE)="virulence factor gene",VLOOKUP(Assays!A42,AssayDescription!$A$2:$G$531,5,FALSE)="antibiotic resistance gene"),VLOOKUP(Assays!A42,AssayDescription!$A$2:$G$531,3,FALSE),""),"")</f>
        <v/>
      </c>
      <c r="D42" s="5" t="str">
        <f>IFERROR(IF(OR(VLOOKUP(Assays!A42,AssayDescription!$A$2:$G$531,5,FALSE)="virulence factor gene",VLOOKUP(Assays!A42,AssayDescription!$A$2:$G$531,5,FALSE)="antibiotic resistance gene"),VLOOKUP(Assays!A42,AssayDescription!$A$2:$G$531,4,FALSE),""),"")</f>
        <v/>
      </c>
      <c r="E42" s="5" t="str">
        <f>IFERROR(IF(VLOOKUP(B42,AssayDescription!$A$2:$G$531,5,FALSE)="Microbial Identification",IF(VLOOKUP(B42,AssayDescription!$A$2:$G$531,4,FALSE)=0,"",VLOOKUP(B42,AssayDescription!$A$2:$G$531,4,FALSE)),""),"")</f>
        <v/>
      </c>
      <c r="F42" s="5">
        <f>VLOOKUP(Assays!A42,AssayDescription!$A$2:$G$550,6,FALSE)</f>
        <v>100</v>
      </c>
      <c r="G42" s="42" t="str">
        <f>VLOOKUP(Assays!A42,AssayDescription!$A$2:$G$550,7,FALSE)</f>
        <v>BPID00313A</v>
      </c>
    </row>
    <row r="43" spans="1:7" x14ac:dyDescent="0.25">
      <c r="A43" s="3" t="s">
        <v>1558</v>
      </c>
      <c r="B43" s="5" t="str">
        <f>IF(VLOOKUP(Assays!$A43,AssayDescription!$A$2:$F$550,5,FALSE)="Microbial Identification",IF(VLOOKUP(Assays!$A43,AssayDescription!$A$2:$F$550,3,FALSE)="",VLOOKUP(Assays!$A43,AssayDescription!$A$2:$F$550,1,FALSE),VLOOKUP(Assays!$A43,AssayDescription!$A$2:$F$550,3,FALSE)),VLOOKUP(Assays!$A43,AssayDescription!$A$2:$F$550,1,FALSE))</f>
        <v>Streptococcus anginosus</v>
      </c>
      <c r="C43" s="5" t="str">
        <f>IFERROR(IF(OR(VLOOKUP(Assays!A43,AssayDescription!$A$2:$G$531,5,FALSE)="virulence factor gene",VLOOKUP(Assays!A43,AssayDescription!$A$2:$G$531,5,FALSE)="antibiotic resistance gene"),VLOOKUP(Assays!A43,AssayDescription!$A$2:$G$531,3,FALSE),""),"")</f>
        <v/>
      </c>
      <c r="D43" s="5" t="str">
        <f>IFERROR(IF(OR(VLOOKUP(Assays!A43,AssayDescription!$A$2:$G$531,5,FALSE)="virulence factor gene",VLOOKUP(Assays!A43,AssayDescription!$A$2:$G$531,5,FALSE)="antibiotic resistance gene"),VLOOKUP(Assays!A43,AssayDescription!$A$2:$G$531,4,FALSE),""),"")</f>
        <v/>
      </c>
      <c r="E43" s="5" t="str">
        <f>IFERROR(IF(VLOOKUP(B43,AssayDescription!$A$2:$G$531,5,FALSE)="Microbial Identification",IF(VLOOKUP(B43,AssayDescription!$A$2:$G$531,4,FALSE)=0,"",VLOOKUP(B43,AssayDescription!$A$2:$G$531,4,FALSE)),""),"")</f>
        <v/>
      </c>
      <c r="F43" s="5">
        <f>VLOOKUP(Assays!A43,AssayDescription!$A$2:$G$550,6,FALSE)</f>
        <v>30</v>
      </c>
      <c r="G43" s="42" t="str">
        <f>VLOOKUP(Assays!A43,AssayDescription!$A$2:$G$550,7,FALSE)</f>
        <v>BPID00321A</v>
      </c>
    </row>
    <row r="44" spans="1:7" x14ac:dyDescent="0.25">
      <c r="A44" s="3" t="s">
        <v>1559</v>
      </c>
      <c r="B44" s="5" t="str">
        <f>IF(VLOOKUP(Assays!$A44,AssayDescription!$A$2:$F$550,5,FALSE)="Microbial Identification",IF(VLOOKUP(Assays!$A44,AssayDescription!$A$2:$F$550,3,FALSE)="",VLOOKUP(Assays!$A44,AssayDescription!$A$2:$F$550,1,FALSE),VLOOKUP(Assays!$A44,AssayDescription!$A$2:$F$550,3,FALSE)),VLOOKUP(Assays!$A44,AssayDescription!$A$2:$F$550,1,FALSE))</f>
        <v>Streptococcus mutans</v>
      </c>
      <c r="C44" s="5" t="str">
        <f>IFERROR(IF(OR(VLOOKUP(Assays!A44,AssayDescription!$A$2:$G$531,5,FALSE)="virulence factor gene",VLOOKUP(Assays!A44,AssayDescription!$A$2:$G$531,5,FALSE)="antibiotic resistance gene"),VLOOKUP(Assays!A44,AssayDescription!$A$2:$G$531,3,FALSE),""),"")</f>
        <v/>
      </c>
      <c r="D44" s="5" t="str">
        <f>IFERROR(IF(OR(VLOOKUP(Assays!A44,AssayDescription!$A$2:$G$531,5,FALSE)="virulence factor gene",VLOOKUP(Assays!A44,AssayDescription!$A$2:$G$531,5,FALSE)="antibiotic resistance gene"),VLOOKUP(Assays!A44,AssayDescription!$A$2:$G$531,4,FALSE),""),"")</f>
        <v/>
      </c>
      <c r="E44" s="5" t="str">
        <f>IFERROR(IF(VLOOKUP(B44,AssayDescription!$A$2:$G$531,5,FALSE)="Microbial Identification",IF(VLOOKUP(B44,AssayDescription!$A$2:$G$531,4,FALSE)=0,"",VLOOKUP(B44,AssayDescription!$A$2:$G$531,4,FALSE)),""),"")</f>
        <v/>
      </c>
      <c r="F44" s="5">
        <f>VLOOKUP(Assays!A44,AssayDescription!$A$2:$G$550,6,FALSE)</f>
        <v>400</v>
      </c>
      <c r="G44" s="42" t="str">
        <f>VLOOKUP(Assays!A44,AssayDescription!$A$2:$G$550,7,FALSE)</f>
        <v>BPID00328A</v>
      </c>
    </row>
    <row r="45" spans="1:7" x14ac:dyDescent="0.25">
      <c r="A45" s="3" t="s">
        <v>1560</v>
      </c>
      <c r="B45" s="5" t="str">
        <f>IF(VLOOKUP(Assays!$A45,AssayDescription!$A$2:$F$550,5,FALSE)="Microbial Identification",IF(VLOOKUP(Assays!$A45,AssayDescription!$A$2:$F$550,3,FALSE)="",VLOOKUP(Assays!$A45,AssayDescription!$A$2:$F$550,1,FALSE),VLOOKUP(Assays!$A45,AssayDescription!$A$2:$F$550,3,FALSE)),VLOOKUP(Assays!$A45,AssayDescription!$A$2:$F$550,1,FALSE))</f>
        <v>Streptococcus thermophilus,Streptococcus salivarius</v>
      </c>
      <c r="C45" s="5" t="str">
        <f>IFERROR(IF(OR(VLOOKUP(Assays!A45,AssayDescription!$A$2:$G$531,5,FALSE)="virulence factor gene",VLOOKUP(Assays!A45,AssayDescription!$A$2:$G$531,5,FALSE)="antibiotic resistance gene"),VLOOKUP(Assays!A45,AssayDescription!$A$2:$G$531,3,FALSE),""),"")</f>
        <v/>
      </c>
      <c r="D45" s="5" t="str">
        <f>IFERROR(IF(OR(VLOOKUP(Assays!A45,AssayDescription!$A$2:$G$531,5,FALSE)="virulence factor gene",VLOOKUP(Assays!A45,AssayDescription!$A$2:$G$531,5,FALSE)="antibiotic resistance gene"),VLOOKUP(Assays!A45,AssayDescription!$A$2:$G$531,4,FALSE),""),"")</f>
        <v/>
      </c>
      <c r="E45" s="5" t="str">
        <f>IFERROR(IF(VLOOKUP(B45,AssayDescription!$A$2:$G$531,5,FALSE)="Microbial Identification",IF(VLOOKUP(B45,AssayDescription!$A$2:$G$531,4,FALSE)=0,"",VLOOKUP(B45,AssayDescription!$A$2:$G$531,4,FALSE)),""),"")</f>
        <v/>
      </c>
      <c r="F45" s="5">
        <f>VLOOKUP(Assays!A45,AssayDescription!$A$2:$G$550,6,FALSE)</f>
        <v>100</v>
      </c>
      <c r="G45" s="42" t="str">
        <f>VLOOKUP(Assays!A45,AssayDescription!$A$2:$G$550,7,FALSE)</f>
        <v>BPID00333A</v>
      </c>
    </row>
    <row r="46" spans="1:7" x14ac:dyDescent="0.25">
      <c r="A46" s="3" t="s">
        <v>1561</v>
      </c>
      <c r="B46" s="5" t="str">
        <f>IF(VLOOKUP(Assays!$A46,AssayDescription!$A$2:$F$550,5,FALSE)="Microbial Identification",IF(VLOOKUP(Assays!$A46,AssayDescription!$A$2:$F$550,3,FALSE)="",VLOOKUP(Assays!$A46,AssayDescription!$A$2:$F$550,1,FALSE),VLOOKUP(Assays!$A46,AssayDescription!$A$2:$F$550,3,FALSE)),VLOOKUP(Assays!$A46,AssayDescription!$A$2:$F$550,1,FALSE))</f>
        <v>Subdoligranulum variabile</v>
      </c>
      <c r="C46" s="5" t="str">
        <f>IFERROR(IF(OR(VLOOKUP(Assays!A46,AssayDescription!$A$2:$G$531,5,FALSE)="virulence factor gene",VLOOKUP(Assays!A46,AssayDescription!$A$2:$G$531,5,FALSE)="antibiotic resistance gene"),VLOOKUP(Assays!A46,AssayDescription!$A$2:$G$531,3,FALSE),""),"")</f>
        <v/>
      </c>
      <c r="D46" s="5" t="str">
        <f>IFERROR(IF(OR(VLOOKUP(Assays!A46,AssayDescription!$A$2:$G$531,5,FALSE)="virulence factor gene",VLOOKUP(Assays!A46,AssayDescription!$A$2:$G$531,5,FALSE)="antibiotic resistance gene"),VLOOKUP(Assays!A46,AssayDescription!$A$2:$G$531,4,FALSE),""),"")</f>
        <v/>
      </c>
      <c r="E46" s="5" t="str">
        <f>IFERROR(IF(VLOOKUP(B46,AssayDescription!$A$2:$G$531,5,FALSE)="Microbial Identification",IF(VLOOKUP(B46,AssayDescription!$A$2:$G$531,4,FALSE)=0,"",VLOOKUP(B46,AssayDescription!$A$2:$G$531,4,FALSE)),""),"")</f>
        <v/>
      </c>
      <c r="F46" s="5">
        <f>VLOOKUP(Assays!A46,AssayDescription!$A$2:$G$550,6,FALSE)</f>
        <v>20</v>
      </c>
      <c r="G46" s="42" t="str">
        <f>VLOOKUP(Assays!A46,AssayDescription!$A$2:$G$550,7,FALSE)</f>
        <v>BPID00340A</v>
      </c>
    </row>
    <row r="47" spans="1:7" x14ac:dyDescent="0.25">
      <c r="A47" s="3" t="s">
        <v>1562</v>
      </c>
      <c r="B47" s="5" t="str">
        <f>IF(VLOOKUP(Assays!$A47,AssayDescription!$A$2:$F$550,5,FALSE)="Microbial Identification",IF(VLOOKUP(Assays!$A47,AssayDescription!$A$2:$F$550,3,FALSE)="",VLOOKUP(Assays!$A47,AssayDescription!$A$2:$F$550,1,FALSE),VLOOKUP(Assays!$A47,AssayDescription!$A$2:$F$550,3,FALSE)),VLOOKUP(Assays!$A47,AssayDescription!$A$2:$F$550,1,FALSE))</f>
        <v>Pan Bacteria 1</v>
      </c>
      <c r="C47" s="5" t="str">
        <f>IFERROR(IF(OR(VLOOKUP(Assays!A47,AssayDescription!$A$2:$G$531,5,FALSE)="virulence factor gene",VLOOKUP(Assays!A47,AssayDescription!$A$2:$G$531,5,FALSE)="antibiotic resistance gene"),VLOOKUP(Assays!A47,AssayDescription!$A$2:$G$531,3,FALSE),""),"")</f>
        <v/>
      </c>
      <c r="D47" s="5" t="str">
        <f>IFERROR(IF(OR(VLOOKUP(Assays!A47,AssayDescription!$A$2:$G$531,5,FALSE)="virulence factor gene",VLOOKUP(Assays!A47,AssayDescription!$A$2:$G$531,5,FALSE)="antibiotic resistance gene"),VLOOKUP(Assays!A47,AssayDescription!$A$2:$G$531,4,FALSE),""),"")</f>
        <v/>
      </c>
      <c r="E47" s="5" t="str">
        <f>IFERROR(IF(VLOOKUP(B47,AssayDescription!$A$2:$G$531,5,FALSE)="Microbial Identification",IF(VLOOKUP(B47,AssayDescription!$A$2:$G$531,4,FALSE)=0,"",VLOOKUP(B47,AssayDescription!$A$2:$G$531,4,FALSE)),""),"")</f>
        <v/>
      </c>
      <c r="F47" s="5"/>
      <c r="G47" s="42" t="str">
        <f>VLOOKUP(Assays!A47,AssayDescription!$A$2:$G$550,7,FALSE)</f>
        <v>BPCL00360A</v>
      </c>
    </row>
    <row r="48" spans="1:7" x14ac:dyDescent="0.25">
      <c r="A48" s="3" t="s">
        <v>1563</v>
      </c>
      <c r="B48" s="5" t="str">
        <f>IF(VLOOKUP(Assays!$A48,AssayDescription!$A$2:$F$550,5,FALSE)="Microbial Identification",IF(VLOOKUP(Assays!$A48,AssayDescription!$A$2:$F$550,3,FALSE)="",VLOOKUP(Assays!$A48,AssayDescription!$A$2:$F$550,1,FALSE),VLOOKUP(Assays!$A48,AssayDescription!$A$2:$F$550,3,FALSE)),VLOOKUP(Assays!$A48,AssayDescription!$A$2:$F$550,1,FALSE))</f>
        <v>Pan Bacteria 3</v>
      </c>
      <c r="C48" s="5" t="str">
        <f>IFERROR(IF(OR(VLOOKUP(Assays!A48,AssayDescription!$A$2:$G$531,5,FALSE)="virulence factor gene",VLOOKUP(Assays!A48,AssayDescription!$A$2:$G$531,5,FALSE)="antibiotic resistance gene"),VLOOKUP(Assays!A48,AssayDescription!$A$2:$G$531,3,FALSE),""),"")</f>
        <v/>
      </c>
      <c r="D48" s="5" t="str">
        <f>IFERROR(IF(OR(VLOOKUP(Assays!A48,AssayDescription!$A$2:$G$531,5,FALSE)="virulence factor gene",VLOOKUP(Assays!A48,AssayDescription!$A$2:$G$531,5,FALSE)="antibiotic resistance gene"),VLOOKUP(Assays!A48,AssayDescription!$A$2:$G$531,4,FALSE),""),"")</f>
        <v/>
      </c>
      <c r="E48" s="5" t="str">
        <f>IFERROR(IF(VLOOKUP(B48,AssayDescription!$A$2:$G$531,5,FALSE)="Microbial Identification",IF(VLOOKUP(B48,AssayDescription!$A$2:$G$531,4,FALSE)=0,"",VLOOKUP(B48,AssayDescription!$A$2:$G$531,4,FALSE)),""),"")</f>
        <v/>
      </c>
      <c r="F48" s="5"/>
      <c r="G48" s="42" t="str">
        <f>VLOOKUP(Assays!A48,AssayDescription!$A$2:$G$550,7,FALSE)</f>
        <v>BPCL00362A</v>
      </c>
    </row>
    <row r="49" spans="1:7" x14ac:dyDescent="0.25">
      <c r="A49" s="3" t="s">
        <v>1564</v>
      </c>
      <c r="B49" s="5" t="str">
        <f>IF(VLOOKUP(Assays!$A49,AssayDescription!$A$2:$F$550,5,FALSE)="Microbial Identification",IF(VLOOKUP(Assays!$A49,AssayDescription!$A$2:$F$550,3,FALSE)="",VLOOKUP(Assays!$A49,AssayDescription!$A$2:$F$550,1,FALSE),VLOOKUP(Assays!$A49,AssayDescription!$A$2:$F$550,3,FALSE)),VLOOKUP(Assays!$A49,AssayDescription!$A$2:$F$550,1,FALSE))</f>
        <v>PPC</v>
      </c>
      <c r="C49" s="5" t="str">
        <f>IFERROR(IF(OR(VLOOKUP(Assays!A49,AssayDescription!$A$2:$G$531,5,FALSE)="virulence factor gene",VLOOKUP(Assays!A49,AssayDescription!$A$2:$G$531,5,FALSE)="antibiotic resistance gene"),VLOOKUP(Assays!A49,AssayDescription!$A$2:$G$531,3,FALSE),""),"")</f>
        <v/>
      </c>
      <c r="D49" s="5" t="str">
        <f>IFERROR(IF(OR(VLOOKUP(Assays!A49,AssayDescription!$A$2:$G$531,5,FALSE)="virulence factor gene",VLOOKUP(Assays!A49,AssayDescription!$A$2:$G$531,5,FALSE)="antibiotic resistance gene"),VLOOKUP(Assays!A49,AssayDescription!$A$2:$G$531,4,FALSE),""),"")</f>
        <v/>
      </c>
      <c r="E49" s="5" t="str">
        <f>IFERROR(IF(VLOOKUP(B49,AssayDescription!$A$2:$G$531,5,FALSE)="Microbial Identification",IF(VLOOKUP(B49,AssayDescription!$A$2:$G$531,4,FALSE)=0,"",VLOOKUP(B49,AssayDescription!$A$2:$G$531,4,FALSE)),""),"")</f>
        <v/>
      </c>
      <c r="F49" s="5"/>
      <c r="G49" s="42" t="str">
        <f>VLOOKUP(Assays!A49,AssayDescription!$A$2:$G$550,7,FALSE)</f>
        <v>BPCL00365A</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50"/>
  <sheetViews>
    <sheetView zoomScale="90" zoomScaleNormal="90" workbookViewId="0">
      <selection activeCell="C3" sqref="C3"/>
    </sheetView>
  </sheetViews>
  <sheetFormatPr defaultRowHeight="15" x14ac:dyDescent="0.25"/>
  <cols>
    <col min="1" max="1" width="10.7109375" style="14" customWidth="1"/>
    <col min="2" max="2" width="50.7109375" style="14" customWidth="1"/>
    <col min="3" max="52" width="12.7109375" style="14" customWidth="1"/>
    <col min="53" max="53" width="5.7109375" style="14" customWidth="1"/>
    <col min="54" max="16384" width="9.140625" style="14"/>
  </cols>
  <sheetData>
    <row r="1" spans="1:53" s="30" customFormat="1" x14ac:dyDescent="0.25">
      <c r="A1" s="128" t="s">
        <v>0</v>
      </c>
      <c r="B1" s="130" t="s">
        <v>886</v>
      </c>
      <c r="C1" s="125" t="s">
        <v>106</v>
      </c>
      <c r="D1" s="126"/>
      <c r="E1" s="126"/>
      <c r="F1" s="126"/>
      <c r="G1" s="126"/>
      <c r="H1" s="126"/>
      <c r="I1" s="126"/>
      <c r="J1" s="126"/>
      <c r="K1" s="126"/>
      <c r="L1" s="126"/>
      <c r="M1" s="126"/>
      <c r="N1" s="127"/>
      <c r="O1" s="125" t="s">
        <v>106</v>
      </c>
      <c r="P1" s="126"/>
      <c r="Q1" s="126"/>
      <c r="R1" s="126"/>
      <c r="S1" s="126"/>
      <c r="T1" s="126"/>
      <c r="U1" s="126"/>
      <c r="V1" s="126"/>
      <c r="W1" s="126"/>
      <c r="X1" s="126"/>
      <c r="Y1" s="126"/>
      <c r="Z1" s="127"/>
      <c r="AA1" s="125" t="s">
        <v>106</v>
      </c>
      <c r="AB1" s="126"/>
      <c r="AC1" s="126"/>
      <c r="AD1" s="126"/>
      <c r="AE1" s="126"/>
      <c r="AF1" s="126"/>
      <c r="AG1" s="126"/>
      <c r="AH1" s="126"/>
      <c r="AI1" s="126"/>
      <c r="AJ1" s="126"/>
      <c r="AK1" s="126"/>
      <c r="AL1" s="127"/>
      <c r="AM1" s="125" t="s">
        <v>106</v>
      </c>
      <c r="AN1" s="126"/>
      <c r="AO1" s="126"/>
      <c r="AP1" s="126"/>
      <c r="AQ1" s="126"/>
      <c r="AR1" s="126"/>
      <c r="AS1" s="126"/>
      <c r="AT1" s="126"/>
      <c r="AU1" s="126"/>
      <c r="AV1" s="126"/>
      <c r="AW1" s="126"/>
      <c r="AX1" s="127"/>
      <c r="AY1" s="63"/>
      <c r="AZ1" s="64"/>
    </row>
    <row r="2" spans="1:53" s="30" customFormat="1" x14ac:dyDescent="0.25">
      <c r="A2" s="129"/>
      <c r="B2" s="131"/>
      <c r="C2" s="31" t="s">
        <v>1</v>
      </c>
      <c r="D2" s="31" t="s">
        <v>2</v>
      </c>
      <c r="E2" s="31" t="s">
        <v>3</v>
      </c>
      <c r="F2" s="31" t="s">
        <v>4</v>
      </c>
      <c r="G2" s="31" t="s">
        <v>5</v>
      </c>
      <c r="H2" s="31" t="s">
        <v>6</v>
      </c>
      <c r="I2" s="31" t="s">
        <v>7</v>
      </c>
      <c r="J2" s="31" t="s">
        <v>8</v>
      </c>
      <c r="K2" s="31" t="s">
        <v>9</v>
      </c>
      <c r="L2" s="31" t="s">
        <v>10</v>
      </c>
      <c r="M2" s="31" t="s">
        <v>1451</v>
      </c>
      <c r="N2" s="31" t="s">
        <v>1452</v>
      </c>
      <c r="O2" s="31" t="s">
        <v>1453</v>
      </c>
      <c r="P2" s="31" t="s">
        <v>1454</v>
      </c>
      <c r="Q2" s="31" t="s">
        <v>1455</v>
      </c>
      <c r="R2" s="31" t="s">
        <v>1456</v>
      </c>
      <c r="S2" s="31" t="s">
        <v>1457</v>
      </c>
      <c r="T2" s="31" t="s">
        <v>1458</v>
      </c>
      <c r="U2" s="31" t="s">
        <v>1459</v>
      </c>
      <c r="V2" s="31" t="s">
        <v>1460</v>
      </c>
      <c r="W2" s="31" t="s">
        <v>1461</v>
      </c>
      <c r="X2" s="31" t="s">
        <v>1462</v>
      </c>
      <c r="Y2" s="31" t="s">
        <v>1463</v>
      </c>
      <c r="Z2" s="31" t="s">
        <v>1464</v>
      </c>
      <c r="AA2" s="31" t="s">
        <v>1465</v>
      </c>
      <c r="AB2" s="31" t="s">
        <v>1466</v>
      </c>
      <c r="AC2" s="31" t="s">
        <v>1467</v>
      </c>
      <c r="AD2" s="31" t="s">
        <v>1468</v>
      </c>
      <c r="AE2" s="31" t="s">
        <v>1469</v>
      </c>
      <c r="AF2" s="31" t="s">
        <v>1470</v>
      </c>
      <c r="AG2" s="31" t="s">
        <v>1471</v>
      </c>
      <c r="AH2" s="31" t="s">
        <v>1472</v>
      </c>
      <c r="AI2" s="31" t="s">
        <v>1473</v>
      </c>
      <c r="AJ2" s="31" t="s">
        <v>1474</v>
      </c>
      <c r="AK2" s="31" t="s">
        <v>1475</v>
      </c>
      <c r="AL2" s="31" t="s">
        <v>1476</v>
      </c>
      <c r="AM2" s="31" t="s">
        <v>1477</v>
      </c>
      <c r="AN2" s="31" t="s">
        <v>1478</v>
      </c>
      <c r="AO2" s="31" t="s">
        <v>1479</v>
      </c>
      <c r="AP2" s="31" t="s">
        <v>1480</v>
      </c>
      <c r="AQ2" s="31" t="s">
        <v>1481</v>
      </c>
      <c r="AR2" s="31" t="s">
        <v>1482</v>
      </c>
      <c r="AS2" s="31" t="s">
        <v>1483</v>
      </c>
      <c r="AT2" s="31" t="s">
        <v>1484</v>
      </c>
      <c r="AU2" s="31" t="s">
        <v>1485</v>
      </c>
      <c r="AV2" s="31" t="s">
        <v>1486</v>
      </c>
      <c r="AW2" s="31" t="s">
        <v>1487</v>
      </c>
      <c r="AX2" s="31" t="s">
        <v>1488</v>
      </c>
      <c r="AY2" s="31" t="s">
        <v>127</v>
      </c>
      <c r="AZ2" s="31" t="s">
        <v>1443</v>
      </c>
    </row>
    <row r="3" spans="1:53" x14ac:dyDescent="0.25">
      <c r="A3" s="17" t="s">
        <v>1517</v>
      </c>
      <c r="B3" s="46" t="str">
        <f>'Array Table'!B2</f>
        <v>Abiotrophia defectiva</v>
      </c>
      <c r="C3" s="47">
        <v>29.08</v>
      </c>
      <c r="D3" s="47">
        <v>29.02</v>
      </c>
      <c r="E3" s="47">
        <v>29.27</v>
      </c>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23">
        <f>Calculations!AY3</f>
        <v>29.123333333333331</v>
      </c>
      <c r="AZ3" s="23">
        <f>IF(ISERROR(STDEV(Calculations!C3:AX3)),"",IF(COUNT(Calculations!C3:AX3)&lt;3,"N/A",STDEV(Calculations!C3:AX3)))</f>
        <v>0.13051181300301284</v>
      </c>
      <c r="BA3" s="45"/>
    </row>
    <row r="4" spans="1:53" x14ac:dyDescent="0.25">
      <c r="A4" s="17" t="s">
        <v>1518</v>
      </c>
      <c r="B4" s="46" t="str">
        <f>'Array Table'!B3</f>
        <v>Akkermansia muciniphila</v>
      </c>
      <c r="C4" s="47">
        <v>32.020000000000003</v>
      </c>
      <c r="D4" s="47">
        <v>32.130000000000003</v>
      </c>
      <c r="E4" s="47">
        <v>31.96</v>
      </c>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23">
        <f>IF(ISERROR(AVERAGE(Calculations!C4:L4)),"",AVERAGE(Calculations!C4:L4))</f>
        <v>32.036666666666669</v>
      </c>
      <c r="AZ4" s="23">
        <f>IF(ISERROR(STDEV(Calculations!C4:AX4)),"",IF(COUNT(Calculations!C4:AX4)&lt;3,"N/A",STDEV(Calculations!C4:AX4)))</f>
        <v>8.6216781042517787E-2</v>
      </c>
    </row>
    <row r="5" spans="1:53" x14ac:dyDescent="0.25">
      <c r="A5" s="17" t="s">
        <v>1519</v>
      </c>
      <c r="B5" s="46" t="str">
        <f>'Array Table'!B4</f>
        <v>Alistipes putredinis</v>
      </c>
      <c r="C5" s="47">
        <v>33.83</v>
      </c>
      <c r="D5" s="47">
        <v>34.22</v>
      </c>
      <c r="E5" s="47">
        <v>33.090000000000003</v>
      </c>
      <c r="F5" s="47"/>
      <c r="G5" s="47"/>
      <c r="H5" s="47"/>
      <c r="I5" s="47"/>
      <c r="J5" s="47"/>
      <c r="K5" s="47"/>
      <c r="L5" s="47"/>
      <c r="M5" s="47"/>
      <c r="N5" s="47"/>
      <c r="O5" s="47"/>
      <c r="P5" s="47"/>
      <c r="Q5" s="47"/>
      <c r="R5" s="47"/>
      <c r="S5" s="47"/>
      <c r="T5" s="47"/>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23">
        <f>IF(ISERROR(AVERAGE(Calculations!C5:L5)),"",AVERAGE(Calculations!C5:L5))</f>
        <v>33.713333333333331</v>
      </c>
      <c r="AZ5" s="23">
        <f>IF(ISERROR(STDEV(Calculations!C5:AX5)),"",IF(COUNT(Calculations!C5:AX5)&lt;3,"N/A",STDEV(Calculations!C5:AX5)))</f>
        <v>0.57396283271073434</v>
      </c>
    </row>
    <row r="6" spans="1:53" x14ac:dyDescent="0.25">
      <c r="A6" s="17" t="s">
        <v>1520</v>
      </c>
      <c r="B6" s="46" t="str">
        <f>'Array Table'!B5</f>
        <v>Anaerotruncus colihominis</v>
      </c>
      <c r="C6" s="47">
        <v>33.950000000000003</v>
      </c>
      <c r="D6" s="47">
        <v>33.26</v>
      </c>
      <c r="E6" s="47">
        <v>32.65</v>
      </c>
      <c r="F6" s="47"/>
      <c r="G6" s="47"/>
      <c r="H6" s="47"/>
      <c r="I6" s="47"/>
      <c r="J6" s="47"/>
      <c r="K6" s="47"/>
      <c r="L6" s="47"/>
      <c r="M6" s="47"/>
      <c r="N6" s="47"/>
      <c r="O6" s="47"/>
      <c r="P6" s="47"/>
      <c r="Q6" s="47"/>
      <c r="R6" s="47"/>
      <c r="S6" s="47"/>
      <c r="T6" s="47"/>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23">
        <f>IF(ISERROR(AVERAGE(Calculations!C6:L6)),"",AVERAGE(Calculations!C6:L6))</f>
        <v>33.286666666666669</v>
      </c>
      <c r="AZ6" s="23">
        <f>IF(ISERROR(STDEV(Calculations!C6:AX6)),"",IF(COUNT(Calculations!C6:AX6)&lt;3,"N/A",STDEV(Calculations!C6:AX6)))</f>
        <v>0.65041012702243206</v>
      </c>
    </row>
    <row r="7" spans="1:53" x14ac:dyDescent="0.25">
      <c r="A7" s="17" t="s">
        <v>1521</v>
      </c>
      <c r="B7" s="46" t="str">
        <f>'Array Table'!B6</f>
        <v>Bacteroides coprocola</v>
      </c>
      <c r="C7" s="47" t="s">
        <v>1448</v>
      </c>
      <c r="D7" s="47" t="s">
        <v>1448</v>
      </c>
      <c r="E7" s="47" t="s">
        <v>1448</v>
      </c>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23">
        <f>IF(ISERROR(AVERAGE(Calculations!C7:L7)),"",AVERAGE(Calculations!C7:L7))</f>
        <v>37</v>
      </c>
      <c r="AZ7" s="23">
        <f>IF(ISERROR(STDEV(Calculations!C7:AX7)),"",IF(COUNT(Calculations!C7:AX7)&lt;3,"N/A",STDEV(Calculations!C7:AX7)))</f>
        <v>0</v>
      </c>
    </row>
    <row r="8" spans="1:53" x14ac:dyDescent="0.25">
      <c r="A8" s="17" t="s">
        <v>1522</v>
      </c>
      <c r="B8" s="46" t="str">
        <f>'Array Table'!B7</f>
        <v>Bacteroides eggerthii</v>
      </c>
      <c r="C8" s="47">
        <v>29</v>
      </c>
      <c r="D8" s="47">
        <v>28.84</v>
      </c>
      <c r="E8" s="47">
        <v>28.53</v>
      </c>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23">
        <f>IF(ISERROR(AVERAGE(Calculations!C8:L8)),"",AVERAGE(Calculations!C8:L8))</f>
        <v>28.790000000000003</v>
      </c>
      <c r="AZ8" s="23">
        <f>IF(ISERROR(STDEV(Calculations!C8:AX8)),"",IF(COUNT(Calculations!C8:AX8)&lt;3,"N/A",STDEV(Calculations!C8:AX8)))</f>
        <v>0.23895606290696977</v>
      </c>
    </row>
    <row r="9" spans="1:53" x14ac:dyDescent="0.25">
      <c r="A9" s="17" t="s">
        <v>1523</v>
      </c>
      <c r="B9" s="46" t="str">
        <f>'Array Table'!B8</f>
        <v>Bacteroides fragilis</v>
      </c>
      <c r="C9" s="47" t="s">
        <v>1448</v>
      </c>
      <c r="D9" s="47">
        <v>37.049999999999997</v>
      </c>
      <c r="E9" s="47" t="s">
        <v>1448</v>
      </c>
      <c r="F9" s="47"/>
      <c r="G9" s="47"/>
      <c r="H9" s="47"/>
      <c r="I9" s="47"/>
      <c r="J9" s="47"/>
      <c r="K9" s="47"/>
      <c r="L9" s="47"/>
      <c r="M9" s="47"/>
      <c r="N9" s="47"/>
      <c r="O9" s="47"/>
      <c r="P9" s="47"/>
      <c r="Q9" s="47"/>
      <c r="R9" s="47"/>
      <c r="S9" s="47"/>
      <c r="T9" s="47"/>
      <c r="U9" s="47"/>
      <c r="V9" s="47"/>
      <c r="W9" s="47"/>
      <c r="X9" s="47"/>
      <c r="Y9" s="47"/>
      <c r="Z9" s="47"/>
      <c r="AA9" s="47"/>
      <c r="AB9" s="47"/>
      <c r="AC9" s="47"/>
      <c r="AD9" s="47"/>
      <c r="AE9" s="47"/>
      <c r="AF9" s="47"/>
      <c r="AG9" s="47"/>
      <c r="AH9" s="47"/>
      <c r="AI9" s="47"/>
      <c r="AJ9" s="47"/>
      <c r="AK9" s="47"/>
      <c r="AL9" s="47"/>
      <c r="AM9" s="47"/>
      <c r="AN9" s="47"/>
      <c r="AO9" s="47"/>
      <c r="AP9" s="47"/>
      <c r="AQ9" s="47"/>
      <c r="AR9" s="47"/>
      <c r="AS9" s="47"/>
      <c r="AT9" s="47"/>
      <c r="AU9" s="47"/>
      <c r="AV9" s="47"/>
      <c r="AW9" s="47"/>
      <c r="AX9" s="47"/>
      <c r="AY9" s="23">
        <f>IF(ISERROR(AVERAGE(Calculations!C9:L9)),"",AVERAGE(Calculations!C9:L9))</f>
        <v>37</v>
      </c>
      <c r="AZ9" s="23">
        <f>IF(ISERROR(STDEV(Calculations!C9:AX9)),"",IF(COUNT(Calculations!C9:AX9)&lt;3,"N/A",STDEV(Calculations!C9:AX9)))</f>
        <v>0</v>
      </c>
    </row>
    <row r="10" spans="1:53" x14ac:dyDescent="0.25">
      <c r="A10" s="17" t="s">
        <v>1524</v>
      </c>
      <c r="B10" s="46" t="str">
        <f>'Array Table'!B9</f>
        <v>Bacteroides intestinalis</v>
      </c>
      <c r="C10" s="47">
        <v>27.33</v>
      </c>
      <c r="D10" s="47">
        <v>27.11</v>
      </c>
      <c r="E10" s="47">
        <v>27.31</v>
      </c>
      <c r="F10" s="47"/>
      <c r="G10" s="47"/>
      <c r="H10" s="47"/>
      <c r="I10" s="47"/>
      <c r="J10" s="47"/>
      <c r="K10" s="47"/>
      <c r="L10" s="47"/>
      <c r="M10" s="47"/>
      <c r="N10" s="47"/>
      <c r="O10" s="47"/>
      <c r="P10" s="47"/>
      <c r="Q10" s="47"/>
      <c r="R10" s="47"/>
      <c r="S10" s="47"/>
      <c r="T10" s="47"/>
      <c r="U10" s="47"/>
      <c r="V10" s="47"/>
      <c r="W10" s="47"/>
      <c r="X10" s="47"/>
      <c r="Y10" s="47"/>
      <c r="Z10" s="47"/>
      <c r="AA10" s="47"/>
      <c r="AB10" s="47"/>
      <c r="AC10" s="47"/>
      <c r="AD10" s="47"/>
      <c r="AE10" s="47"/>
      <c r="AF10" s="47"/>
      <c r="AG10" s="47"/>
      <c r="AH10" s="47"/>
      <c r="AI10" s="47"/>
      <c r="AJ10" s="47"/>
      <c r="AK10" s="47"/>
      <c r="AL10" s="47"/>
      <c r="AM10" s="47"/>
      <c r="AN10" s="47"/>
      <c r="AO10" s="47"/>
      <c r="AP10" s="47"/>
      <c r="AQ10" s="47"/>
      <c r="AR10" s="47"/>
      <c r="AS10" s="47"/>
      <c r="AT10" s="47"/>
      <c r="AU10" s="47"/>
      <c r="AV10" s="47"/>
      <c r="AW10" s="47"/>
      <c r="AX10" s="47"/>
      <c r="AY10" s="23">
        <f>IF(ISERROR(AVERAGE(Calculations!C10:L10)),"",AVERAGE(Calculations!C10:L10))</f>
        <v>27.25</v>
      </c>
      <c r="AZ10" s="23">
        <f>IF(ISERROR(STDEV(Calculations!C10:AX10)),"",IF(COUNT(Calculations!C10:AX10)&lt;3,"N/A",STDEV(Calculations!C10:AX10)))</f>
        <v>0.12165525060596384</v>
      </c>
    </row>
    <row r="11" spans="1:53" x14ac:dyDescent="0.25">
      <c r="A11" s="17" t="s">
        <v>1525</v>
      </c>
      <c r="B11" s="46" t="str">
        <f>'Array Table'!B10</f>
        <v>Bacteroides ovatus</v>
      </c>
      <c r="C11" s="47">
        <v>25.52</v>
      </c>
      <c r="D11" s="47">
        <v>25.6</v>
      </c>
      <c r="E11" s="47">
        <v>25.81</v>
      </c>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s="47"/>
      <c r="AM11" s="47"/>
      <c r="AN11" s="47"/>
      <c r="AO11" s="47"/>
      <c r="AP11" s="47"/>
      <c r="AQ11" s="47"/>
      <c r="AR11" s="47"/>
      <c r="AS11" s="47"/>
      <c r="AT11" s="47"/>
      <c r="AU11" s="47"/>
      <c r="AV11" s="47"/>
      <c r="AW11" s="47"/>
      <c r="AX11" s="47"/>
      <c r="AY11" s="23">
        <f>IF(ISERROR(AVERAGE(Calculations!C11:L11)),"",AVERAGE(Calculations!C11:L11))</f>
        <v>25.643333333333334</v>
      </c>
      <c r="AZ11" s="23">
        <f>IF(ISERROR(STDEV(Calculations!C11:AX11)),"",IF(COUNT(Calculations!C11:AX11)&lt;3,"N/A",STDEV(Calculations!C11:AX11)))</f>
        <v>0.14977761292440572</v>
      </c>
    </row>
    <row r="12" spans="1:53" x14ac:dyDescent="0.25">
      <c r="A12" s="17" t="s">
        <v>1526</v>
      </c>
      <c r="B12" s="46" t="str">
        <f>'Array Table'!B11</f>
        <v>Bacteroides vulgatus</v>
      </c>
      <c r="C12" s="47">
        <v>27.12</v>
      </c>
      <c r="D12" s="47">
        <v>27.21</v>
      </c>
      <c r="E12" s="47">
        <v>27.12</v>
      </c>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7"/>
      <c r="AQ12" s="47"/>
      <c r="AR12" s="47"/>
      <c r="AS12" s="47"/>
      <c r="AT12" s="47"/>
      <c r="AU12" s="47"/>
      <c r="AV12" s="47"/>
      <c r="AW12" s="47"/>
      <c r="AX12" s="47"/>
      <c r="AY12" s="23">
        <f>IF(ISERROR(AVERAGE(Calculations!C12:L12)),"",AVERAGE(Calculations!C12:L12))</f>
        <v>27.150000000000002</v>
      </c>
      <c r="AZ12" s="23">
        <f>IF(ISERROR(STDEV(Calculations!C12:AX12)),"",IF(COUNT(Calculations!C12:AX12)&lt;3,"N/A",STDEV(Calculations!C12:AX12)))</f>
        <v>5.1961524227066236E-2</v>
      </c>
    </row>
    <row r="13" spans="1:53" x14ac:dyDescent="0.25">
      <c r="A13" s="18" t="s">
        <v>1527</v>
      </c>
      <c r="B13" s="46" t="str">
        <f>'Array Table'!B12</f>
        <v>Bifidobacterium adolescentis</v>
      </c>
      <c r="C13" s="47">
        <v>35.53</v>
      </c>
      <c r="D13" s="47">
        <v>36.21</v>
      </c>
      <c r="E13" s="47">
        <v>37.659999999999997</v>
      </c>
      <c r="F13" s="47"/>
      <c r="G13" s="47"/>
      <c r="H13" s="47"/>
      <c r="I13" s="47"/>
      <c r="J13" s="47"/>
      <c r="K13" s="47"/>
      <c r="L13" s="47"/>
      <c r="M13" s="47"/>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7"/>
      <c r="AQ13" s="47"/>
      <c r="AR13" s="47"/>
      <c r="AS13" s="47"/>
      <c r="AT13" s="47"/>
      <c r="AU13" s="47"/>
      <c r="AV13" s="47"/>
      <c r="AW13" s="47"/>
      <c r="AX13" s="47"/>
      <c r="AY13" s="23">
        <f>IF(ISERROR(AVERAGE(Calculations!C13:L13)),"",AVERAGE(Calculations!C13:L13))</f>
        <v>36.24666666666667</v>
      </c>
      <c r="AZ13" s="23">
        <f>IF(ISERROR(STDEV(Calculations!C13:AX13)),"",IF(COUNT(Calculations!C13:AX13)&lt;3,"N/A",STDEV(Calculations!C13:AX13)))</f>
        <v>0.73568562126314008</v>
      </c>
    </row>
    <row r="14" spans="1:53" x14ac:dyDescent="0.25">
      <c r="A14" s="18" t="s">
        <v>1528</v>
      </c>
      <c r="B14" s="46" t="str">
        <f>'Array Table'!B13</f>
        <v>Bifidobacterium bifidum</v>
      </c>
      <c r="C14" s="47">
        <v>23.03</v>
      </c>
      <c r="D14" s="47">
        <v>23.28</v>
      </c>
      <c r="E14" s="47">
        <v>23.16</v>
      </c>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23">
        <f>IF(ISERROR(AVERAGE(Calculations!C14:L14)),"",AVERAGE(Calculations!C14:L14))</f>
        <v>23.156666666666666</v>
      </c>
      <c r="AZ14" s="23">
        <f>IF(ISERROR(STDEV(Calculations!C14:AX14)),"",IF(COUNT(Calculations!C14:AX14)&lt;3,"N/A",STDEV(Calculations!C14:AX14)))</f>
        <v>0.12503332889007365</v>
      </c>
    </row>
    <row r="15" spans="1:53" x14ac:dyDescent="0.25">
      <c r="A15" s="18" t="s">
        <v>1529</v>
      </c>
      <c r="B15" s="46" t="str">
        <f>'Array Table'!B14</f>
        <v>Bifidobacterium breve</v>
      </c>
      <c r="C15" s="47">
        <v>34.1</v>
      </c>
      <c r="D15" s="47">
        <v>34.36</v>
      </c>
      <c r="E15" s="47">
        <v>32.92</v>
      </c>
      <c r="F15" s="47"/>
      <c r="G15" s="47"/>
      <c r="H15" s="47"/>
      <c r="I15" s="47"/>
      <c r="J15" s="47"/>
      <c r="K15" s="47"/>
      <c r="L15" s="47"/>
      <c r="M15" s="47"/>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23">
        <f>IF(ISERROR(AVERAGE(Calculations!C15:L15)),"",AVERAGE(Calculations!C15:L15))</f>
        <v>33.793333333333337</v>
      </c>
      <c r="AZ15" s="23">
        <f>IF(ISERROR(STDEV(Calculations!C15:AX15)),"",IF(COUNT(Calculations!C15:AX15)&lt;3,"N/A",STDEV(Calculations!C15:AX15)))</f>
        <v>0.76741991981791302</v>
      </c>
    </row>
    <row r="16" spans="1:53" x14ac:dyDescent="0.25">
      <c r="A16" s="18" t="s">
        <v>1530</v>
      </c>
      <c r="B16" s="46" t="str">
        <f>'Array Table'!B15</f>
        <v>Bifidobacterium longum</v>
      </c>
      <c r="C16" s="47">
        <v>33.130000000000003</v>
      </c>
      <c r="D16" s="47">
        <v>36.08</v>
      </c>
      <c r="E16" s="47">
        <v>34.1</v>
      </c>
      <c r="F16" s="47"/>
      <c r="G16" s="47"/>
      <c r="H16" s="47"/>
      <c r="I16" s="47"/>
      <c r="J16" s="47"/>
      <c r="K16" s="47"/>
      <c r="L16" s="47"/>
      <c r="M16" s="47"/>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23">
        <f>IF(ISERROR(AVERAGE(Calculations!C16:L16)),"",AVERAGE(Calculations!C16:L16))</f>
        <v>34.436666666666667</v>
      </c>
      <c r="AZ16" s="23">
        <f>IF(ISERROR(STDEV(Calculations!C16:AX16)),"",IF(COUNT(Calculations!C16:AX16)&lt;3,"N/A",STDEV(Calculations!C16:AX16)))</f>
        <v>1.5035402666152067</v>
      </c>
    </row>
    <row r="17" spans="1:52" x14ac:dyDescent="0.25">
      <c r="A17" s="18" t="s">
        <v>1531</v>
      </c>
      <c r="B17" s="46" t="str">
        <f>'Array Table'!B16</f>
        <v>Blautia hydrogenotrophica</v>
      </c>
      <c r="C17" s="47">
        <v>25.3</v>
      </c>
      <c r="D17" s="47">
        <v>25.36</v>
      </c>
      <c r="E17" s="47">
        <v>25.3</v>
      </c>
      <c r="F17" s="47"/>
      <c r="G17" s="47"/>
      <c r="H17" s="47"/>
      <c r="I17" s="47"/>
      <c r="J17" s="47"/>
      <c r="K17" s="47"/>
      <c r="L17" s="47"/>
      <c r="M17" s="47"/>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23">
        <f>IF(ISERROR(AVERAGE(Calculations!C17:L17)),"",AVERAGE(Calculations!C17:L17))</f>
        <v>25.319999999999997</v>
      </c>
      <c r="AZ17" s="23">
        <f>IF(ISERROR(STDEV(Calculations!C17:AX17)),"",IF(COUNT(Calculations!C17:AX17)&lt;3,"N/A",STDEV(Calculations!C17:AX17)))</f>
        <v>3.4641016151376811E-2</v>
      </c>
    </row>
    <row r="18" spans="1:52" x14ac:dyDescent="0.25">
      <c r="A18" s="18" t="s">
        <v>1532</v>
      </c>
      <c r="B18" s="46" t="str">
        <f>'Array Table'!B17</f>
        <v>Collinsella aerofaciens</v>
      </c>
      <c r="C18" s="47" t="s">
        <v>1448</v>
      </c>
      <c r="D18" s="47" t="s">
        <v>1448</v>
      </c>
      <c r="E18" s="47" t="s">
        <v>1448</v>
      </c>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23">
        <f>IF(ISERROR(AVERAGE(Calculations!C18:L18)),"",AVERAGE(Calculations!C18:L18))</f>
        <v>37</v>
      </c>
      <c r="AZ18" s="23">
        <f>IF(ISERROR(STDEV(Calculations!C18:AX18)),"",IF(COUNT(Calculations!C18:AX18)&lt;3,"N/A",STDEV(Calculations!C18:AX18)))</f>
        <v>0</v>
      </c>
    </row>
    <row r="19" spans="1:52" x14ac:dyDescent="0.25">
      <c r="A19" s="18" t="s">
        <v>1533</v>
      </c>
      <c r="B19" s="46" t="str">
        <f>'Array Table'!B18</f>
        <v>Coprococcus comes</v>
      </c>
      <c r="C19" s="47" t="s">
        <v>1448</v>
      </c>
      <c r="D19" s="47">
        <v>36.130000000000003</v>
      </c>
      <c r="E19" s="47" t="s">
        <v>1448</v>
      </c>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23">
        <f>IF(ISERROR(AVERAGE(Calculations!C19:L19)),"",AVERAGE(Calculations!C19:L19))</f>
        <v>36.71</v>
      </c>
      <c r="AZ19" s="23">
        <f>IF(ISERROR(STDEV(Calculations!C19:AX19)),"",IF(COUNT(Calculations!C19:AX19)&lt;3,"N/A",STDEV(Calculations!C19:AX19)))</f>
        <v>0.50229473419497295</v>
      </c>
    </row>
    <row r="20" spans="1:52" x14ac:dyDescent="0.25">
      <c r="A20" s="18" t="s">
        <v>1534</v>
      </c>
      <c r="B20" s="46" t="str">
        <f>'Array Table'!B19</f>
        <v>Coprococcus eutactus</v>
      </c>
      <c r="C20" s="47" t="s">
        <v>1448</v>
      </c>
      <c r="D20" s="47">
        <v>38.61</v>
      </c>
      <c r="E20" s="47">
        <v>37.43</v>
      </c>
      <c r="F20" s="47"/>
      <c r="G20" s="47"/>
      <c r="H20" s="47"/>
      <c r="I20" s="47"/>
      <c r="J20" s="47"/>
      <c r="K20" s="47"/>
      <c r="L20" s="47"/>
      <c r="M20" s="47"/>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7"/>
      <c r="AQ20" s="47"/>
      <c r="AR20" s="47"/>
      <c r="AS20" s="47"/>
      <c r="AT20" s="47"/>
      <c r="AU20" s="47"/>
      <c r="AV20" s="47"/>
      <c r="AW20" s="47"/>
      <c r="AX20" s="47"/>
      <c r="AY20" s="23">
        <f>IF(ISERROR(AVERAGE(Calculations!C20:L20)),"",AVERAGE(Calculations!C20:L20))</f>
        <v>37</v>
      </c>
      <c r="AZ20" s="23">
        <f>IF(ISERROR(STDEV(Calculations!C20:AX20)),"",IF(COUNT(Calculations!C20:AX20)&lt;3,"N/A",STDEV(Calculations!C20:AX20)))</f>
        <v>0</v>
      </c>
    </row>
    <row r="21" spans="1:52" x14ac:dyDescent="0.25">
      <c r="A21" s="18" t="s">
        <v>1535</v>
      </c>
      <c r="B21" s="46" t="str">
        <f>'Array Table'!B20</f>
        <v>Desulfovibrio desulfuricans</v>
      </c>
      <c r="C21" s="47">
        <v>33.119999999999997</v>
      </c>
      <c r="D21" s="47">
        <v>36.53</v>
      </c>
      <c r="E21" s="47" t="s">
        <v>1448</v>
      </c>
      <c r="F21" s="47"/>
      <c r="G21" s="47"/>
      <c r="H21" s="47"/>
      <c r="I21" s="47"/>
      <c r="J21" s="47"/>
      <c r="K21" s="47"/>
      <c r="L21" s="47"/>
      <c r="M21" s="47"/>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7"/>
      <c r="AQ21" s="47"/>
      <c r="AR21" s="47"/>
      <c r="AS21" s="47"/>
      <c r="AT21" s="47"/>
      <c r="AU21" s="47"/>
      <c r="AV21" s="47"/>
      <c r="AW21" s="47"/>
      <c r="AX21" s="47"/>
      <c r="AY21" s="23">
        <f>IF(ISERROR(AVERAGE(Calculations!C21:L21)),"",AVERAGE(Calculations!C21:L21))</f>
        <v>35.550000000000004</v>
      </c>
      <c r="AZ21" s="23">
        <f>IF(ISERROR(STDEV(Calculations!C21:AX21)),"",IF(COUNT(Calculations!C21:AX21)&lt;3,"N/A",STDEV(Calculations!C21:AX21)))</f>
        <v>2.1175221368382449</v>
      </c>
    </row>
    <row r="22" spans="1:52" x14ac:dyDescent="0.25">
      <c r="A22" s="18" t="s">
        <v>1536</v>
      </c>
      <c r="B22" s="46" t="str">
        <f>'Array Table'!B21</f>
        <v>Desulfovibrio piger</v>
      </c>
      <c r="C22" s="47">
        <v>33.369999999999997</v>
      </c>
      <c r="D22" s="47">
        <v>33.47</v>
      </c>
      <c r="E22" s="47">
        <v>31.59</v>
      </c>
      <c r="F22" s="47"/>
      <c r="G22" s="47"/>
      <c r="H22" s="47"/>
      <c r="I22" s="47"/>
      <c r="J22" s="47"/>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23">
        <f>IF(ISERROR(AVERAGE(Calculations!C22:L22)),"",AVERAGE(Calculations!C22:L22))</f>
        <v>32.81</v>
      </c>
      <c r="AZ22" s="23">
        <f>IF(ISERROR(STDEV(Calculations!C22:AX22)),"",IF(COUNT(Calculations!C22:AX22)&lt;3,"N/A",STDEV(Calculations!C22:AX22)))</f>
        <v>1.0577334257741873</v>
      </c>
    </row>
    <row r="23" spans="1:52" x14ac:dyDescent="0.25">
      <c r="A23" s="18" t="s">
        <v>1537</v>
      </c>
      <c r="B23" s="46" t="str">
        <f>'Array Table'!B22</f>
        <v>Desulfovibrio vulgaris</v>
      </c>
      <c r="C23" s="47" t="s">
        <v>1448</v>
      </c>
      <c r="D23" s="47">
        <v>38.270000000000003</v>
      </c>
      <c r="E23" s="47" t="s">
        <v>1448</v>
      </c>
      <c r="F23" s="47"/>
      <c r="G23" s="47"/>
      <c r="H23" s="47"/>
      <c r="I23" s="47"/>
      <c r="J23" s="47"/>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23">
        <f>IF(ISERROR(AVERAGE(Calculations!C23:L23)),"",AVERAGE(Calculations!C23:L23))</f>
        <v>37</v>
      </c>
      <c r="AZ23" s="23">
        <f>IF(ISERROR(STDEV(Calculations!C23:AX23)),"",IF(COUNT(Calculations!C23:AX23)&lt;3,"N/A",STDEV(Calculations!C23:AX23)))</f>
        <v>0</v>
      </c>
    </row>
    <row r="24" spans="1:52" x14ac:dyDescent="0.25">
      <c r="A24" s="18" t="s">
        <v>1538</v>
      </c>
      <c r="B24" s="46" t="str">
        <f>'Array Table'!B23</f>
        <v>Dorea formicigenerans</v>
      </c>
      <c r="C24" s="47">
        <v>38.33</v>
      </c>
      <c r="D24" s="47" t="s">
        <v>1448</v>
      </c>
      <c r="E24" s="47" t="s">
        <v>1448</v>
      </c>
      <c r="F24" s="47"/>
      <c r="G24" s="47"/>
      <c r="H24" s="47"/>
      <c r="I24" s="47"/>
      <c r="J24" s="47"/>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23">
        <f>IF(ISERROR(AVERAGE(Calculations!C24:L24)),"",AVERAGE(Calculations!C24:L24))</f>
        <v>37</v>
      </c>
      <c r="AZ24" s="23">
        <f>IF(ISERROR(STDEV(Calculations!C24:AX24)),"",IF(COUNT(Calculations!C24:AX24)&lt;3,"N/A",STDEV(Calculations!C24:AX24)))</f>
        <v>0</v>
      </c>
    </row>
    <row r="25" spans="1:52" x14ac:dyDescent="0.25">
      <c r="A25" s="18" t="s">
        <v>1539</v>
      </c>
      <c r="B25" s="46" t="str">
        <f>'Array Table'!B24</f>
        <v>Escherichia coli,Escherichia fergusonii,Shigella boydii,Shigella sonnei,Shigella dysenteriae,Shigella flexneri</v>
      </c>
      <c r="C25" s="47">
        <v>35.14</v>
      </c>
      <c r="D25" s="47">
        <v>36.71</v>
      </c>
      <c r="E25" s="47">
        <v>34.83</v>
      </c>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23">
        <f>IF(ISERROR(AVERAGE(Calculations!C25:L25)),"",AVERAGE(Calculations!C25:L25))</f>
        <v>35.559999999999995</v>
      </c>
      <c r="AZ25" s="23">
        <f>IF(ISERROR(STDEV(Calculations!C25:AX25)),"",IF(COUNT(Calculations!C25:AX25)&lt;3,"N/A",STDEV(Calculations!C25:AX25)))</f>
        <v>1.0079186475108008</v>
      </c>
    </row>
    <row r="26" spans="1:52" x14ac:dyDescent="0.25">
      <c r="A26" s="18" t="s">
        <v>1540</v>
      </c>
      <c r="B26" s="46" t="str">
        <f>'Array Table'!B25</f>
        <v>Eubacterium rectale</v>
      </c>
      <c r="C26" s="47">
        <v>29.4</v>
      </c>
      <c r="D26" s="47">
        <v>29.83</v>
      </c>
      <c r="E26" s="47">
        <v>29.71</v>
      </c>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23">
        <f>IF(ISERROR(AVERAGE(Calculations!C26:L26)),"",AVERAGE(Calculations!C26:L26))</f>
        <v>29.646666666666665</v>
      </c>
      <c r="AZ26" s="23">
        <f>IF(ISERROR(STDEV(Calculations!C26:AX26)),"",IF(COUNT(Calculations!C26:AX26)&lt;3,"N/A",STDEV(Calculations!C26:AX26)))</f>
        <v>0.22188585654190179</v>
      </c>
    </row>
    <row r="27" spans="1:52" x14ac:dyDescent="0.25">
      <c r="A27" s="18" t="s">
        <v>1541</v>
      </c>
      <c r="B27" s="46" t="str">
        <f>'Array Table'!B26</f>
        <v>Faecalibacterium prausnitzii</v>
      </c>
      <c r="C27" s="47" t="s">
        <v>1448</v>
      </c>
      <c r="D27" s="47">
        <v>39.229999999999997</v>
      </c>
      <c r="E27" s="47" t="s">
        <v>1448</v>
      </c>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23">
        <f>IF(ISERROR(AVERAGE(Calculations!C27:L27)),"",AVERAGE(Calculations!C27:L27))</f>
        <v>37</v>
      </c>
      <c r="AZ27" s="23">
        <f>IF(ISERROR(STDEV(Calculations!C27:AX27)),"",IF(COUNT(Calculations!C27:AX27)&lt;3,"N/A",STDEV(Calculations!C27:AX27)))</f>
        <v>0</v>
      </c>
    </row>
    <row r="28" spans="1:52" x14ac:dyDescent="0.25">
      <c r="A28" s="18" t="s">
        <v>1542</v>
      </c>
      <c r="B28" s="46" t="str">
        <f>'Array Table'!B27</f>
        <v>Finegoldia magna</v>
      </c>
      <c r="C28" s="47">
        <v>29.25</v>
      </c>
      <c r="D28" s="47">
        <v>29.17</v>
      </c>
      <c r="E28" s="47">
        <v>28.79</v>
      </c>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23">
        <f>IF(ISERROR(AVERAGE(Calculations!C28:L28)),"",AVERAGE(Calculations!C28:L28))</f>
        <v>29.070000000000004</v>
      </c>
      <c r="AZ28" s="23">
        <f>IF(ISERROR(STDEV(Calculations!C28:AX28)),"",IF(COUNT(Calculations!C28:AX28)&lt;3,"N/A",STDEV(Calculations!C28:AX28)))</f>
        <v>0.24576411454889097</v>
      </c>
    </row>
    <row r="29" spans="1:52" x14ac:dyDescent="0.25">
      <c r="A29" s="18" t="s">
        <v>1543</v>
      </c>
      <c r="B29" s="46" t="str">
        <f>'Array Table'!B28</f>
        <v>Haemophilus parainfluenzae</v>
      </c>
      <c r="C29" s="47">
        <v>22.38</v>
      </c>
      <c r="D29" s="47">
        <v>22.43</v>
      </c>
      <c r="E29" s="47">
        <v>22.43</v>
      </c>
      <c r="F29" s="47"/>
      <c r="G29" s="47"/>
      <c r="H29" s="47"/>
      <c r="I29" s="47"/>
      <c r="J29" s="47"/>
      <c r="K29" s="47"/>
      <c r="L29" s="47"/>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23">
        <f>IF(ISERROR(AVERAGE(Calculations!C29:L29)),"",AVERAGE(Calculations!C29:L29))</f>
        <v>22.413333333333338</v>
      </c>
      <c r="AZ29" s="23">
        <f>IF(ISERROR(STDEV(Calculations!C29:AX29)),"",IF(COUNT(Calculations!C29:AX29)&lt;3,"N/A",STDEV(Calculations!C29:AX29)))</f>
        <v>2.88675134594817E-2</v>
      </c>
    </row>
    <row r="30" spans="1:52" x14ac:dyDescent="0.25">
      <c r="A30" s="18" t="s">
        <v>1544</v>
      </c>
      <c r="B30" s="46" t="str">
        <f>'Array Table'!B29</f>
        <v>Lachnobacterium bovis</v>
      </c>
      <c r="C30" s="47">
        <v>28.7</v>
      </c>
      <c r="D30" s="47">
        <v>28.21</v>
      </c>
      <c r="E30" s="47">
        <v>28.29</v>
      </c>
      <c r="F30" s="47"/>
      <c r="G30" s="47"/>
      <c r="H30" s="47"/>
      <c r="I30" s="47"/>
      <c r="J30" s="47"/>
      <c r="K30" s="47"/>
      <c r="L30" s="47"/>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23">
        <f>IF(ISERROR(AVERAGE(Calculations!C30:L30)),"",AVERAGE(Calculations!C30:L30))</f>
        <v>28.399999999999995</v>
      </c>
      <c r="AZ30" s="23">
        <f>IF(ISERROR(STDEV(Calculations!C30:AX30)),"",IF(COUNT(Calculations!C30:AX30)&lt;3,"N/A",STDEV(Calculations!C30:AX30)))</f>
        <v>0.26286878856189777</v>
      </c>
    </row>
    <row r="31" spans="1:52" x14ac:dyDescent="0.25">
      <c r="A31" s="18" t="s">
        <v>1545</v>
      </c>
      <c r="B31" s="46" t="str">
        <f>'Array Table'!B30</f>
        <v>Lactobacillus acidophilus</v>
      </c>
      <c r="C31" s="47">
        <v>27.23</v>
      </c>
      <c r="D31" s="47">
        <v>27.15</v>
      </c>
      <c r="E31" s="47">
        <v>27.24</v>
      </c>
      <c r="F31" s="47"/>
      <c r="G31" s="47"/>
      <c r="H31" s="47"/>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23">
        <f>IF(ISERROR(AVERAGE(Calculations!C31:L31)),"",AVERAGE(Calculations!C31:L31))</f>
        <v>27.206666666666663</v>
      </c>
      <c r="AZ31" s="23">
        <f>IF(ISERROR(STDEV(Calculations!C31:AX31)),"",IF(COUNT(Calculations!C31:AX31)&lt;3,"N/A",STDEV(Calculations!C31:AX31)))</f>
        <v>4.932882862316286E-2</v>
      </c>
    </row>
    <row r="32" spans="1:52" x14ac:dyDescent="0.25">
      <c r="A32" s="18" t="s">
        <v>1546</v>
      </c>
      <c r="B32" s="46" t="str">
        <f>'Array Table'!B31</f>
        <v>Lactobacillus crispatus</v>
      </c>
      <c r="C32" s="47">
        <v>31.06</v>
      </c>
      <c r="D32" s="47">
        <v>31.12</v>
      </c>
      <c r="E32" s="47">
        <v>31.19</v>
      </c>
      <c r="F32" s="47"/>
      <c r="G32" s="47"/>
      <c r="H32" s="47"/>
      <c r="I32" s="47"/>
      <c r="J32" s="47"/>
      <c r="K32" s="47"/>
      <c r="L32" s="47"/>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23">
        <f>IF(ISERROR(AVERAGE(Calculations!C32:L32)),"",AVERAGE(Calculations!C32:L32))</f>
        <v>31.123333333333335</v>
      </c>
      <c r="AZ32" s="23">
        <f>IF(ISERROR(STDEV(Calculations!C32:AX32)),"",IF(COUNT(Calculations!C32:AX32)&lt;3,"N/A",STDEV(Calculations!C32:AX32)))</f>
        <v>6.5064070986478373E-2</v>
      </c>
    </row>
    <row r="33" spans="1:52" x14ac:dyDescent="0.25">
      <c r="A33" s="18" t="s">
        <v>1547</v>
      </c>
      <c r="B33" s="46" t="str">
        <f>'Array Table'!B32</f>
        <v>Lactobacillus gasseri</v>
      </c>
      <c r="C33" s="47">
        <v>27.09</v>
      </c>
      <c r="D33" s="47">
        <v>27.24</v>
      </c>
      <c r="E33" s="47">
        <v>27.24</v>
      </c>
      <c r="F33" s="47"/>
      <c r="G33" s="47"/>
      <c r="H33" s="47"/>
      <c r="I33" s="47"/>
      <c r="J33" s="47"/>
      <c r="K33" s="47"/>
      <c r="L33" s="47"/>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23">
        <f>IF(ISERROR(AVERAGE(Calculations!C33:L33)),"",AVERAGE(Calculations!C33:L33))</f>
        <v>27.189999999999998</v>
      </c>
      <c r="AZ33" s="23">
        <f>IF(ISERROR(STDEV(Calculations!C33:AX33)),"",IF(COUNT(Calculations!C33:AX33)&lt;3,"N/A",STDEV(Calculations!C33:AX33)))</f>
        <v>8.6602540378443046E-2</v>
      </c>
    </row>
    <row r="34" spans="1:52" x14ac:dyDescent="0.25">
      <c r="A34" s="18" t="s">
        <v>1548</v>
      </c>
      <c r="B34" s="46" t="str">
        <f>'Array Table'!B33</f>
        <v>Lactobacillus rhamnosus</v>
      </c>
      <c r="C34" s="47">
        <v>32.53</v>
      </c>
      <c r="D34" s="47">
        <v>31.86</v>
      </c>
      <c r="E34" s="47">
        <v>33.76</v>
      </c>
      <c r="F34" s="47"/>
      <c r="G34" s="47"/>
      <c r="H34" s="47"/>
      <c r="I34" s="47"/>
      <c r="J34" s="47"/>
      <c r="K34" s="47"/>
      <c r="L34" s="47"/>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23">
        <f>IF(ISERROR(AVERAGE(Calculations!C34:L34)),"",AVERAGE(Calculations!C34:L34))</f>
        <v>32.716666666666669</v>
      </c>
      <c r="AZ34" s="23">
        <f>IF(ISERROR(STDEV(Calculations!C34:AX34)),"",IF(COUNT(Calculations!C34:AX34)&lt;3,"N/A",STDEV(Calculations!C34:AX34)))</f>
        <v>0.96365623192782368</v>
      </c>
    </row>
    <row r="35" spans="1:52" x14ac:dyDescent="0.25">
      <c r="A35" s="18" t="s">
        <v>1549</v>
      </c>
      <c r="B35" s="46" t="str">
        <f>'Array Table'!B34</f>
        <v>Lactobacillus salivarius</v>
      </c>
      <c r="C35" s="47">
        <v>32.409999999999997</v>
      </c>
      <c r="D35" s="47">
        <v>32.950000000000003</v>
      </c>
      <c r="E35" s="47">
        <v>33.049999999999997</v>
      </c>
      <c r="F35" s="47"/>
      <c r="G35" s="47"/>
      <c r="H35" s="47"/>
      <c r="I35" s="47"/>
      <c r="J35" s="47"/>
      <c r="K35" s="47"/>
      <c r="L35" s="47"/>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23">
        <f>IF(ISERROR(AVERAGE(Calculations!C35:L35)),"",AVERAGE(Calculations!C35:L35))</f>
        <v>32.803333333333335</v>
      </c>
      <c r="AZ35" s="23">
        <f>IF(ISERROR(STDEV(Calculations!C35:AX35)),"",IF(COUNT(Calculations!C35:AX35)&lt;3,"N/A",STDEV(Calculations!C35:AX35)))</f>
        <v>0.34428670223134439</v>
      </c>
    </row>
    <row r="36" spans="1:52" x14ac:dyDescent="0.25">
      <c r="A36" s="18" t="s">
        <v>1550</v>
      </c>
      <c r="B36" s="46" t="str">
        <f>'Array Table'!B35</f>
        <v>Parabacteroides distasonis</v>
      </c>
      <c r="C36" s="47">
        <v>23.41</v>
      </c>
      <c r="D36" s="47">
        <v>23.44</v>
      </c>
      <c r="E36" s="47">
        <v>23.4</v>
      </c>
      <c r="F36" s="47"/>
      <c r="G36" s="47"/>
      <c r="H36" s="47"/>
      <c r="I36" s="47"/>
      <c r="J36" s="47"/>
      <c r="K36" s="47"/>
      <c r="L36" s="47"/>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23">
        <f>IF(ISERROR(AVERAGE(Calculations!C36:L36)),"",AVERAGE(Calculations!C36:L36))</f>
        <v>23.416666666666668</v>
      </c>
      <c r="AZ36" s="23">
        <f>IF(ISERROR(STDEV(Calculations!C36:AX36)),"",IF(COUNT(Calculations!C36:AX36)&lt;3,"N/A",STDEV(Calculations!C36:AX36)))</f>
        <v>2.081665999466259E-2</v>
      </c>
    </row>
    <row r="37" spans="1:52" x14ac:dyDescent="0.25">
      <c r="A37" s="18" t="s">
        <v>1551</v>
      </c>
      <c r="B37" s="46" t="str">
        <f>'Array Table'!B36</f>
        <v>Parabacteroides merdae</v>
      </c>
      <c r="C37" s="47">
        <v>27.49</v>
      </c>
      <c r="D37" s="47">
        <v>27.72</v>
      </c>
      <c r="E37" s="47">
        <v>27.44</v>
      </c>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23">
        <f>IF(ISERROR(AVERAGE(Calculations!C37:L37)),"",AVERAGE(Calculations!C37:L37))</f>
        <v>27.549999999999997</v>
      </c>
      <c r="AZ37" s="23">
        <f>IF(ISERROR(STDEV(Calculations!C37:AX37)),"",IF(COUNT(Calculations!C37:AX37)&lt;3,"N/A",STDEV(Calculations!C37:AX37)))</f>
        <v>0.14933184523067999</v>
      </c>
    </row>
    <row r="38" spans="1:52" x14ac:dyDescent="0.25">
      <c r="A38" s="18" t="s">
        <v>1552</v>
      </c>
      <c r="B38" s="46" t="str">
        <f>'Array Table'!B37</f>
        <v>Peptoniphilus asaccharolyticus</v>
      </c>
      <c r="C38" s="47">
        <v>22.3</v>
      </c>
      <c r="D38" s="47">
        <v>22.16</v>
      </c>
      <c r="E38" s="47">
        <v>22.29</v>
      </c>
      <c r="F38" s="47"/>
      <c r="G38" s="47"/>
      <c r="H38" s="47"/>
      <c r="I38" s="47"/>
      <c r="J38" s="47"/>
      <c r="K38" s="47"/>
      <c r="L38" s="47"/>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23">
        <f>IF(ISERROR(AVERAGE(Calculations!C38:L38)),"",AVERAGE(Calculations!C38:L38))</f>
        <v>22.25</v>
      </c>
      <c r="AZ38" s="23">
        <f>IF(ISERROR(STDEV(Calculations!C38:AX38)),"",IF(COUNT(Calculations!C38:AX38)&lt;3,"N/A",STDEV(Calculations!C38:AX38)))</f>
        <v>7.810249675906647E-2</v>
      </c>
    </row>
    <row r="39" spans="1:52" x14ac:dyDescent="0.25">
      <c r="A39" s="17" t="s">
        <v>1553</v>
      </c>
      <c r="B39" s="46" t="str">
        <f>'Array Table'!B38</f>
        <v>Peptostreptococcus anaerobius</v>
      </c>
      <c r="C39" s="47">
        <v>35.31</v>
      </c>
      <c r="D39" s="47">
        <v>33.270000000000003</v>
      </c>
      <c r="E39" s="47">
        <v>34.35</v>
      </c>
      <c r="F39" s="47"/>
      <c r="G39" s="47"/>
      <c r="H39" s="47"/>
      <c r="I39" s="47"/>
      <c r="J39" s="47"/>
      <c r="K39" s="47"/>
      <c r="L39" s="47"/>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23">
        <f>IF(ISERROR(AVERAGE(Calculations!C39:L39)),"",AVERAGE(Calculations!C39:L39))</f>
        <v>34.31</v>
      </c>
      <c r="AZ39" s="23">
        <f>IF(ISERROR(STDEV(Calculations!C39:AX39)),"",IF(COUNT(Calculations!C39:AX39)&lt;3,"N/A",STDEV(Calculations!C39:AX39)))</f>
        <v>1.0205880657738453</v>
      </c>
    </row>
    <row r="40" spans="1:52" x14ac:dyDescent="0.25">
      <c r="A40" s="17" t="s">
        <v>1554</v>
      </c>
      <c r="B40" s="46" t="str">
        <f>'Array Table'!B39</f>
        <v>Prevotella copri</v>
      </c>
      <c r="C40" s="47">
        <v>35.57</v>
      </c>
      <c r="D40" s="47">
        <v>35.43</v>
      </c>
      <c r="E40" s="47">
        <v>36.090000000000003</v>
      </c>
      <c r="F40" s="47"/>
      <c r="G40" s="47"/>
      <c r="H40" s="47"/>
      <c r="I40" s="47"/>
      <c r="J40" s="47"/>
      <c r="K40" s="47"/>
      <c r="L40" s="47"/>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23">
        <f>IF(ISERROR(AVERAGE(Calculations!C40:L40)),"",AVERAGE(Calculations!C40:L40))</f>
        <v>35.696666666666665</v>
      </c>
      <c r="AZ40" s="23">
        <f>IF(ISERROR(STDEV(Calculations!C40:AX40)),"",IF(COUNT(Calculations!C40:AX40)&lt;3,"N/A",STDEV(Calculations!C40:AX40)))</f>
        <v>0.34775470281986803</v>
      </c>
    </row>
    <row r="41" spans="1:52" x14ac:dyDescent="0.25">
      <c r="A41" s="17" t="s">
        <v>1555</v>
      </c>
      <c r="B41" s="46" t="str">
        <f>'Array Table'!B40</f>
        <v>Ruminococcus gnavus</v>
      </c>
      <c r="C41" s="47">
        <v>27.91</v>
      </c>
      <c r="D41" s="47">
        <v>27.97</v>
      </c>
      <c r="E41" s="47">
        <v>27.98</v>
      </c>
      <c r="F41" s="47"/>
      <c r="G41" s="47"/>
      <c r="H41" s="47"/>
      <c r="I41" s="47"/>
      <c r="J41" s="47"/>
      <c r="K41" s="47"/>
      <c r="L41" s="47"/>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23">
        <f>IF(ISERROR(AVERAGE(Calculations!C41:L41)),"",AVERAGE(Calculations!C41:L41))</f>
        <v>27.953333333333333</v>
      </c>
      <c r="AZ41" s="23">
        <f>IF(ISERROR(STDEV(Calculations!C41:AX41)),"",IF(COUNT(Calculations!C41:AX41)&lt;3,"N/A",STDEV(Calculations!C41:AX41)))</f>
        <v>3.7859388972001647E-2</v>
      </c>
    </row>
    <row r="42" spans="1:52" x14ac:dyDescent="0.25">
      <c r="A42" s="17" t="s">
        <v>1556</v>
      </c>
      <c r="B42" s="46" t="str">
        <f>'Array Table'!B41</f>
        <v>Ruminococcus torques</v>
      </c>
      <c r="C42" s="47">
        <v>37.86</v>
      </c>
      <c r="D42" s="47">
        <v>38.83</v>
      </c>
      <c r="E42" s="47">
        <v>38.61</v>
      </c>
      <c r="F42" s="47"/>
      <c r="G42" s="47"/>
      <c r="H42" s="47"/>
      <c r="I42" s="47"/>
      <c r="J42" s="47"/>
      <c r="K42" s="47"/>
      <c r="L42" s="47"/>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23">
        <f>IF(ISERROR(AVERAGE(Calculations!C42:L42)),"",AVERAGE(Calculations!C42:L42))</f>
        <v>37</v>
      </c>
      <c r="AZ42" s="23">
        <f>IF(ISERROR(STDEV(Calculations!C42:AX42)),"",IF(COUNT(Calculations!C42:AX42)&lt;3,"N/A",STDEV(Calculations!C42:AX42)))</f>
        <v>0</v>
      </c>
    </row>
    <row r="43" spans="1:52" x14ac:dyDescent="0.25">
      <c r="A43" s="17" t="s">
        <v>1557</v>
      </c>
      <c r="B43" s="46" t="str">
        <f>'Array Table'!B42</f>
        <v>Sporobacter termitidis</v>
      </c>
      <c r="C43" s="47">
        <v>28.65</v>
      </c>
      <c r="D43" s="47">
        <v>28.56</v>
      </c>
      <c r="E43" s="47">
        <v>28.38</v>
      </c>
      <c r="F43" s="47"/>
      <c r="G43" s="47"/>
      <c r="H43" s="47"/>
      <c r="I43" s="47"/>
      <c r="J43" s="47"/>
      <c r="K43" s="47"/>
      <c r="L43" s="47"/>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23">
        <f>IF(ISERROR(AVERAGE(Calculations!C43:L43)),"",AVERAGE(Calculations!C43:L43))</f>
        <v>28.529999999999998</v>
      </c>
      <c r="AZ43" s="23">
        <f>IF(ISERROR(STDEV(Calculations!C43:AX43)),"",IF(COUNT(Calculations!C43:AX43)&lt;3,"N/A",STDEV(Calculations!C43:AX43)))</f>
        <v>0.13747727084867498</v>
      </c>
    </row>
    <row r="44" spans="1:52" x14ac:dyDescent="0.25">
      <c r="A44" s="17" t="s">
        <v>1558</v>
      </c>
      <c r="B44" s="46" t="str">
        <f>'Array Table'!B43</f>
        <v>Streptococcus anginosus</v>
      </c>
      <c r="C44" s="47">
        <v>31.72</v>
      </c>
      <c r="D44" s="47">
        <v>32.28</v>
      </c>
      <c r="E44" s="47">
        <v>32.53</v>
      </c>
      <c r="F44" s="47"/>
      <c r="G44" s="47"/>
      <c r="H44" s="47"/>
      <c r="I44" s="47"/>
      <c r="J44" s="47"/>
      <c r="K44" s="47"/>
      <c r="L44" s="47"/>
      <c r="M44" s="47"/>
      <c r="N44" s="47"/>
      <c r="O44" s="47"/>
      <c r="P44" s="47"/>
      <c r="Q44" s="47"/>
      <c r="R44" s="47"/>
      <c r="S44" s="47"/>
      <c r="T44" s="47"/>
      <c r="U44" s="47"/>
      <c r="V44" s="47"/>
      <c r="W44" s="47"/>
      <c r="X44" s="47"/>
      <c r="Y44" s="47"/>
      <c r="Z44" s="47"/>
      <c r="AA44" s="47"/>
      <c r="AB44" s="47"/>
      <c r="AC44" s="47"/>
      <c r="AD44" s="47"/>
      <c r="AE44" s="47"/>
      <c r="AF44" s="47"/>
      <c r="AG44" s="47"/>
      <c r="AH44" s="47"/>
      <c r="AI44" s="47"/>
      <c r="AJ44" s="47"/>
      <c r="AK44" s="47"/>
      <c r="AL44" s="47"/>
      <c r="AM44" s="47"/>
      <c r="AN44" s="47"/>
      <c r="AO44" s="47"/>
      <c r="AP44" s="47"/>
      <c r="AQ44" s="47"/>
      <c r="AR44" s="47"/>
      <c r="AS44" s="47"/>
      <c r="AT44" s="47"/>
      <c r="AU44" s="47"/>
      <c r="AV44" s="47"/>
      <c r="AW44" s="47"/>
      <c r="AX44" s="47"/>
      <c r="AY44" s="23">
        <f>IF(ISERROR(AVERAGE(Calculations!C44:L44)),"",AVERAGE(Calculations!C44:L44))</f>
        <v>32.176666666666669</v>
      </c>
      <c r="AZ44" s="23">
        <f>IF(ISERROR(STDEV(Calculations!C44:AX44)),"",IF(COUNT(Calculations!C44:AX44)&lt;3,"N/A",STDEV(Calculations!C44:AX44)))</f>
        <v>0.41476901202155203</v>
      </c>
    </row>
    <row r="45" spans="1:52" x14ac:dyDescent="0.25">
      <c r="A45" s="17" t="s">
        <v>1559</v>
      </c>
      <c r="B45" s="46" t="str">
        <f>'Array Table'!B44</f>
        <v>Streptococcus mutans</v>
      </c>
      <c r="C45" s="47">
        <v>20</v>
      </c>
      <c r="D45" s="47">
        <v>19.96</v>
      </c>
      <c r="E45" s="47">
        <v>20.09</v>
      </c>
      <c r="F45" s="47"/>
      <c r="G45" s="47"/>
      <c r="H45" s="47"/>
      <c r="I45" s="47"/>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7"/>
      <c r="AR45" s="47"/>
      <c r="AS45" s="47"/>
      <c r="AT45" s="47"/>
      <c r="AU45" s="47"/>
      <c r="AV45" s="47"/>
      <c r="AW45" s="47"/>
      <c r="AX45" s="47"/>
      <c r="AY45" s="23">
        <f>IF(ISERROR(AVERAGE(Calculations!C45:L45)),"",AVERAGE(Calculations!C45:L45))</f>
        <v>20.016666666666666</v>
      </c>
      <c r="AZ45" s="23">
        <f>IF(ISERROR(STDEV(Calculations!C45:AX45)),"",IF(COUNT(Calculations!C45:AX45)&lt;3,"N/A",STDEV(Calculations!C45:AX45)))</f>
        <v>6.6583281184793494E-2</v>
      </c>
    </row>
    <row r="46" spans="1:52" x14ac:dyDescent="0.25">
      <c r="A46" s="17" t="s">
        <v>1560</v>
      </c>
      <c r="B46" s="46" t="str">
        <f>'Array Table'!B45</f>
        <v>Streptococcus thermophilus,Streptococcus salivarius</v>
      </c>
      <c r="C46" s="47">
        <v>15.58</v>
      </c>
      <c r="D46" s="47">
        <v>15.57</v>
      </c>
      <c r="E46" s="47">
        <v>15.76</v>
      </c>
      <c r="F46" s="47"/>
      <c r="G46" s="47"/>
      <c r="H46" s="47"/>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23">
        <f>IF(ISERROR(AVERAGE(Calculations!C46:L46)),"",AVERAGE(Calculations!C46:L46))</f>
        <v>15.636666666666665</v>
      </c>
      <c r="AZ46" s="23">
        <f>IF(ISERROR(STDEV(Calculations!C46:AX46)),"",IF(COUNT(Calculations!C46:AX46)&lt;3,"N/A",STDEV(Calculations!C46:AX46)))</f>
        <v>0.10692676621563604</v>
      </c>
    </row>
    <row r="47" spans="1:52" x14ac:dyDescent="0.25">
      <c r="A47" s="17" t="s">
        <v>1561</v>
      </c>
      <c r="B47" s="46" t="str">
        <f>'Array Table'!B46</f>
        <v>Subdoligranulum variabile</v>
      </c>
      <c r="C47" s="47" t="s">
        <v>1448</v>
      </c>
      <c r="D47" s="47" t="s">
        <v>1448</v>
      </c>
      <c r="E47" s="47" t="s">
        <v>1448</v>
      </c>
      <c r="F47" s="47"/>
      <c r="G47" s="47"/>
      <c r="H47" s="47"/>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23">
        <f>IF(ISERROR(AVERAGE(Calculations!C47:L47)),"",AVERAGE(Calculations!C47:L47))</f>
        <v>37</v>
      </c>
      <c r="AZ47" s="23">
        <f>IF(ISERROR(STDEV(Calculations!C47:AX47)),"",IF(COUNT(Calculations!C47:AX47)&lt;3,"N/A",STDEV(Calculations!C47:AX47)))</f>
        <v>0</v>
      </c>
    </row>
    <row r="48" spans="1:52" x14ac:dyDescent="0.25">
      <c r="A48" s="17" t="s">
        <v>1562</v>
      </c>
      <c r="B48" s="46" t="str">
        <f>'Array Table'!B47</f>
        <v>Pan Bacteria 1</v>
      </c>
      <c r="C48" s="47">
        <v>28.5</v>
      </c>
      <c r="D48" s="47">
        <v>28.95</v>
      </c>
      <c r="E48" s="47">
        <v>28.5</v>
      </c>
      <c r="F48" s="47"/>
      <c r="G48" s="47"/>
      <c r="H48" s="47"/>
      <c r="I48" s="47"/>
      <c r="J48" s="47"/>
      <c r="K48" s="47"/>
      <c r="L48" s="47"/>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23">
        <f>IF(ISERROR(AVERAGE(Calculations!C48:L48)),"",AVERAGE(Calculations!C48:L48))</f>
        <v>28.650000000000002</v>
      </c>
      <c r="AZ48" s="23">
        <f>IF(ISERROR(STDEV(Calculations!C48:AX48)),"",IF(COUNT(Calculations!C48:AX48)&lt;3,"N/A",STDEV(Calculations!C48:AX48)))</f>
        <v>0.25980762113533118</v>
      </c>
    </row>
    <row r="49" spans="1:52" x14ac:dyDescent="0.25">
      <c r="A49" s="17" t="s">
        <v>1563</v>
      </c>
      <c r="B49" s="46" t="str">
        <f>'Array Table'!B48</f>
        <v>Pan Bacteria 3</v>
      </c>
      <c r="C49" s="47">
        <v>20.5</v>
      </c>
      <c r="D49" s="47">
        <v>20.5</v>
      </c>
      <c r="E49" s="47">
        <v>20.5</v>
      </c>
      <c r="F49" s="47"/>
      <c r="G49" s="47"/>
      <c r="H49" s="47"/>
      <c r="I49" s="47"/>
      <c r="J49" s="47"/>
      <c r="K49" s="47"/>
      <c r="L49" s="47"/>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23">
        <f>IF(ISERROR(AVERAGE(Calculations!C49:L49)),"",AVERAGE(Calculations!C49:L49))</f>
        <v>20.5</v>
      </c>
      <c r="AZ49" s="23">
        <f>IF(ISERROR(STDEV(Calculations!C49:AX49)),"",IF(COUNT(Calculations!C49:AX49)&lt;3,"N/A",STDEV(Calculations!C49:AX49)))</f>
        <v>0</v>
      </c>
    </row>
    <row r="50" spans="1:52" x14ac:dyDescent="0.25">
      <c r="A50" s="17" t="s">
        <v>1564</v>
      </c>
      <c r="B50" s="46" t="str">
        <f>'Array Table'!B49</f>
        <v>PPC</v>
      </c>
      <c r="C50" s="47">
        <v>21</v>
      </c>
      <c r="D50" s="47">
        <v>22</v>
      </c>
      <c r="E50" s="47">
        <v>20</v>
      </c>
      <c r="F50" s="47"/>
      <c r="G50" s="47"/>
      <c r="H50" s="47"/>
      <c r="I50" s="47"/>
      <c r="J50" s="47"/>
      <c r="K50" s="47"/>
      <c r="L50" s="47"/>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23">
        <f>IF(ISERROR(AVERAGE(Calculations!C50:L50)),"",AVERAGE(Calculations!C50:L50))</f>
        <v>21</v>
      </c>
      <c r="AZ50" s="23">
        <f>IF(ISERROR(STDEV(Calculations!C50:AX50)),"",IF(COUNT(Calculations!C50:AX50)&lt;3,"N/A",STDEV(Calculations!C50:AX50)))</f>
        <v>1</v>
      </c>
    </row>
  </sheetData>
  <mergeCells count="6">
    <mergeCell ref="AM1:AX1"/>
    <mergeCell ref="A1:A2"/>
    <mergeCell ref="B1:B2"/>
    <mergeCell ref="C1:N1"/>
    <mergeCell ref="O1:Z1"/>
    <mergeCell ref="AA1:AL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0"/>
  <sheetViews>
    <sheetView zoomScale="90" zoomScaleNormal="90" workbookViewId="0">
      <selection activeCell="C3" sqref="C3"/>
    </sheetView>
  </sheetViews>
  <sheetFormatPr defaultRowHeight="15" x14ac:dyDescent="0.25"/>
  <cols>
    <col min="1" max="1" width="10.7109375" style="14" customWidth="1"/>
    <col min="2" max="2" width="50.7109375" style="1" customWidth="1"/>
    <col min="3" max="52" width="12.7109375" style="1" customWidth="1"/>
    <col min="53" max="16384" width="9.140625" style="1"/>
  </cols>
  <sheetData>
    <row r="1" spans="1:52" x14ac:dyDescent="0.25">
      <c r="A1" s="128" t="s">
        <v>0</v>
      </c>
      <c r="B1" s="130" t="s">
        <v>886</v>
      </c>
      <c r="C1" s="132" t="s">
        <v>12</v>
      </c>
      <c r="D1" s="133"/>
      <c r="E1" s="133"/>
      <c r="F1" s="133"/>
      <c r="G1" s="133"/>
      <c r="H1" s="133"/>
      <c r="I1" s="133"/>
      <c r="J1" s="133"/>
      <c r="K1" s="133"/>
      <c r="L1" s="133"/>
      <c r="M1" s="133"/>
      <c r="N1" s="134"/>
      <c r="O1" s="132" t="s">
        <v>12</v>
      </c>
      <c r="P1" s="133"/>
      <c r="Q1" s="133"/>
      <c r="R1" s="133"/>
      <c r="S1" s="133"/>
      <c r="T1" s="133"/>
      <c r="U1" s="133"/>
      <c r="V1" s="133"/>
      <c r="W1" s="133"/>
      <c r="X1" s="133"/>
      <c r="Y1" s="133"/>
      <c r="Z1" s="134"/>
      <c r="AA1" s="132" t="s">
        <v>12</v>
      </c>
      <c r="AB1" s="133"/>
      <c r="AC1" s="133"/>
      <c r="AD1" s="133"/>
      <c r="AE1" s="133"/>
      <c r="AF1" s="133"/>
      <c r="AG1" s="133"/>
      <c r="AH1" s="133"/>
      <c r="AI1" s="133"/>
      <c r="AJ1" s="133"/>
      <c r="AK1" s="133"/>
      <c r="AL1" s="134"/>
      <c r="AM1" s="132" t="s">
        <v>12</v>
      </c>
      <c r="AN1" s="133"/>
      <c r="AO1" s="133"/>
      <c r="AP1" s="133"/>
      <c r="AQ1" s="133"/>
      <c r="AR1" s="133"/>
      <c r="AS1" s="133"/>
      <c r="AT1" s="133"/>
      <c r="AU1" s="133"/>
      <c r="AV1" s="133"/>
      <c r="AW1" s="133"/>
      <c r="AX1" s="134"/>
      <c r="AY1" s="61"/>
      <c r="AZ1" s="62"/>
    </row>
    <row r="2" spans="1:52" x14ac:dyDescent="0.25">
      <c r="A2" s="129"/>
      <c r="B2" s="131"/>
      <c r="C2" s="15" t="s">
        <v>1</v>
      </c>
      <c r="D2" s="15" t="s">
        <v>2</v>
      </c>
      <c r="E2" s="15" t="s">
        <v>3</v>
      </c>
      <c r="F2" s="15" t="s">
        <v>4</v>
      </c>
      <c r="G2" s="15" t="s">
        <v>5</v>
      </c>
      <c r="H2" s="15" t="s">
        <v>6</v>
      </c>
      <c r="I2" s="15" t="s">
        <v>7</v>
      </c>
      <c r="J2" s="15" t="s">
        <v>8</v>
      </c>
      <c r="K2" s="15" t="s">
        <v>9</v>
      </c>
      <c r="L2" s="15" t="s">
        <v>10</v>
      </c>
      <c r="M2" s="15" t="s">
        <v>1451</v>
      </c>
      <c r="N2" s="15" t="s">
        <v>1452</v>
      </c>
      <c r="O2" s="15" t="s">
        <v>1453</v>
      </c>
      <c r="P2" s="15" t="s">
        <v>1454</v>
      </c>
      <c r="Q2" s="15" t="s">
        <v>1455</v>
      </c>
      <c r="R2" s="15" t="s">
        <v>1456</v>
      </c>
      <c r="S2" s="15" t="s">
        <v>1457</v>
      </c>
      <c r="T2" s="15" t="s">
        <v>1458</v>
      </c>
      <c r="U2" s="15" t="s">
        <v>1459</v>
      </c>
      <c r="V2" s="15" t="s">
        <v>1460</v>
      </c>
      <c r="W2" s="15" t="s">
        <v>1461</v>
      </c>
      <c r="X2" s="15" t="s">
        <v>1462</v>
      </c>
      <c r="Y2" s="15" t="s">
        <v>1463</v>
      </c>
      <c r="Z2" s="15" t="s">
        <v>1464</v>
      </c>
      <c r="AA2" s="15" t="s">
        <v>1465</v>
      </c>
      <c r="AB2" s="15" t="s">
        <v>1466</v>
      </c>
      <c r="AC2" s="15" t="s">
        <v>1467</v>
      </c>
      <c r="AD2" s="15" t="s">
        <v>1468</v>
      </c>
      <c r="AE2" s="15" t="s">
        <v>1469</v>
      </c>
      <c r="AF2" s="15" t="s">
        <v>1470</v>
      </c>
      <c r="AG2" s="15" t="s">
        <v>1471</v>
      </c>
      <c r="AH2" s="15" t="s">
        <v>1472</v>
      </c>
      <c r="AI2" s="15" t="s">
        <v>1473</v>
      </c>
      <c r="AJ2" s="15" t="s">
        <v>1474</v>
      </c>
      <c r="AK2" s="15" t="s">
        <v>1475</v>
      </c>
      <c r="AL2" s="15" t="s">
        <v>1476</v>
      </c>
      <c r="AM2" s="15" t="s">
        <v>1477</v>
      </c>
      <c r="AN2" s="15" t="s">
        <v>1478</v>
      </c>
      <c r="AO2" s="15" t="s">
        <v>1479</v>
      </c>
      <c r="AP2" s="15" t="s">
        <v>1480</v>
      </c>
      <c r="AQ2" s="15" t="s">
        <v>1481</v>
      </c>
      <c r="AR2" s="15" t="s">
        <v>1482</v>
      </c>
      <c r="AS2" s="15" t="s">
        <v>1483</v>
      </c>
      <c r="AT2" s="15" t="s">
        <v>1484</v>
      </c>
      <c r="AU2" s="15" t="s">
        <v>1485</v>
      </c>
      <c r="AV2" s="15" t="s">
        <v>1486</v>
      </c>
      <c r="AW2" s="15" t="s">
        <v>1487</v>
      </c>
      <c r="AX2" s="15" t="s">
        <v>1488</v>
      </c>
      <c r="AY2" s="15" t="s">
        <v>127</v>
      </c>
      <c r="AZ2" s="15" t="s">
        <v>1443</v>
      </c>
    </row>
    <row r="3" spans="1:52" x14ac:dyDescent="0.25">
      <c r="A3" s="17" t="s">
        <v>1517</v>
      </c>
      <c r="B3" s="5" t="str">
        <f>'Array Table'!B2</f>
        <v>Abiotrophia defectiva</v>
      </c>
      <c r="C3" s="48">
        <v>29.89</v>
      </c>
      <c r="D3" s="48">
        <v>29.56</v>
      </c>
      <c r="E3" s="48">
        <v>29.6</v>
      </c>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9">
        <f>IF(ISERROR(AVERAGE(Calculations!BC3:BL3)),"",AVERAGE(Calculations!BC3:BL3))</f>
        <v>29.683333333333337</v>
      </c>
      <c r="AZ3" s="49">
        <f>IF(ISERROR(STDEV(Calculations!BC3:CX3)),"",IF(COUNT(Calculations!BC3:CX3)&lt;3,"N/A",STDEV(Calculations!BC3:CX3)))</f>
        <v>0.18009256878986843</v>
      </c>
    </row>
    <row r="4" spans="1:52" x14ac:dyDescent="0.25">
      <c r="A4" s="17" t="s">
        <v>1518</v>
      </c>
      <c r="B4" s="5" t="str">
        <f>'Array Table'!B3</f>
        <v>Akkermansia muciniphila</v>
      </c>
      <c r="C4" s="48">
        <v>31.15</v>
      </c>
      <c r="D4" s="48">
        <v>31.27</v>
      </c>
      <c r="E4" s="48">
        <v>30.75</v>
      </c>
      <c r="F4" s="48"/>
      <c r="G4" s="48"/>
      <c r="H4" s="48"/>
      <c r="I4" s="48"/>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9">
        <f>IF(ISERROR(AVERAGE(Calculations!BC4:BL4)),"",AVERAGE(Calculations!BC4:BL4))</f>
        <v>31.056666666666668</v>
      </c>
      <c r="AZ4" s="49">
        <f>IF(ISERROR(STDEV(Calculations!BC4:CX4)),"",IF(COUNT(Calculations!BC4:CX4)&lt;3,"N/A",STDEV(Calculations!BC4:CX4)))</f>
        <v>0.27227437142216143</v>
      </c>
    </row>
    <row r="5" spans="1:52" x14ac:dyDescent="0.25">
      <c r="A5" s="17" t="s">
        <v>1519</v>
      </c>
      <c r="B5" s="5" t="str">
        <f>'Array Table'!B4</f>
        <v>Alistipes putredinis</v>
      </c>
      <c r="C5" s="48">
        <v>31.57</v>
      </c>
      <c r="D5" s="48">
        <v>31.24</v>
      </c>
      <c r="E5" s="48">
        <v>31.54</v>
      </c>
      <c r="F5" s="48"/>
      <c r="G5" s="48"/>
      <c r="H5" s="48"/>
      <c r="I5" s="48"/>
      <c r="J5" s="48"/>
      <c r="K5" s="48"/>
      <c r="L5" s="48"/>
      <c r="M5" s="48"/>
      <c r="N5" s="48"/>
      <c r="O5" s="48"/>
      <c r="P5" s="48"/>
      <c r="Q5" s="48"/>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9">
        <f>IF(ISERROR(AVERAGE(Calculations!BC5:BL5)),"",AVERAGE(Calculations!BC5:BL5))</f>
        <v>31.45</v>
      </c>
      <c r="AZ5" s="49">
        <f>IF(ISERROR(STDEV(Calculations!BC5:CX5)),"",IF(COUNT(Calculations!BC5:CX5)&lt;3,"N/A",STDEV(Calculations!BC5:CX5)))</f>
        <v>0.18248287590894738</v>
      </c>
    </row>
    <row r="6" spans="1:52" x14ac:dyDescent="0.25">
      <c r="A6" s="17" t="s">
        <v>1520</v>
      </c>
      <c r="B6" s="5" t="str">
        <f>'Array Table'!B5</f>
        <v>Anaerotruncus colihominis</v>
      </c>
      <c r="C6" s="48">
        <v>31.3</v>
      </c>
      <c r="D6" s="48">
        <v>32.24</v>
      </c>
      <c r="E6" s="48">
        <v>32.799999999999997</v>
      </c>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9">
        <f>IF(ISERROR(AVERAGE(Calculations!BC6:BL6)),"",AVERAGE(Calculations!BC6:BL6))</f>
        <v>32.113333333333337</v>
      </c>
      <c r="AZ6" s="49">
        <f>IF(ISERROR(STDEV(Calculations!BC6:CX6)),"",IF(COUNT(Calculations!BC6:CX6)&lt;3,"N/A",STDEV(Calculations!BC6:CX6)))</f>
        <v>0.75797977105812731</v>
      </c>
    </row>
    <row r="7" spans="1:52" x14ac:dyDescent="0.25">
      <c r="A7" s="17" t="s">
        <v>1521</v>
      </c>
      <c r="B7" s="5" t="str">
        <f>'Array Table'!B6</f>
        <v>Bacteroides coprocola</v>
      </c>
      <c r="C7" s="48" t="s">
        <v>1448</v>
      </c>
      <c r="D7" s="48" t="s">
        <v>1448</v>
      </c>
      <c r="E7" s="48" t="s">
        <v>1448</v>
      </c>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9">
        <f>IF(ISERROR(AVERAGE(Calculations!BC7:BL7)),"",AVERAGE(Calculations!BC7:BL7))</f>
        <v>37</v>
      </c>
      <c r="AZ7" s="49">
        <f>IF(ISERROR(STDEV(Calculations!BC7:CX7)),"",IF(COUNT(Calculations!BC7:CX7)&lt;3,"N/A",STDEV(Calculations!BC7:CX7)))</f>
        <v>0</v>
      </c>
    </row>
    <row r="8" spans="1:52" x14ac:dyDescent="0.25">
      <c r="A8" s="17" t="s">
        <v>1522</v>
      </c>
      <c r="B8" s="5" t="str">
        <f>'Array Table'!B7</f>
        <v>Bacteroides eggerthii</v>
      </c>
      <c r="C8" s="48">
        <v>26.67</v>
      </c>
      <c r="D8" s="48">
        <v>26.27</v>
      </c>
      <c r="E8" s="48">
        <v>26.16</v>
      </c>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9">
        <f>IF(ISERROR(AVERAGE(Calculations!BC8:BL8)),"",AVERAGE(Calculations!BC8:BL8))</f>
        <v>26.366666666666664</v>
      </c>
      <c r="AZ8" s="49">
        <f>IF(ISERROR(STDEV(Calculations!BC8:CX8)),"",IF(COUNT(Calculations!BC8:CX8)&lt;3,"N/A",STDEV(Calculations!BC8:CX8)))</f>
        <v>0.26839026311200981</v>
      </c>
    </row>
    <row r="9" spans="1:52" x14ac:dyDescent="0.25">
      <c r="A9" s="17" t="s">
        <v>1523</v>
      </c>
      <c r="B9" s="5" t="str">
        <f>'Array Table'!B8</f>
        <v>Bacteroides fragilis</v>
      </c>
      <c r="C9" s="48">
        <v>37.28</v>
      </c>
      <c r="D9" s="48">
        <v>35.35</v>
      </c>
      <c r="E9" s="48">
        <v>35.369999999999997</v>
      </c>
      <c r="F9" s="48"/>
      <c r="G9" s="48"/>
      <c r="H9" s="48"/>
      <c r="I9" s="48"/>
      <c r="J9" s="48"/>
      <c r="K9" s="48"/>
      <c r="L9" s="48"/>
      <c r="M9" s="48"/>
      <c r="N9" s="48"/>
      <c r="O9" s="48"/>
      <c r="P9" s="48"/>
      <c r="Q9" s="48"/>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9">
        <f>IF(ISERROR(AVERAGE(Calculations!BC9:BL9)),"",AVERAGE(Calculations!BC9:BL9))</f>
        <v>35.906666666666666</v>
      </c>
      <c r="AZ9" s="49">
        <f>IF(ISERROR(STDEV(Calculations!BC9:CX9)),"",IF(COUNT(Calculations!BC9:CX9)&lt;3,"N/A",STDEV(Calculations!BC9:CX9)))</f>
        <v>0.94690724642561153</v>
      </c>
    </row>
    <row r="10" spans="1:52" x14ac:dyDescent="0.25">
      <c r="A10" s="17" t="s">
        <v>1524</v>
      </c>
      <c r="B10" s="5" t="str">
        <f>'Array Table'!B9</f>
        <v>Bacteroides intestinalis</v>
      </c>
      <c r="C10" s="48">
        <v>29.54</v>
      </c>
      <c r="D10" s="48">
        <v>29.45</v>
      </c>
      <c r="E10" s="48">
        <v>29.08</v>
      </c>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9">
        <f>IF(ISERROR(AVERAGE(Calculations!BC10:BL10)),"",AVERAGE(Calculations!BC10:BL10))</f>
        <v>29.356666666666666</v>
      </c>
      <c r="AZ10" s="49">
        <f>IF(ISERROR(STDEV(Calculations!BC10:CX10)),"",IF(COUNT(Calculations!BC10:CX10)&lt;3,"N/A",STDEV(Calculations!BC10:CX10)))</f>
        <v>0.24378952670968781</v>
      </c>
    </row>
    <row r="11" spans="1:52" x14ac:dyDescent="0.25">
      <c r="A11" s="17" t="s">
        <v>1525</v>
      </c>
      <c r="B11" s="5" t="str">
        <f>'Array Table'!B10</f>
        <v>Bacteroides ovatus</v>
      </c>
      <c r="C11" s="48">
        <v>21.26</v>
      </c>
      <c r="D11" s="48">
        <v>21.29</v>
      </c>
      <c r="E11" s="48">
        <v>21.26</v>
      </c>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9">
        <f>IF(ISERROR(AVERAGE(Calculations!BC11:BL11)),"",AVERAGE(Calculations!BC11:BL11))</f>
        <v>21.27</v>
      </c>
      <c r="AZ11" s="49">
        <f>IF(ISERROR(STDEV(Calculations!BC11:CX11)),"",IF(COUNT(Calculations!BC11:CX11)&lt;3,"N/A",STDEV(Calculations!BC11:CX11)))</f>
        <v>1.7320508075687378E-2</v>
      </c>
    </row>
    <row r="12" spans="1:52" x14ac:dyDescent="0.25">
      <c r="A12" s="17" t="s">
        <v>1526</v>
      </c>
      <c r="B12" s="5" t="str">
        <f>'Array Table'!B11</f>
        <v>Bacteroides vulgatus</v>
      </c>
      <c r="C12" s="48">
        <v>16.77</v>
      </c>
      <c r="D12" s="48">
        <v>16.86</v>
      </c>
      <c r="E12" s="48">
        <v>16.77</v>
      </c>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9">
        <f>IF(ISERROR(AVERAGE(Calculations!BC12:BL12)),"",AVERAGE(Calculations!BC12:BL12))</f>
        <v>16.799999999999997</v>
      </c>
      <c r="AZ12" s="49">
        <f>IF(ISERROR(STDEV(Calculations!BC12:CX12)),"",IF(COUNT(Calculations!BC12:CX12)&lt;3,"N/A",STDEV(Calculations!BC12:CX12)))</f>
        <v>5.1961524227066236E-2</v>
      </c>
    </row>
    <row r="13" spans="1:52" x14ac:dyDescent="0.25">
      <c r="A13" s="18" t="s">
        <v>1527</v>
      </c>
      <c r="B13" s="5" t="str">
        <f>'Array Table'!B12</f>
        <v>Bifidobacterium adolescentis</v>
      </c>
      <c r="C13" s="48">
        <v>33.49</v>
      </c>
      <c r="D13" s="48">
        <v>36.020000000000003</v>
      </c>
      <c r="E13" s="48">
        <v>33.520000000000003</v>
      </c>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9">
        <f>IF(ISERROR(AVERAGE(Calculations!BC13:BL13)),"",AVERAGE(Calculations!BC13:BL13))</f>
        <v>34.343333333333334</v>
      </c>
      <c r="AZ13" s="49">
        <f>IF(ISERROR(STDEV(Calculations!BC13:CX13)),"",IF(COUNT(Calculations!BC13:CX13)&lt;3,"N/A",STDEV(Calculations!BC13:CX13)))</f>
        <v>1.4521134023668174</v>
      </c>
    </row>
    <row r="14" spans="1:52" x14ac:dyDescent="0.25">
      <c r="A14" s="18" t="s">
        <v>1528</v>
      </c>
      <c r="B14" s="5" t="str">
        <f>'Array Table'!B13</f>
        <v>Bifidobacterium bifidum</v>
      </c>
      <c r="C14" s="48">
        <v>21</v>
      </c>
      <c r="D14" s="48">
        <v>20.94</v>
      </c>
      <c r="E14" s="48">
        <v>20.77</v>
      </c>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9">
        <f>IF(ISERROR(AVERAGE(Calculations!BC14:BL14)),"",AVERAGE(Calculations!BC14:BL14))</f>
        <v>20.903333333333332</v>
      </c>
      <c r="AZ14" s="49">
        <f>IF(ISERROR(STDEV(Calculations!BC14:CX14)),"",IF(COUNT(Calculations!BC14:CX14)&lt;3,"N/A",STDEV(Calculations!BC14:CX14)))</f>
        <v>0.11930353445448898</v>
      </c>
    </row>
    <row r="15" spans="1:52" x14ac:dyDescent="0.25">
      <c r="A15" s="18" t="s">
        <v>1529</v>
      </c>
      <c r="B15" s="5" t="str">
        <f>'Array Table'!B14</f>
        <v>Bifidobacterium breve</v>
      </c>
      <c r="C15" s="48">
        <v>35.17</v>
      </c>
      <c r="D15" s="48">
        <v>35.06</v>
      </c>
      <c r="E15" s="48">
        <v>34.44</v>
      </c>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9">
        <f>IF(ISERROR(AVERAGE(Calculations!BC15:BL15)),"",AVERAGE(Calculations!BC15:BL15))</f>
        <v>34.89</v>
      </c>
      <c r="AZ15" s="49">
        <f>IF(ISERROR(STDEV(Calculations!BC15:CX15)),"",IF(COUNT(Calculations!BC15:CX15)&lt;3,"N/A",STDEV(Calculations!BC15:CX15)))</f>
        <v>0.39357337308309093</v>
      </c>
    </row>
    <row r="16" spans="1:52" x14ac:dyDescent="0.25">
      <c r="A16" s="18" t="s">
        <v>1530</v>
      </c>
      <c r="B16" s="5" t="str">
        <f>'Array Table'!B15</f>
        <v>Bifidobacterium longum</v>
      </c>
      <c r="C16" s="48">
        <v>33.1</v>
      </c>
      <c r="D16" s="48">
        <v>33.11</v>
      </c>
      <c r="E16" s="48">
        <v>33.130000000000003</v>
      </c>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9">
        <f>IF(ISERROR(AVERAGE(Calculations!BC16:BL16)),"",AVERAGE(Calculations!BC16:BL16))</f>
        <v>33.113333333333337</v>
      </c>
      <c r="AZ16" s="49">
        <f>IF(ISERROR(STDEV(Calculations!BC16:CX16)),"",IF(COUNT(Calculations!BC16:CX16)&lt;3,"N/A",STDEV(Calculations!BC16:CX16)))</f>
        <v>1.5275252316520303E-2</v>
      </c>
    </row>
    <row r="17" spans="1:52" x14ac:dyDescent="0.25">
      <c r="A17" s="18" t="s">
        <v>1531</v>
      </c>
      <c r="B17" s="5" t="str">
        <f>'Array Table'!B16</f>
        <v>Blautia hydrogenotrophica</v>
      </c>
      <c r="C17" s="48">
        <v>25.02</v>
      </c>
      <c r="D17" s="48">
        <v>25</v>
      </c>
      <c r="E17" s="48">
        <v>24.89</v>
      </c>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9">
        <f>IF(ISERROR(AVERAGE(Calculations!BC17:BL17)),"",AVERAGE(Calculations!BC17:BL17))</f>
        <v>24.97</v>
      </c>
      <c r="AZ17" s="49">
        <f>IF(ISERROR(STDEV(Calculations!BC17:CX17)),"",IF(COUNT(Calculations!BC17:CX17)&lt;3,"N/A",STDEV(Calculations!BC17:CX17)))</f>
        <v>6.9999999999999521E-2</v>
      </c>
    </row>
    <row r="18" spans="1:52" x14ac:dyDescent="0.25">
      <c r="A18" s="18" t="s">
        <v>1532</v>
      </c>
      <c r="B18" s="5" t="str">
        <f>'Array Table'!B17</f>
        <v>Collinsella aerofaciens</v>
      </c>
      <c r="C18" s="48" t="s">
        <v>1448</v>
      </c>
      <c r="D18" s="48" t="s">
        <v>1448</v>
      </c>
      <c r="E18" s="48">
        <v>36.380000000000003</v>
      </c>
      <c r="F18" s="48"/>
      <c r="G18" s="48"/>
      <c r="H18" s="48"/>
      <c r="I18" s="48"/>
      <c r="J18" s="48"/>
      <c r="K18" s="48"/>
      <c r="L18" s="48"/>
      <c r="M18" s="48"/>
      <c r="N18" s="48"/>
      <c r="O18" s="48"/>
      <c r="P18" s="48"/>
      <c r="Q18" s="48"/>
      <c r="R18" s="48"/>
      <c r="S18" s="48"/>
      <c r="T18" s="48"/>
      <c r="U18" s="48"/>
      <c r="V18" s="48"/>
      <c r="W18" s="48"/>
      <c r="X18" s="48"/>
      <c r="Y18" s="48"/>
      <c r="Z18" s="48"/>
      <c r="AA18" s="48"/>
      <c r="AB18" s="48"/>
      <c r="AC18" s="48"/>
      <c r="AD18" s="48"/>
      <c r="AE18" s="48"/>
      <c r="AF18" s="48"/>
      <c r="AG18" s="48"/>
      <c r="AH18" s="48"/>
      <c r="AI18" s="48"/>
      <c r="AJ18" s="48"/>
      <c r="AK18" s="48"/>
      <c r="AL18" s="48"/>
      <c r="AM18" s="48"/>
      <c r="AN18" s="48"/>
      <c r="AO18" s="48"/>
      <c r="AP18" s="48"/>
      <c r="AQ18" s="48"/>
      <c r="AR18" s="48"/>
      <c r="AS18" s="48"/>
      <c r="AT18" s="48"/>
      <c r="AU18" s="48"/>
      <c r="AV18" s="48"/>
      <c r="AW18" s="48"/>
      <c r="AX18" s="48"/>
      <c r="AY18" s="49">
        <f>IF(ISERROR(AVERAGE(Calculations!BC18:BL18)),"",AVERAGE(Calculations!BC18:BL18))</f>
        <v>36.793333333333329</v>
      </c>
      <c r="AZ18" s="49">
        <f>IF(ISERROR(STDEV(Calculations!BC18:CX18)),"",IF(COUNT(Calculations!BC18:CX18)&lt;3,"N/A",STDEV(Calculations!BC18:CX18)))</f>
        <v>0.35795716689756646</v>
      </c>
    </row>
    <row r="19" spans="1:52" x14ac:dyDescent="0.25">
      <c r="A19" s="18" t="s">
        <v>1533</v>
      </c>
      <c r="B19" s="5" t="str">
        <f>'Array Table'!B18</f>
        <v>Coprococcus comes</v>
      </c>
      <c r="C19" s="48" t="s">
        <v>1448</v>
      </c>
      <c r="D19" s="48" t="s">
        <v>1448</v>
      </c>
      <c r="E19" s="48" t="s">
        <v>1448</v>
      </c>
      <c r="F19" s="48"/>
      <c r="G19" s="48"/>
      <c r="H19" s="48"/>
      <c r="I19" s="48"/>
      <c r="J19" s="48"/>
      <c r="K19" s="48"/>
      <c r="L19" s="48"/>
      <c r="M19" s="48"/>
      <c r="N19" s="48"/>
      <c r="O19" s="48"/>
      <c r="P19" s="48"/>
      <c r="Q19" s="48"/>
      <c r="R19" s="48"/>
      <c r="S19" s="48"/>
      <c r="T19" s="48"/>
      <c r="U19" s="48"/>
      <c r="V19" s="48"/>
      <c r="W19" s="48"/>
      <c r="X19" s="48"/>
      <c r="Y19" s="48"/>
      <c r="Z19" s="48"/>
      <c r="AA19" s="48"/>
      <c r="AB19" s="48"/>
      <c r="AC19" s="48"/>
      <c r="AD19" s="48"/>
      <c r="AE19" s="48"/>
      <c r="AF19" s="48"/>
      <c r="AG19" s="48"/>
      <c r="AH19" s="48"/>
      <c r="AI19" s="48"/>
      <c r="AJ19" s="48"/>
      <c r="AK19" s="48"/>
      <c r="AL19" s="48"/>
      <c r="AM19" s="48"/>
      <c r="AN19" s="48"/>
      <c r="AO19" s="48"/>
      <c r="AP19" s="48"/>
      <c r="AQ19" s="48"/>
      <c r="AR19" s="48"/>
      <c r="AS19" s="48"/>
      <c r="AT19" s="48"/>
      <c r="AU19" s="48"/>
      <c r="AV19" s="48"/>
      <c r="AW19" s="48"/>
      <c r="AX19" s="48"/>
      <c r="AY19" s="49">
        <f>IF(ISERROR(AVERAGE(Calculations!BC19:BL19)),"",AVERAGE(Calculations!BC19:BL19))</f>
        <v>37</v>
      </c>
      <c r="AZ19" s="49">
        <f>IF(ISERROR(STDEV(Calculations!BC19:CX19)),"",IF(COUNT(Calculations!BC19:CX19)&lt;3,"N/A",STDEV(Calculations!BC19:CX19)))</f>
        <v>0</v>
      </c>
    </row>
    <row r="20" spans="1:52" x14ac:dyDescent="0.25">
      <c r="A20" s="18" t="s">
        <v>1534</v>
      </c>
      <c r="B20" s="5" t="str">
        <f>'Array Table'!B19</f>
        <v>Coprococcus eutactus</v>
      </c>
      <c r="C20" s="48" t="s">
        <v>1448</v>
      </c>
      <c r="D20" s="48" t="s">
        <v>1448</v>
      </c>
      <c r="E20" s="48">
        <v>35.93</v>
      </c>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9">
        <f>IF(ISERROR(AVERAGE(Calculations!BC20:BL20)),"",AVERAGE(Calculations!BC20:BL20))</f>
        <v>36.643333333333338</v>
      </c>
      <c r="AZ20" s="49">
        <f>IF(ISERROR(STDEV(Calculations!BC20:CX20)),"",IF(COUNT(Calculations!BC20:CX20)&lt;3,"N/A",STDEV(Calculations!BC20:CX20)))</f>
        <v>0.61776478803289969</v>
      </c>
    </row>
    <row r="21" spans="1:52" x14ac:dyDescent="0.25">
      <c r="A21" s="18" t="s">
        <v>1535</v>
      </c>
      <c r="B21" s="5" t="str">
        <f>'Array Table'!B20</f>
        <v>Desulfovibrio desulfuricans</v>
      </c>
      <c r="C21" s="48" t="s">
        <v>1448</v>
      </c>
      <c r="D21" s="48">
        <v>35.880000000000003</v>
      </c>
      <c r="E21" s="48">
        <v>37.31</v>
      </c>
      <c r="F21" s="48"/>
      <c r="G21" s="48"/>
      <c r="H21" s="48"/>
      <c r="I21" s="48"/>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48"/>
      <c r="AP21" s="48"/>
      <c r="AQ21" s="48"/>
      <c r="AR21" s="48"/>
      <c r="AS21" s="48"/>
      <c r="AT21" s="48"/>
      <c r="AU21" s="48"/>
      <c r="AV21" s="48"/>
      <c r="AW21" s="48"/>
      <c r="AX21" s="48"/>
      <c r="AY21" s="49">
        <f>IF(ISERROR(AVERAGE(Calculations!BC21:BL21)),"",AVERAGE(Calculations!BC21:BL21))</f>
        <v>36.626666666666665</v>
      </c>
      <c r="AZ21" s="49">
        <f>IF(ISERROR(STDEV(Calculations!BC21:CX21)),"",IF(COUNT(Calculations!BC21:CX21)&lt;3,"N/A",STDEV(Calculations!BC21:CX21)))</f>
        <v>0.64663230149237938</v>
      </c>
    </row>
    <row r="22" spans="1:52" x14ac:dyDescent="0.25">
      <c r="A22" s="18" t="s">
        <v>1536</v>
      </c>
      <c r="B22" s="5" t="str">
        <f>'Array Table'!B21</f>
        <v>Desulfovibrio piger</v>
      </c>
      <c r="C22" s="48">
        <v>31.74</v>
      </c>
      <c r="D22" s="48">
        <v>31.72</v>
      </c>
      <c r="E22" s="48">
        <v>32.22</v>
      </c>
      <c r="F22" s="48"/>
      <c r="G22" s="48"/>
      <c r="H22" s="48"/>
      <c r="I22" s="48"/>
      <c r="J22" s="48"/>
      <c r="K22" s="48"/>
      <c r="L22" s="48"/>
      <c r="M22" s="48"/>
      <c r="N22" s="48"/>
      <c r="O22" s="48"/>
      <c r="P22" s="48"/>
      <c r="Q22" s="48"/>
      <c r="R22" s="48"/>
      <c r="S22" s="48"/>
      <c r="T22" s="48"/>
      <c r="U22" s="48"/>
      <c r="V22" s="48"/>
      <c r="W22" s="48"/>
      <c r="X22" s="48"/>
      <c r="Y22" s="48"/>
      <c r="Z22" s="48"/>
      <c r="AA22" s="48"/>
      <c r="AB22" s="48"/>
      <c r="AC22" s="48"/>
      <c r="AD22" s="48"/>
      <c r="AE22" s="48"/>
      <c r="AF22" s="48"/>
      <c r="AG22" s="48"/>
      <c r="AH22" s="48"/>
      <c r="AI22" s="48"/>
      <c r="AJ22" s="48"/>
      <c r="AK22" s="48"/>
      <c r="AL22" s="48"/>
      <c r="AM22" s="48"/>
      <c r="AN22" s="48"/>
      <c r="AO22" s="48"/>
      <c r="AP22" s="48"/>
      <c r="AQ22" s="48"/>
      <c r="AR22" s="48"/>
      <c r="AS22" s="48"/>
      <c r="AT22" s="48"/>
      <c r="AU22" s="48"/>
      <c r="AV22" s="48"/>
      <c r="AW22" s="48"/>
      <c r="AX22" s="48"/>
      <c r="AY22" s="49">
        <f>IF(ISERROR(AVERAGE(Calculations!BC22:BL22)),"",AVERAGE(Calculations!BC22:BL22))</f>
        <v>31.893333333333331</v>
      </c>
      <c r="AZ22" s="49">
        <f>IF(ISERROR(STDEV(Calculations!BC22:CX22)),"",IF(COUNT(Calculations!BC22:CX22)&lt;3,"N/A",STDEV(Calculations!BC22:CX22)))</f>
        <v>0.28307831660749538</v>
      </c>
    </row>
    <row r="23" spans="1:52" x14ac:dyDescent="0.25">
      <c r="A23" s="18" t="s">
        <v>1537</v>
      </c>
      <c r="B23" s="5" t="str">
        <f>'Array Table'!B22</f>
        <v>Desulfovibrio vulgaris</v>
      </c>
      <c r="C23" s="48">
        <v>35.93</v>
      </c>
      <c r="D23" s="48">
        <v>35.75</v>
      </c>
      <c r="E23" s="48">
        <v>34.06</v>
      </c>
      <c r="F23" s="48"/>
      <c r="G23" s="48"/>
      <c r="H23" s="48"/>
      <c r="I23" s="48"/>
      <c r="J23" s="48"/>
      <c r="K23" s="48"/>
      <c r="L23" s="48"/>
      <c r="M23" s="48"/>
      <c r="N23" s="48"/>
      <c r="O23" s="48"/>
      <c r="P23" s="48"/>
      <c r="Q23" s="48"/>
      <c r="R23" s="48"/>
      <c r="S23" s="48"/>
      <c r="T23" s="48"/>
      <c r="U23" s="48"/>
      <c r="V23" s="48"/>
      <c r="W23" s="48"/>
      <c r="X23" s="48"/>
      <c r="Y23" s="48"/>
      <c r="Z23" s="48"/>
      <c r="AA23" s="48"/>
      <c r="AB23" s="48"/>
      <c r="AC23" s="48"/>
      <c r="AD23" s="48"/>
      <c r="AE23" s="48"/>
      <c r="AF23" s="48"/>
      <c r="AG23" s="48"/>
      <c r="AH23" s="48"/>
      <c r="AI23" s="48"/>
      <c r="AJ23" s="48"/>
      <c r="AK23" s="48"/>
      <c r="AL23" s="48"/>
      <c r="AM23" s="48"/>
      <c r="AN23" s="48"/>
      <c r="AO23" s="48"/>
      <c r="AP23" s="48"/>
      <c r="AQ23" s="48"/>
      <c r="AR23" s="48"/>
      <c r="AS23" s="48"/>
      <c r="AT23" s="48"/>
      <c r="AU23" s="48"/>
      <c r="AV23" s="48"/>
      <c r="AW23" s="48"/>
      <c r="AX23" s="48"/>
      <c r="AY23" s="49">
        <f>IF(ISERROR(AVERAGE(Calculations!BC23:BL23)),"",AVERAGE(Calculations!BC23:BL23))</f>
        <v>35.24666666666667</v>
      </c>
      <c r="AZ23" s="49">
        <f>IF(ISERROR(STDEV(Calculations!BC23:CX23)),"",IF(COUNT(Calculations!BC23:CX23)&lt;3,"N/A",STDEV(Calculations!BC23:CX23)))</f>
        <v>1.0316168539401296</v>
      </c>
    </row>
    <row r="24" spans="1:52" x14ac:dyDescent="0.25">
      <c r="A24" s="18" t="s">
        <v>1538</v>
      </c>
      <c r="B24" s="5" t="str">
        <f>'Array Table'!B23</f>
        <v>Dorea formicigenerans</v>
      </c>
      <c r="C24" s="48">
        <v>39.28</v>
      </c>
      <c r="D24" s="48">
        <v>35.81</v>
      </c>
      <c r="E24" s="48">
        <v>33.549999999999997</v>
      </c>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9">
        <f>IF(ISERROR(AVERAGE(Calculations!BC24:BL24)),"",AVERAGE(Calculations!BC24:BL24))</f>
        <v>35.453333333333333</v>
      </c>
      <c r="AZ24" s="49">
        <f>IF(ISERROR(STDEV(Calculations!BC24:CX24)),"",IF(COUNT(Calculations!BC24:CX24)&lt;3,"N/A",STDEV(Calculations!BC24:CX24)))</f>
        <v>1.7524363992263283</v>
      </c>
    </row>
    <row r="25" spans="1:52" x14ac:dyDescent="0.25">
      <c r="A25" s="18" t="s">
        <v>1539</v>
      </c>
      <c r="B25" s="5" t="str">
        <f>'Array Table'!B24</f>
        <v>Escherichia coli,Escherichia fergusonii,Shigella boydii,Shigella sonnei,Shigella dysenteriae,Shigella flexneri</v>
      </c>
      <c r="C25" s="48">
        <v>39.700000000000003</v>
      </c>
      <c r="D25" s="48">
        <v>35.1</v>
      </c>
      <c r="E25" s="48">
        <v>34.4</v>
      </c>
      <c r="F25" s="48"/>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8"/>
      <c r="AT25" s="48"/>
      <c r="AU25" s="48"/>
      <c r="AV25" s="48"/>
      <c r="AW25" s="48"/>
      <c r="AX25" s="48"/>
      <c r="AY25" s="49">
        <f>IF(ISERROR(AVERAGE(Calculations!BC25:BL25)),"",AVERAGE(Calculations!BC25:BL25))</f>
        <v>35.5</v>
      </c>
      <c r="AZ25" s="49">
        <f>IF(ISERROR(STDEV(Calculations!BC25:CX25)),"",IF(COUNT(Calculations!BC25:CX25)&lt;3,"N/A",STDEV(Calculations!BC25:CX25)))</f>
        <v>1.3453624047073713</v>
      </c>
    </row>
    <row r="26" spans="1:52" x14ac:dyDescent="0.25">
      <c r="A26" s="18" t="s">
        <v>1540</v>
      </c>
      <c r="B26" s="5" t="str">
        <f>'Array Table'!B25</f>
        <v>Eubacterium rectale</v>
      </c>
      <c r="C26" s="48">
        <v>34.03</v>
      </c>
      <c r="D26" s="48">
        <v>33.92</v>
      </c>
      <c r="E26" s="48">
        <v>32.64</v>
      </c>
      <c r="F26" s="48"/>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9">
        <f>IF(ISERROR(AVERAGE(Calculations!BC26:BL26)),"",AVERAGE(Calculations!BC26:BL26))</f>
        <v>33.53</v>
      </c>
      <c r="AZ26" s="49">
        <f>IF(ISERROR(STDEV(Calculations!BC26:CX26)),"",IF(COUNT(Calculations!BC26:CX26)&lt;3,"N/A",STDEV(Calculations!BC26:CX26)))</f>
        <v>0.77272245987806043</v>
      </c>
    </row>
    <row r="27" spans="1:52" x14ac:dyDescent="0.25">
      <c r="A27" s="18" t="s">
        <v>1541</v>
      </c>
      <c r="B27" s="5" t="str">
        <f>'Array Table'!B26</f>
        <v>Faecalibacterium prausnitzii</v>
      </c>
      <c r="C27" s="48" t="s">
        <v>1448</v>
      </c>
      <c r="D27" s="48" t="s">
        <v>1448</v>
      </c>
      <c r="E27" s="48">
        <v>35.770000000000003</v>
      </c>
      <c r="F27" s="48"/>
      <c r="G27" s="48"/>
      <c r="H27" s="48"/>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9">
        <f>IF(ISERROR(AVERAGE(Calculations!BC27:BL27)),"",AVERAGE(Calculations!BC27:BL27))</f>
        <v>36.590000000000003</v>
      </c>
      <c r="AZ27" s="49">
        <f>IF(ISERROR(STDEV(Calculations!BC27:CX27)),"",IF(COUNT(Calculations!BC27:CX27)&lt;3,"N/A",STDEV(Calculations!BC27:CX27)))</f>
        <v>0.71014083110323789</v>
      </c>
    </row>
    <row r="28" spans="1:52" x14ac:dyDescent="0.25">
      <c r="A28" s="18" t="s">
        <v>1542</v>
      </c>
      <c r="B28" s="5" t="str">
        <f>'Array Table'!B27</f>
        <v>Finegoldia magna</v>
      </c>
      <c r="C28" s="48">
        <v>31.18</v>
      </c>
      <c r="D28" s="48">
        <v>30.82</v>
      </c>
      <c r="E28" s="48">
        <v>31.32</v>
      </c>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9">
        <f>IF(ISERROR(AVERAGE(Calculations!BC28:BL28)),"",AVERAGE(Calculations!BC28:BL28))</f>
        <v>31.106666666666666</v>
      </c>
      <c r="AZ28" s="49">
        <f>IF(ISERROR(STDEV(Calculations!BC28:CX28)),"",IF(COUNT(Calculations!BC28:CX28)&lt;3,"N/A",STDEV(Calculations!BC28:CX28)))</f>
        <v>0.25794056162870799</v>
      </c>
    </row>
    <row r="29" spans="1:52" x14ac:dyDescent="0.25">
      <c r="A29" s="18" t="s">
        <v>1543</v>
      </c>
      <c r="B29" s="5" t="str">
        <f>'Array Table'!B28</f>
        <v>Haemophilus parainfluenzae</v>
      </c>
      <c r="C29" s="48">
        <v>13.53</v>
      </c>
      <c r="D29" s="48">
        <v>13.59</v>
      </c>
      <c r="E29" s="48">
        <v>13.59</v>
      </c>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9">
        <f>IF(ISERROR(AVERAGE(Calculations!BC29:BL29)),"",AVERAGE(Calculations!BC29:BL29))</f>
        <v>13.569999999999999</v>
      </c>
      <c r="AZ29" s="49">
        <f>IF(ISERROR(STDEV(Calculations!BC29:CX29)),"",IF(COUNT(Calculations!BC29:CX29)&lt;3,"N/A",STDEV(Calculations!BC29:CX29)))</f>
        <v>3.4641016151377831E-2</v>
      </c>
    </row>
    <row r="30" spans="1:52" x14ac:dyDescent="0.25">
      <c r="A30" s="18" t="s">
        <v>1544</v>
      </c>
      <c r="B30" s="5" t="str">
        <f>'Array Table'!B29</f>
        <v>Lachnobacterium bovis</v>
      </c>
      <c r="C30" s="48">
        <v>29.52</v>
      </c>
      <c r="D30" s="48">
        <v>29.17</v>
      </c>
      <c r="E30" s="48">
        <v>29.13</v>
      </c>
      <c r="F30" s="48"/>
      <c r="G30" s="48"/>
      <c r="H30" s="48"/>
      <c r="I30" s="48"/>
      <c r="J30" s="48"/>
      <c r="K30" s="48"/>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8"/>
      <c r="AM30" s="48"/>
      <c r="AN30" s="48"/>
      <c r="AO30" s="48"/>
      <c r="AP30" s="48"/>
      <c r="AQ30" s="48"/>
      <c r="AR30" s="48"/>
      <c r="AS30" s="48"/>
      <c r="AT30" s="48"/>
      <c r="AU30" s="48"/>
      <c r="AV30" s="48"/>
      <c r="AW30" s="48"/>
      <c r="AX30" s="48"/>
      <c r="AY30" s="49">
        <f>IF(ISERROR(AVERAGE(Calculations!BC30:BL30)),"",AVERAGE(Calculations!BC30:BL30))</f>
        <v>29.27333333333333</v>
      </c>
      <c r="AZ30" s="49">
        <f>IF(ISERROR(STDEV(Calculations!BC30:CX30)),"",IF(COUNT(Calculations!BC30:CX30)&lt;3,"N/A",STDEV(Calculations!BC30:CX30)))</f>
        <v>0.21455380055672096</v>
      </c>
    </row>
    <row r="31" spans="1:52" x14ac:dyDescent="0.25">
      <c r="A31" s="18" t="s">
        <v>1545</v>
      </c>
      <c r="B31" s="5" t="str">
        <f>'Array Table'!B30</f>
        <v>Lactobacillus acidophilus</v>
      </c>
      <c r="C31" s="48">
        <v>21.51</v>
      </c>
      <c r="D31" s="48">
        <v>21.46</v>
      </c>
      <c r="E31" s="48">
        <v>21.32</v>
      </c>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8"/>
      <c r="AM31" s="48"/>
      <c r="AN31" s="48"/>
      <c r="AO31" s="48"/>
      <c r="AP31" s="48"/>
      <c r="AQ31" s="48"/>
      <c r="AR31" s="48"/>
      <c r="AS31" s="48"/>
      <c r="AT31" s="48"/>
      <c r="AU31" s="48"/>
      <c r="AV31" s="48"/>
      <c r="AW31" s="48"/>
      <c r="AX31" s="48"/>
      <c r="AY31" s="49">
        <f>IF(ISERROR(AVERAGE(Calculations!BC31:BL31)),"",AVERAGE(Calculations!BC31:BL31))</f>
        <v>21.429999999999996</v>
      </c>
      <c r="AZ31" s="49">
        <f>IF(ISERROR(STDEV(Calculations!BC31:CX31)),"",IF(COUNT(Calculations!BC31:CX31)&lt;3,"N/A",STDEV(Calculations!BC31:CX31)))</f>
        <v>9.8488578017961653E-2</v>
      </c>
    </row>
    <row r="32" spans="1:52" x14ac:dyDescent="0.25">
      <c r="A32" s="18" t="s">
        <v>1546</v>
      </c>
      <c r="B32" s="5" t="str">
        <f>'Array Table'!B31</f>
        <v>Lactobacillus crispatus</v>
      </c>
      <c r="C32" s="48">
        <v>24.15</v>
      </c>
      <c r="D32" s="48">
        <v>24.33</v>
      </c>
      <c r="E32" s="48">
        <v>24.19</v>
      </c>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48"/>
      <c r="AK32" s="48"/>
      <c r="AL32" s="48"/>
      <c r="AM32" s="48"/>
      <c r="AN32" s="48"/>
      <c r="AO32" s="48"/>
      <c r="AP32" s="48"/>
      <c r="AQ32" s="48"/>
      <c r="AR32" s="48"/>
      <c r="AS32" s="48"/>
      <c r="AT32" s="48"/>
      <c r="AU32" s="48"/>
      <c r="AV32" s="48"/>
      <c r="AW32" s="48"/>
      <c r="AX32" s="48"/>
      <c r="AY32" s="49">
        <f>IF(ISERROR(AVERAGE(Calculations!BC32:BL32)),"",AVERAGE(Calculations!BC32:BL32))</f>
        <v>24.223333333333333</v>
      </c>
      <c r="AZ32" s="49">
        <f>IF(ISERROR(STDEV(Calculations!BC32:CX32)),"",IF(COUNT(Calculations!BC32:CX32)&lt;3,"N/A",STDEV(Calculations!BC32:CX32)))</f>
        <v>9.4516312525051535E-2</v>
      </c>
    </row>
    <row r="33" spans="1:52" x14ac:dyDescent="0.25">
      <c r="A33" s="18" t="s">
        <v>1547</v>
      </c>
      <c r="B33" s="5" t="str">
        <f>'Array Table'!B32</f>
        <v>Lactobacillus gasseri</v>
      </c>
      <c r="C33" s="48">
        <v>27.2</v>
      </c>
      <c r="D33" s="48">
        <v>27.24</v>
      </c>
      <c r="E33" s="48">
        <v>27.14</v>
      </c>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9">
        <f>IF(ISERROR(AVERAGE(Calculations!BC33:BL33)),"",AVERAGE(Calculations!BC33:BL33))</f>
        <v>27.193333333333332</v>
      </c>
      <c r="AZ33" s="49">
        <f>IF(ISERROR(STDEV(Calculations!BC33:CX33)),"",IF(COUNT(Calculations!BC33:CX33)&lt;3,"N/A",STDEV(Calculations!BC33:CX33)))</f>
        <v>5.0332229568470589E-2</v>
      </c>
    </row>
    <row r="34" spans="1:52" x14ac:dyDescent="0.25">
      <c r="A34" s="18" t="s">
        <v>1548</v>
      </c>
      <c r="B34" s="5" t="str">
        <f>'Array Table'!B33</f>
        <v>Lactobacillus rhamnosus</v>
      </c>
      <c r="C34" s="48">
        <v>35.229999999999997</v>
      </c>
      <c r="D34" s="48">
        <v>35.58</v>
      </c>
      <c r="E34" s="48">
        <v>36.04</v>
      </c>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9">
        <f>IF(ISERROR(AVERAGE(Calculations!BC34:BL34)),"",AVERAGE(Calculations!BC34:BL34))</f>
        <v>35.616666666666667</v>
      </c>
      <c r="AZ34" s="49">
        <f>IF(ISERROR(STDEV(Calculations!BC34:CX34)),"",IF(COUNT(Calculations!BC34:CX34)&lt;3,"N/A",STDEV(Calculations!BC34:CX34)))</f>
        <v>0.40624294865675425</v>
      </c>
    </row>
    <row r="35" spans="1:52" x14ac:dyDescent="0.25">
      <c r="A35" s="18" t="s">
        <v>1549</v>
      </c>
      <c r="B35" s="5" t="str">
        <f>'Array Table'!B34</f>
        <v>Lactobacillus salivarius</v>
      </c>
      <c r="C35" s="48">
        <v>21.07</v>
      </c>
      <c r="D35" s="48">
        <v>21.02</v>
      </c>
      <c r="E35" s="48">
        <v>21.05</v>
      </c>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9">
        <f>IF(ISERROR(AVERAGE(Calculations!BC35:BL35)),"",AVERAGE(Calculations!BC35:BL35))</f>
        <v>21.046666666666667</v>
      </c>
      <c r="AZ35" s="49">
        <f>IF(ISERROR(STDEV(Calculations!BC35:CX35)),"",IF(COUNT(Calculations!BC35:CX35)&lt;3,"N/A",STDEV(Calculations!BC35:CX35)))</f>
        <v>2.5166114784236235E-2</v>
      </c>
    </row>
    <row r="36" spans="1:52" x14ac:dyDescent="0.25">
      <c r="A36" s="18" t="s">
        <v>1550</v>
      </c>
      <c r="B36" s="5" t="str">
        <f>'Array Table'!B35</f>
        <v>Parabacteroides distasonis</v>
      </c>
      <c r="C36" s="48">
        <v>23.55</v>
      </c>
      <c r="D36" s="48">
        <v>23.62</v>
      </c>
      <c r="E36" s="48">
        <v>23.57</v>
      </c>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c r="AM36" s="48"/>
      <c r="AN36" s="48"/>
      <c r="AO36" s="48"/>
      <c r="AP36" s="48"/>
      <c r="AQ36" s="48"/>
      <c r="AR36" s="48"/>
      <c r="AS36" s="48"/>
      <c r="AT36" s="48"/>
      <c r="AU36" s="48"/>
      <c r="AV36" s="48"/>
      <c r="AW36" s="48"/>
      <c r="AX36" s="48"/>
      <c r="AY36" s="49">
        <f>IF(ISERROR(AVERAGE(Calculations!BC36:BL36)),"",AVERAGE(Calculations!BC36:BL36))</f>
        <v>23.580000000000002</v>
      </c>
      <c r="AZ36" s="49">
        <f>IF(ISERROR(STDEV(Calculations!BC36:CX36)),"",IF(COUNT(Calculations!BC36:CX36)&lt;3,"N/A",STDEV(Calculations!BC36:CX36)))</f>
        <v>3.6055512754640105E-2</v>
      </c>
    </row>
    <row r="37" spans="1:52" x14ac:dyDescent="0.25">
      <c r="A37" s="18" t="s">
        <v>1551</v>
      </c>
      <c r="B37" s="5" t="str">
        <f>'Array Table'!B36</f>
        <v>Parabacteroides merdae</v>
      </c>
      <c r="C37" s="48">
        <v>29.38</v>
      </c>
      <c r="D37" s="48">
        <v>29.68</v>
      </c>
      <c r="E37" s="48">
        <v>29.32</v>
      </c>
      <c r="F37" s="48"/>
      <c r="G37" s="48"/>
      <c r="H37" s="48"/>
      <c r="I37" s="48"/>
      <c r="J37" s="48"/>
      <c r="K37" s="48"/>
      <c r="L37" s="48"/>
      <c r="M37" s="48"/>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c r="AM37" s="48"/>
      <c r="AN37" s="48"/>
      <c r="AO37" s="48"/>
      <c r="AP37" s="48"/>
      <c r="AQ37" s="48"/>
      <c r="AR37" s="48"/>
      <c r="AS37" s="48"/>
      <c r="AT37" s="48"/>
      <c r="AU37" s="48"/>
      <c r="AV37" s="48"/>
      <c r="AW37" s="48"/>
      <c r="AX37" s="48"/>
      <c r="AY37" s="49">
        <f>IF(ISERROR(AVERAGE(Calculations!BC37:BL37)),"",AVERAGE(Calculations!BC37:BL37))</f>
        <v>29.459999999999997</v>
      </c>
      <c r="AZ37" s="49">
        <f>IF(ISERROR(STDEV(Calculations!BC37:CX37)),"",IF(COUNT(Calculations!BC37:CX37)&lt;3,"N/A",STDEV(Calculations!BC37:CX37)))</f>
        <v>0.19287301521985903</v>
      </c>
    </row>
    <row r="38" spans="1:52" x14ac:dyDescent="0.25">
      <c r="A38" s="18" t="s">
        <v>1552</v>
      </c>
      <c r="B38" s="5" t="str">
        <f>'Array Table'!B37</f>
        <v>Peptoniphilus asaccharolyticus</v>
      </c>
      <c r="C38" s="48">
        <v>23.53</v>
      </c>
      <c r="D38" s="48">
        <v>23.58</v>
      </c>
      <c r="E38" s="48">
        <v>23.46</v>
      </c>
      <c r="F38" s="48"/>
      <c r="G38" s="48"/>
      <c r="H38" s="48"/>
      <c r="I38" s="48"/>
      <c r="J38" s="48"/>
      <c r="K38" s="48"/>
      <c r="L38" s="48"/>
      <c r="M38" s="48"/>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c r="AM38" s="48"/>
      <c r="AN38" s="48"/>
      <c r="AO38" s="48"/>
      <c r="AP38" s="48"/>
      <c r="AQ38" s="48"/>
      <c r="AR38" s="48"/>
      <c r="AS38" s="48"/>
      <c r="AT38" s="48"/>
      <c r="AU38" s="48"/>
      <c r="AV38" s="48"/>
      <c r="AW38" s="48"/>
      <c r="AX38" s="48"/>
      <c r="AY38" s="49">
        <f>IF(ISERROR(AVERAGE(Calculations!BC38:BL38)),"",AVERAGE(Calculations!BC38:BL38))</f>
        <v>23.52333333333333</v>
      </c>
      <c r="AZ38" s="49">
        <f>IF(ISERROR(STDEV(Calculations!BC38:CX38)),"",IF(COUNT(Calculations!BC38:CX38)&lt;3,"N/A",STDEV(Calculations!BC38:CX38)))</f>
        <v>6.0277137733415892E-2</v>
      </c>
    </row>
    <row r="39" spans="1:52" x14ac:dyDescent="0.25">
      <c r="A39" s="17" t="s">
        <v>1553</v>
      </c>
      <c r="B39" s="5" t="str">
        <f>'Array Table'!B38</f>
        <v>Peptostreptococcus anaerobius</v>
      </c>
      <c r="C39" s="48">
        <v>21.52</v>
      </c>
      <c r="D39" s="48">
        <v>21.64</v>
      </c>
      <c r="E39" s="48">
        <v>21.37</v>
      </c>
      <c r="F39" s="48"/>
      <c r="G39" s="48"/>
      <c r="H39" s="48"/>
      <c r="I39" s="48"/>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c r="AM39" s="48"/>
      <c r="AN39" s="48"/>
      <c r="AO39" s="48"/>
      <c r="AP39" s="48"/>
      <c r="AQ39" s="48"/>
      <c r="AR39" s="48"/>
      <c r="AS39" s="48"/>
      <c r="AT39" s="48"/>
      <c r="AU39" s="48"/>
      <c r="AV39" s="48"/>
      <c r="AW39" s="48"/>
      <c r="AX39" s="48"/>
      <c r="AY39" s="49">
        <f>IF(ISERROR(AVERAGE(Calculations!BC39:BL39)),"",AVERAGE(Calculations!BC39:BL39))</f>
        <v>21.51</v>
      </c>
      <c r="AZ39" s="49">
        <f>IF(ISERROR(STDEV(Calculations!BC39:CX39)),"",IF(COUNT(Calculations!BC39:CX39)&lt;3,"N/A",STDEV(Calculations!BC39:CX39)))</f>
        <v>0.13527749258468658</v>
      </c>
    </row>
    <row r="40" spans="1:52" x14ac:dyDescent="0.25">
      <c r="A40" s="17" t="s">
        <v>1554</v>
      </c>
      <c r="B40" s="5" t="str">
        <f>'Array Table'!B39</f>
        <v>Prevotella copri</v>
      </c>
      <c r="C40" s="48">
        <v>38.340000000000003</v>
      </c>
      <c r="D40" s="48">
        <v>38.72</v>
      </c>
      <c r="E40" s="48">
        <v>37.28</v>
      </c>
      <c r="F40" s="48"/>
      <c r="G40" s="48"/>
      <c r="H40" s="48"/>
      <c r="I40" s="48"/>
      <c r="J40" s="48"/>
      <c r="K40" s="48"/>
      <c r="L40" s="48"/>
      <c r="M40" s="48"/>
      <c r="N40" s="48"/>
      <c r="O40" s="48"/>
      <c r="P40" s="48"/>
      <c r="Q40" s="48"/>
      <c r="R40" s="48"/>
      <c r="S40" s="48"/>
      <c r="T40" s="48"/>
      <c r="U40" s="48"/>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9">
        <f>IF(ISERROR(AVERAGE(Calculations!BC40:BL40)),"",AVERAGE(Calculations!BC40:BL40))</f>
        <v>37</v>
      </c>
      <c r="AZ40" s="49">
        <f>IF(ISERROR(STDEV(Calculations!BC40:CX40)),"",IF(COUNT(Calculations!BC40:CX40)&lt;3,"N/A",STDEV(Calculations!BC40:CX40)))</f>
        <v>0</v>
      </c>
    </row>
    <row r="41" spans="1:52" x14ac:dyDescent="0.25">
      <c r="A41" s="17" t="s">
        <v>1555</v>
      </c>
      <c r="B41" s="5" t="str">
        <f>'Array Table'!B40</f>
        <v>Ruminococcus gnavus</v>
      </c>
      <c r="C41" s="48">
        <v>29.12</v>
      </c>
      <c r="D41" s="48">
        <v>28.55</v>
      </c>
      <c r="E41" s="48">
        <v>28.68</v>
      </c>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9">
        <f>IF(ISERROR(AVERAGE(Calculations!BC41:BL41)),"",AVERAGE(Calculations!BC41:BL41))</f>
        <v>28.783333333333331</v>
      </c>
      <c r="AZ41" s="49">
        <f>IF(ISERROR(STDEV(Calculations!BC41:CX41)),"",IF(COUNT(Calculations!BC41:CX41)&lt;3,"N/A",STDEV(Calculations!BC41:CX41)))</f>
        <v>0.29871948937646087</v>
      </c>
    </row>
    <row r="42" spans="1:52" x14ac:dyDescent="0.25">
      <c r="A42" s="17" t="s">
        <v>1556</v>
      </c>
      <c r="B42" s="5" t="str">
        <f>'Array Table'!B41</f>
        <v>Ruminococcus torques</v>
      </c>
      <c r="C42" s="48" t="s">
        <v>1448</v>
      </c>
      <c r="D42" s="48" t="s">
        <v>1448</v>
      </c>
      <c r="E42" s="48" t="s">
        <v>1448</v>
      </c>
      <c r="F42" s="48"/>
      <c r="G42" s="48"/>
      <c r="H42" s="48"/>
      <c r="I42" s="48"/>
      <c r="J42" s="48"/>
      <c r="K42" s="48"/>
      <c r="L42" s="48"/>
      <c r="M42" s="48"/>
      <c r="N42" s="48"/>
      <c r="O42" s="48"/>
      <c r="P42" s="48"/>
      <c r="Q42" s="48"/>
      <c r="R42" s="48"/>
      <c r="S42" s="48"/>
      <c r="T42" s="48"/>
      <c r="U42" s="48"/>
      <c r="V42" s="48"/>
      <c r="W42" s="48"/>
      <c r="X42" s="48"/>
      <c r="Y42" s="48"/>
      <c r="Z42" s="48"/>
      <c r="AA42" s="48"/>
      <c r="AB42" s="48"/>
      <c r="AC42" s="48"/>
      <c r="AD42" s="48"/>
      <c r="AE42" s="48"/>
      <c r="AF42" s="48"/>
      <c r="AG42" s="48"/>
      <c r="AH42" s="48"/>
      <c r="AI42" s="48"/>
      <c r="AJ42" s="48"/>
      <c r="AK42" s="48"/>
      <c r="AL42" s="48"/>
      <c r="AM42" s="48"/>
      <c r="AN42" s="48"/>
      <c r="AO42" s="48"/>
      <c r="AP42" s="48"/>
      <c r="AQ42" s="48"/>
      <c r="AR42" s="48"/>
      <c r="AS42" s="48"/>
      <c r="AT42" s="48"/>
      <c r="AU42" s="48"/>
      <c r="AV42" s="48"/>
      <c r="AW42" s="48"/>
      <c r="AX42" s="48"/>
      <c r="AY42" s="49">
        <f>IF(ISERROR(AVERAGE(Calculations!BC42:BL42)),"",AVERAGE(Calculations!BC42:BL42))</f>
        <v>37</v>
      </c>
      <c r="AZ42" s="49">
        <f>IF(ISERROR(STDEV(Calculations!BC42:CX42)),"",IF(COUNT(Calculations!BC42:CX42)&lt;3,"N/A",STDEV(Calculations!BC42:CX42)))</f>
        <v>0</v>
      </c>
    </row>
    <row r="43" spans="1:52" x14ac:dyDescent="0.25">
      <c r="A43" s="17" t="s">
        <v>1557</v>
      </c>
      <c r="B43" s="5" t="str">
        <f>'Array Table'!B42</f>
        <v>Sporobacter termitidis</v>
      </c>
      <c r="C43" s="48">
        <v>29.09</v>
      </c>
      <c r="D43" s="48">
        <v>29.17</v>
      </c>
      <c r="E43" s="48">
        <v>29.15</v>
      </c>
      <c r="F43" s="48"/>
      <c r="G43" s="48"/>
      <c r="H43" s="48"/>
      <c r="I43" s="48"/>
      <c r="J43" s="48"/>
      <c r="K43" s="48"/>
      <c r="L43" s="48"/>
      <c r="M43" s="48"/>
      <c r="N43" s="48"/>
      <c r="O43" s="48"/>
      <c r="P43" s="48"/>
      <c r="Q43" s="48"/>
      <c r="R43" s="48"/>
      <c r="S43" s="48"/>
      <c r="T43" s="48"/>
      <c r="U43" s="48"/>
      <c r="V43" s="48"/>
      <c r="W43" s="48"/>
      <c r="X43" s="48"/>
      <c r="Y43" s="48"/>
      <c r="Z43" s="48"/>
      <c r="AA43" s="48"/>
      <c r="AB43" s="48"/>
      <c r="AC43" s="48"/>
      <c r="AD43" s="48"/>
      <c r="AE43" s="48"/>
      <c r="AF43" s="48"/>
      <c r="AG43" s="48"/>
      <c r="AH43" s="48"/>
      <c r="AI43" s="48"/>
      <c r="AJ43" s="48"/>
      <c r="AK43" s="48"/>
      <c r="AL43" s="48"/>
      <c r="AM43" s="48"/>
      <c r="AN43" s="48"/>
      <c r="AO43" s="48"/>
      <c r="AP43" s="48"/>
      <c r="AQ43" s="48"/>
      <c r="AR43" s="48"/>
      <c r="AS43" s="48"/>
      <c r="AT43" s="48"/>
      <c r="AU43" s="48"/>
      <c r="AV43" s="48"/>
      <c r="AW43" s="48"/>
      <c r="AX43" s="48"/>
      <c r="AY43" s="49">
        <f>IF(ISERROR(AVERAGE(Calculations!BC43:BL43)),"",AVERAGE(Calculations!BC43:BL43))</f>
        <v>29.136666666666667</v>
      </c>
      <c r="AZ43" s="49">
        <f>IF(ISERROR(STDEV(Calculations!BC43:CX43)),"",IF(COUNT(Calculations!BC43:CX43)&lt;3,"N/A",STDEV(Calculations!BC43:CX43)))</f>
        <v>4.1633319989323188E-2</v>
      </c>
    </row>
    <row r="44" spans="1:52" x14ac:dyDescent="0.25">
      <c r="A44" s="17" t="s">
        <v>1558</v>
      </c>
      <c r="B44" s="5" t="str">
        <f>'Array Table'!B43</f>
        <v>Streptococcus anginosus</v>
      </c>
      <c r="C44" s="48">
        <v>34.299999999999997</v>
      </c>
      <c r="D44" s="48">
        <v>34.29</v>
      </c>
      <c r="E44" s="48">
        <v>35.32</v>
      </c>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9">
        <f>IF(ISERROR(AVERAGE(Calculations!BC44:BL44)),"",AVERAGE(Calculations!BC44:BL44))</f>
        <v>34.636666666666663</v>
      </c>
      <c r="AZ44" s="49">
        <f>IF(ISERROR(STDEV(Calculations!BC44:CX44)),"",IF(COUNT(Calculations!BC44:CX44)&lt;3,"N/A",STDEV(Calculations!BC44:CX44)))</f>
        <v>0.5918051481132407</v>
      </c>
    </row>
    <row r="45" spans="1:52" x14ac:dyDescent="0.25">
      <c r="A45" s="17" t="s">
        <v>1559</v>
      </c>
      <c r="B45" s="5" t="str">
        <f>'Array Table'!B44</f>
        <v>Streptococcus mutans</v>
      </c>
      <c r="C45" s="48">
        <v>24.3</v>
      </c>
      <c r="D45" s="48">
        <v>24.33</v>
      </c>
      <c r="E45" s="48">
        <v>24.17</v>
      </c>
      <c r="F45" s="48"/>
      <c r="G45" s="48"/>
      <c r="H45" s="48"/>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8"/>
      <c r="AH45" s="48"/>
      <c r="AI45" s="48"/>
      <c r="AJ45" s="48"/>
      <c r="AK45" s="48"/>
      <c r="AL45" s="48"/>
      <c r="AM45" s="48"/>
      <c r="AN45" s="48"/>
      <c r="AO45" s="48"/>
      <c r="AP45" s="48"/>
      <c r="AQ45" s="48"/>
      <c r="AR45" s="48"/>
      <c r="AS45" s="48"/>
      <c r="AT45" s="48"/>
      <c r="AU45" s="48"/>
      <c r="AV45" s="48"/>
      <c r="AW45" s="48"/>
      <c r="AX45" s="48"/>
      <c r="AY45" s="49">
        <f>IF(ISERROR(AVERAGE(Calculations!BC45:BL45)),"",AVERAGE(Calculations!BC45:BL45))</f>
        <v>24.266666666666666</v>
      </c>
      <c r="AZ45" s="49">
        <f>IF(ISERROR(STDEV(Calculations!BC45:CX45)),"",IF(COUNT(Calculations!BC45:CX45)&lt;3,"N/A",STDEV(Calculations!BC45:CX45)))</f>
        <v>8.5049005481152365E-2</v>
      </c>
    </row>
    <row r="46" spans="1:52" x14ac:dyDescent="0.25">
      <c r="A46" s="17" t="s">
        <v>1560</v>
      </c>
      <c r="B46" s="5" t="str">
        <f>'Array Table'!B45</f>
        <v>Streptococcus thermophilus,Streptococcus salivarius</v>
      </c>
      <c r="C46" s="48">
        <v>18.739999999999998</v>
      </c>
      <c r="D46" s="48">
        <v>18.62</v>
      </c>
      <c r="E46" s="48">
        <v>18.63</v>
      </c>
      <c r="F46" s="48"/>
      <c r="G46" s="48"/>
      <c r="H46" s="48"/>
      <c r="I46" s="48"/>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9">
        <f>IF(ISERROR(AVERAGE(Calculations!BC46:BL46)),"",AVERAGE(Calculations!BC46:BL46))</f>
        <v>18.66333333333333</v>
      </c>
      <c r="AZ46" s="49">
        <f>IF(ISERROR(STDEV(Calculations!BC46:CX46)),"",IF(COUNT(Calculations!BC46:CX46)&lt;3,"N/A",STDEV(Calculations!BC46:CX46)))</f>
        <v>6.6583281184792953E-2</v>
      </c>
    </row>
    <row r="47" spans="1:52" x14ac:dyDescent="0.25">
      <c r="A47" s="17" t="s">
        <v>1561</v>
      </c>
      <c r="B47" s="5" t="str">
        <f>'Array Table'!B46</f>
        <v>Subdoligranulum variabile</v>
      </c>
      <c r="C47" s="48">
        <v>37.049999999999997</v>
      </c>
      <c r="D47" s="48">
        <v>35.229999999999997</v>
      </c>
      <c r="E47" s="48">
        <v>36.61</v>
      </c>
      <c r="F47" s="48"/>
      <c r="G47" s="48"/>
      <c r="H47" s="48"/>
      <c r="I47" s="48"/>
      <c r="J47" s="48"/>
      <c r="K47" s="48"/>
      <c r="L47" s="48"/>
      <c r="M47" s="48"/>
      <c r="N47" s="48"/>
      <c r="O47" s="48"/>
      <c r="P47" s="48"/>
      <c r="Q47" s="48"/>
      <c r="R47" s="48"/>
      <c r="S47" s="48"/>
      <c r="T47" s="48"/>
      <c r="U47" s="48"/>
      <c r="V47" s="48"/>
      <c r="W47" s="48"/>
      <c r="X47" s="48"/>
      <c r="Y47" s="48"/>
      <c r="Z47" s="48"/>
      <c r="AA47" s="48"/>
      <c r="AB47" s="48"/>
      <c r="AC47" s="48"/>
      <c r="AD47" s="48"/>
      <c r="AE47" s="48"/>
      <c r="AF47" s="48"/>
      <c r="AG47" s="48"/>
      <c r="AH47" s="48"/>
      <c r="AI47" s="48"/>
      <c r="AJ47" s="48"/>
      <c r="AK47" s="48"/>
      <c r="AL47" s="48"/>
      <c r="AM47" s="48"/>
      <c r="AN47" s="48"/>
      <c r="AO47" s="48"/>
      <c r="AP47" s="48"/>
      <c r="AQ47" s="48"/>
      <c r="AR47" s="48"/>
      <c r="AS47" s="48"/>
      <c r="AT47" s="48"/>
      <c r="AU47" s="48"/>
      <c r="AV47" s="48"/>
      <c r="AW47" s="48"/>
      <c r="AX47" s="48"/>
      <c r="AY47" s="49">
        <f>IF(ISERROR(AVERAGE(Calculations!BC47:BL47)),"",AVERAGE(Calculations!BC47:BL47))</f>
        <v>36.279999999999994</v>
      </c>
      <c r="AZ47" s="49">
        <f>IF(ISERROR(STDEV(Calculations!BC47:CX47)),"",IF(COUNT(Calculations!BC47:CX47)&lt;3,"N/A",STDEV(Calculations!BC47:CX47)))</f>
        <v>0.93000000000000171</v>
      </c>
    </row>
    <row r="48" spans="1:52" x14ac:dyDescent="0.25">
      <c r="A48" s="17" t="s">
        <v>1562</v>
      </c>
      <c r="B48" s="5" t="str">
        <f>'Array Table'!B47</f>
        <v>Pan Bacteria 1</v>
      </c>
      <c r="C48" s="48">
        <v>27.92</v>
      </c>
      <c r="D48" s="48">
        <v>28.92</v>
      </c>
      <c r="E48" s="48">
        <v>27.42</v>
      </c>
      <c r="F48" s="48"/>
      <c r="G48" s="48"/>
      <c r="H48" s="48"/>
      <c r="I48" s="48"/>
      <c r="J48" s="48"/>
      <c r="K48" s="48"/>
      <c r="L48" s="48"/>
      <c r="M48" s="48"/>
      <c r="N48" s="48"/>
      <c r="O48" s="48"/>
      <c r="P48" s="48"/>
      <c r="Q48" s="48"/>
      <c r="R48" s="48"/>
      <c r="S48" s="48"/>
      <c r="T48" s="48"/>
      <c r="U48" s="48"/>
      <c r="V48" s="48"/>
      <c r="W48" s="48"/>
      <c r="X48" s="48"/>
      <c r="Y48" s="48"/>
      <c r="Z48" s="48"/>
      <c r="AA48" s="48"/>
      <c r="AB48" s="48"/>
      <c r="AC48" s="48"/>
      <c r="AD48" s="48"/>
      <c r="AE48" s="48"/>
      <c r="AF48" s="48"/>
      <c r="AG48" s="48"/>
      <c r="AH48" s="48"/>
      <c r="AI48" s="48"/>
      <c r="AJ48" s="48"/>
      <c r="AK48" s="48"/>
      <c r="AL48" s="48"/>
      <c r="AM48" s="48"/>
      <c r="AN48" s="48"/>
      <c r="AO48" s="48"/>
      <c r="AP48" s="48"/>
      <c r="AQ48" s="48"/>
      <c r="AR48" s="48"/>
      <c r="AS48" s="48"/>
      <c r="AT48" s="48"/>
      <c r="AU48" s="48"/>
      <c r="AV48" s="48"/>
      <c r="AW48" s="48"/>
      <c r="AX48" s="48"/>
      <c r="AY48" s="49">
        <f>IF(ISERROR(AVERAGE(Calculations!BC48:BL48)),"",AVERAGE(Calculations!BC48:BL48))</f>
        <v>28.08666666666667</v>
      </c>
      <c r="AZ48" s="49">
        <f>IF(ISERROR(STDEV(Calculations!BC48:CX48)),"",IF(COUNT(Calculations!BC48:CX48)&lt;3,"N/A",STDEV(Calculations!BC48:CX48)))</f>
        <v>0.76376261582597327</v>
      </c>
    </row>
    <row r="49" spans="1:52" x14ac:dyDescent="0.25">
      <c r="A49" s="17" t="s">
        <v>1563</v>
      </c>
      <c r="B49" s="5" t="str">
        <f>'Array Table'!B48</f>
        <v>Pan Bacteria 3</v>
      </c>
      <c r="C49" s="48">
        <v>20.79</v>
      </c>
      <c r="D49" s="48">
        <v>21.79</v>
      </c>
      <c r="E49" s="48">
        <v>20.29</v>
      </c>
      <c r="F49" s="48"/>
      <c r="G49" s="48"/>
      <c r="H49" s="48"/>
      <c r="I49" s="48"/>
      <c r="J49" s="48"/>
      <c r="K49" s="48"/>
      <c r="L49" s="48"/>
      <c r="M49" s="48"/>
      <c r="N49" s="48"/>
      <c r="O49" s="48"/>
      <c r="P49" s="48"/>
      <c r="Q49" s="48"/>
      <c r="R49" s="48"/>
      <c r="S49" s="48"/>
      <c r="T49" s="48"/>
      <c r="U49" s="48"/>
      <c r="V49" s="48"/>
      <c r="W49" s="48"/>
      <c r="X49" s="48"/>
      <c r="Y49" s="48"/>
      <c r="Z49" s="48"/>
      <c r="AA49" s="48"/>
      <c r="AB49" s="48"/>
      <c r="AC49" s="48"/>
      <c r="AD49" s="48"/>
      <c r="AE49" s="48"/>
      <c r="AF49" s="48"/>
      <c r="AG49" s="48"/>
      <c r="AH49" s="48"/>
      <c r="AI49" s="48"/>
      <c r="AJ49" s="48"/>
      <c r="AK49" s="48"/>
      <c r="AL49" s="48"/>
      <c r="AM49" s="48"/>
      <c r="AN49" s="48"/>
      <c r="AO49" s="48"/>
      <c r="AP49" s="48"/>
      <c r="AQ49" s="48"/>
      <c r="AR49" s="48"/>
      <c r="AS49" s="48"/>
      <c r="AT49" s="48"/>
      <c r="AU49" s="48"/>
      <c r="AV49" s="48"/>
      <c r="AW49" s="48"/>
      <c r="AX49" s="48"/>
      <c r="AY49" s="49">
        <f>IF(ISERROR(AVERAGE(Calculations!BC49:BL49)),"",AVERAGE(Calculations!BC49:BL49))</f>
        <v>20.956666666666667</v>
      </c>
      <c r="AZ49" s="49">
        <f>IF(ISERROR(STDEV(Calculations!BC49:CX49)),"",IF(COUNT(Calculations!BC49:CX49)&lt;3,"N/A",STDEV(Calculations!BC49:CX49)))</f>
        <v>0.76376261582597327</v>
      </c>
    </row>
    <row r="50" spans="1:52" x14ac:dyDescent="0.25">
      <c r="A50" s="17" t="s">
        <v>1564</v>
      </c>
      <c r="B50" s="5" t="str">
        <f>'Array Table'!B49</f>
        <v>PPC</v>
      </c>
      <c r="C50" s="48">
        <v>20.93</v>
      </c>
      <c r="D50" s="48">
        <v>21.93</v>
      </c>
      <c r="E50" s="48">
        <v>20.43</v>
      </c>
      <c r="F50" s="48"/>
      <c r="G50" s="48"/>
      <c r="H50" s="48"/>
      <c r="I50" s="48"/>
      <c r="J50" s="48"/>
      <c r="K50" s="48"/>
      <c r="L50" s="48"/>
      <c r="M50" s="48"/>
      <c r="N50" s="48"/>
      <c r="O50" s="48"/>
      <c r="P50" s="48"/>
      <c r="Q50" s="48"/>
      <c r="R50" s="48"/>
      <c r="S50" s="48"/>
      <c r="T50" s="48"/>
      <c r="U50" s="48"/>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9">
        <f>IF(ISERROR(AVERAGE(Calculations!BC50:BL50)),"",AVERAGE(Calculations!BC50:BL50))</f>
        <v>21.096666666666668</v>
      </c>
      <c r="AZ50" s="49">
        <f>IF(ISERROR(STDEV(Calculations!BC50:CX50)),"",IF(COUNT(Calculations!BC50:CX50)&lt;3,"N/A",STDEV(Calculations!BC50:CX50)))</f>
        <v>0.76376261582597327</v>
      </c>
    </row>
  </sheetData>
  <mergeCells count="6">
    <mergeCell ref="AM1:AX1"/>
    <mergeCell ref="A1:A2"/>
    <mergeCell ref="B1:B2"/>
    <mergeCell ref="C1:N1"/>
    <mergeCell ref="O1:Z1"/>
    <mergeCell ref="AA1:AL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0"/>
  <sheetViews>
    <sheetView zoomScale="90" zoomScaleNormal="90" workbookViewId="0">
      <selection activeCell="C3" sqref="C3"/>
    </sheetView>
  </sheetViews>
  <sheetFormatPr defaultRowHeight="15" x14ac:dyDescent="0.25"/>
  <cols>
    <col min="1" max="1" width="10.7109375" style="14" customWidth="1"/>
    <col min="2" max="2" width="50.7109375" style="73" customWidth="1"/>
    <col min="3" max="10" width="12.7109375" style="69" customWidth="1"/>
    <col min="11" max="16384" width="9.140625" style="69"/>
  </cols>
  <sheetData>
    <row r="1" spans="1:10" x14ac:dyDescent="0.25">
      <c r="A1" s="128" t="s">
        <v>0</v>
      </c>
      <c r="B1" s="130" t="s">
        <v>886</v>
      </c>
      <c r="C1" s="132" t="s">
        <v>1494</v>
      </c>
      <c r="D1" s="133"/>
      <c r="E1" s="133"/>
      <c r="F1" s="133"/>
      <c r="G1" s="133"/>
      <c r="H1" s="134"/>
    </row>
    <row r="2" spans="1:10" x14ac:dyDescent="0.25">
      <c r="A2" s="129"/>
      <c r="B2" s="131"/>
      <c r="C2" s="31" t="s">
        <v>1495</v>
      </c>
      <c r="D2" s="31" t="s">
        <v>1496</v>
      </c>
      <c r="E2" s="31" t="s">
        <v>1497</v>
      </c>
      <c r="F2" s="31" t="s">
        <v>1498</v>
      </c>
      <c r="G2" s="31" t="s">
        <v>1499</v>
      </c>
      <c r="H2" s="31" t="s">
        <v>1500</v>
      </c>
      <c r="I2" s="31" t="s">
        <v>127</v>
      </c>
      <c r="J2" s="31" t="s">
        <v>1443</v>
      </c>
    </row>
    <row r="3" spans="1:10" x14ac:dyDescent="0.25">
      <c r="A3" s="17" t="s">
        <v>1517</v>
      </c>
      <c r="B3" s="70" t="str">
        <f>'Array Table'!B2</f>
        <v>Abiotrophia defectiva</v>
      </c>
      <c r="C3" s="71">
        <v>40</v>
      </c>
      <c r="D3" s="71">
        <v>40</v>
      </c>
      <c r="E3" s="71">
        <v>40</v>
      </c>
      <c r="F3" s="72"/>
      <c r="G3" s="72"/>
      <c r="H3" s="72"/>
      <c r="I3" s="80">
        <f>Calculations!DI3</f>
        <v>37</v>
      </c>
      <c r="J3" s="80">
        <f>Calculations!DJ3</f>
        <v>0</v>
      </c>
    </row>
    <row r="4" spans="1:10" x14ac:dyDescent="0.25">
      <c r="A4" s="17" t="s">
        <v>1518</v>
      </c>
      <c r="B4" s="70" t="str">
        <f>'Array Table'!B3</f>
        <v>Akkermansia muciniphila</v>
      </c>
      <c r="C4" s="71">
        <v>40</v>
      </c>
      <c r="D4" s="71">
        <v>40</v>
      </c>
      <c r="E4" s="71">
        <v>40</v>
      </c>
      <c r="F4" s="72"/>
      <c r="G4" s="72"/>
      <c r="H4" s="72"/>
      <c r="I4" s="80">
        <f>Calculations!DI4</f>
        <v>37</v>
      </c>
      <c r="J4" s="80">
        <f>Calculations!DJ4</f>
        <v>0</v>
      </c>
    </row>
    <row r="5" spans="1:10" x14ac:dyDescent="0.25">
      <c r="A5" s="17" t="s">
        <v>1519</v>
      </c>
      <c r="B5" s="70" t="str">
        <f>'Array Table'!B4</f>
        <v>Alistipes putredinis</v>
      </c>
      <c r="C5" s="71">
        <v>40</v>
      </c>
      <c r="D5" s="71">
        <v>40</v>
      </c>
      <c r="E5" s="71">
        <v>40</v>
      </c>
      <c r="F5" s="72"/>
      <c r="G5" s="72"/>
      <c r="H5" s="72"/>
      <c r="I5" s="80">
        <f>Calculations!DI5</f>
        <v>37</v>
      </c>
      <c r="J5" s="80">
        <f>Calculations!DJ5</f>
        <v>0</v>
      </c>
    </row>
    <row r="6" spans="1:10" x14ac:dyDescent="0.25">
      <c r="A6" s="17" t="s">
        <v>1520</v>
      </c>
      <c r="B6" s="70" t="str">
        <f>'Array Table'!B5</f>
        <v>Anaerotruncus colihominis</v>
      </c>
      <c r="C6" s="71">
        <v>40</v>
      </c>
      <c r="D6" s="71">
        <v>40</v>
      </c>
      <c r="E6" s="71">
        <v>40</v>
      </c>
      <c r="F6" s="72"/>
      <c r="G6" s="72"/>
      <c r="H6" s="72"/>
      <c r="I6" s="80">
        <f>Calculations!DI6</f>
        <v>37</v>
      </c>
      <c r="J6" s="80">
        <f>Calculations!DJ6</f>
        <v>0</v>
      </c>
    </row>
    <row r="7" spans="1:10" x14ac:dyDescent="0.25">
      <c r="A7" s="17" t="s">
        <v>1521</v>
      </c>
      <c r="B7" s="70" t="str">
        <f>'Array Table'!B6</f>
        <v>Bacteroides coprocola</v>
      </c>
      <c r="C7" s="71">
        <v>40</v>
      </c>
      <c r="D7" s="71">
        <v>40</v>
      </c>
      <c r="E7" s="71">
        <v>40</v>
      </c>
      <c r="F7" s="72"/>
      <c r="G7" s="72"/>
      <c r="H7" s="72"/>
      <c r="I7" s="80">
        <f>Calculations!DI7</f>
        <v>37</v>
      </c>
      <c r="J7" s="80">
        <f>Calculations!DJ7</f>
        <v>0</v>
      </c>
    </row>
    <row r="8" spans="1:10" x14ac:dyDescent="0.25">
      <c r="A8" s="17" t="s">
        <v>1522</v>
      </c>
      <c r="B8" s="70" t="str">
        <f>'Array Table'!B7</f>
        <v>Bacteroides eggerthii</v>
      </c>
      <c r="C8" s="71">
        <v>40</v>
      </c>
      <c r="D8" s="71">
        <v>40</v>
      </c>
      <c r="E8" s="71">
        <v>40</v>
      </c>
      <c r="F8" s="72"/>
      <c r="G8" s="72"/>
      <c r="H8" s="72"/>
      <c r="I8" s="80">
        <f>Calculations!DI8</f>
        <v>37</v>
      </c>
      <c r="J8" s="80">
        <f>Calculations!DJ8</f>
        <v>0</v>
      </c>
    </row>
    <row r="9" spans="1:10" x14ac:dyDescent="0.25">
      <c r="A9" s="17" t="s">
        <v>1523</v>
      </c>
      <c r="B9" s="70" t="str">
        <f>'Array Table'!B8</f>
        <v>Bacteroides fragilis</v>
      </c>
      <c r="C9" s="71">
        <v>40</v>
      </c>
      <c r="D9" s="71">
        <v>40</v>
      </c>
      <c r="E9" s="71">
        <v>40</v>
      </c>
      <c r="F9" s="72"/>
      <c r="G9" s="72"/>
      <c r="H9" s="72"/>
      <c r="I9" s="80">
        <f>Calculations!DI9</f>
        <v>37</v>
      </c>
      <c r="J9" s="80">
        <f>Calculations!DJ9</f>
        <v>0</v>
      </c>
    </row>
    <row r="10" spans="1:10" x14ac:dyDescent="0.25">
      <c r="A10" s="17" t="s">
        <v>1524</v>
      </c>
      <c r="B10" s="70" t="str">
        <f>'Array Table'!B9</f>
        <v>Bacteroides intestinalis</v>
      </c>
      <c r="C10" s="71">
        <v>40</v>
      </c>
      <c r="D10" s="71">
        <v>40</v>
      </c>
      <c r="E10" s="71">
        <v>40</v>
      </c>
      <c r="F10" s="72"/>
      <c r="G10" s="72"/>
      <c r="H10" s="72"/>
      <c r="I10" s="80">
        <f>Calculations!DI10</f>
        <v>37</v>
      </c>
      <c r="J10" s="80">
        <f>Calculations!DJ10</f>
        <v>0</v>
      </c>
    </row>
    <row r="11" spans="1:10" x14ac:dyDescent="0.25">
      <c r="A11" s="17" t="s">
        <v>1525</v>
      </c>
      <c r="B11" s="70" t="str">
        <f>'Array Table'!B10</f>
        <v>Bacteroides ovatus</v>
      </c>
      <c r="C11" s="71">
        <v>40</v>
      </c>
      <c r="D11" s="71">
        <v>40</v>
      </c>
      <c r="E11" s="71">
        <v>40</v>
      </c>
      <c r="F11" s="72"/>
      <c r="G11" s="72"/>
      <c r="H11" s="72"/>
      <c r="I11" s="80">
        <f>Calculations!DI11</f>
        <v>37</v>
      </c>
      <c r="J11" s="80">
        <f>Calculations!DJ11</f>
        <v>0</v>
      </c>
    </row>
    <row r="12" spans="1:10" x14ac:dyDescent="0.25">
      <c r="A12" s="17" t="s">
        <v>1526</v>
      </c>
      <c r="B12" s="70" t="str">
        <f>'Array Table'!B11</f>
        <v>Bacteroides vulgatus</v>
      </c>
      <c r="C12" s="71">
        <v>40</v>
      </c>
      <c r="D12" s="71">
        <v>40</v>
      </c>
      <c r="E12" s="71">
        <v>40</v>
      </c>
      <c r="F12" s="72"/>
      <c r="G12" s="72"/>
      <c r="H12" s="72"/>
      <c r="I12" s="80">
        <f>Calculations!DI12</f>
        <v>37</v>
      </c>
      <c r="J12" s="80">
        <f>Calculations!DJ12</f>
        <v>0</v>
      </c>
    </row>
    <row r="13" spans="1:10" x14ac:dyDescent="0.25">
      <c r="A13" s="18" t="s">
        <v>1527</v>
      </c>
      <c r="B13" s="70" t="str">
        <f>'Array Table'!B12</f>
        <v>Bifidobacterium adolescentis</v>
      </c>
      <c r="C13" s="71">
        <v>40</v>
      </c>
      <c r="D13" s="71">
        <v>40</v>
      </c>
      <c r="E13" s="71">
        <v>40</v>
      </c>
      <c r="F13" s="72"/>
      <c r="G13" s="72"/>
      <c r="H13" s="72"/>
      <c r="I13" s="80">
        <f>Calculations!DI13</f>
        <v>37</v>
      </c>
      <c r="J13" s="80">
        <f>Calculations!DJ13</f>
        <v>0</v>
      </c>
    </row>
    <row r="14" spans="1:10" x14ac:dyDescent="0.25">
      <c r="A14" s="18" t="s">
        <v>1528</v>
      </c>
      <c r="B14" s="70" t="str">
        <f>'Array Table'!B13</f>
        <v>Bifidobacterium bifidum</v>
      </c>
      <c r="C14" s="71">
        <v>40</v>
      </c>
      <c r="D14" s="71">
        <v>40</v>
      </c>
      <c r="E14" s="71">
        <v>40</v>
      </c>
      <c r="F14" s="72"/>
      <c r="G14" s="72"/>
      <c r="H14" s="72"/>
      <c r="I14" s="80">
        <f>Calculations!DI14</f>
        <v>37</v>
      </c>
      <c r="J14" s="80">
        <f>Calculations!DJ14</f>
        <v>0</v>
      </c>
    </row>
    <row r="15" spans="1:10" x14ac:dyDescent="0.25">
      <c r="A15" s="18" t="s">
        <v>1529</v>
      </c>
      <c r="B15" s="70" t="str">
        <f>'Array Table'!B14</f>
        <v>Bifidobacterium breve</v>
      </c>
      <c r="C15" s="71">
        <v>40</v>
      </c>
      <c r="D15" s="71">
        <v>40</v>
      </c>
      <c r="E15" s="71">
        <v>40</v>
      </c>
      <c r="F15" s="72"/>
      <c r="G15" s="72"/>
      <c r="H15" s="72"/>
      <c r="I15" s="80">
        <f>Calculations!DI15</f>
        <v>37</v>
      </c>
      <c r="J15" s="80">
        <f>Calculations!DJ15</f>
        <v>0</v>
      </c>
    </row>
    <row r="16" spans="1:10" x14ac:dyDescent="0.25">
      <c r="A16" s="18" t="s">
        <v>1530</v>
      </c>
      <c r="B16" s="70" t="str">
        <f>'Array Table'!B15</f>
        <v>Bifidobacterium longum</v>
      </c>
      <c r="C16" s="71">
        <v>40</v>
      </c>
      <c r="D16" s="71">
        <v>40</v>
      </c>
      <c r="E16" s="71">
        <v>40</v>
      </c>
      <c r="F16" s="72"/>
      <c r="G16" s="72"/>
      <c r="H16" s="72"/>
      <c r="I16" s="80">
        <f>Calculations!DI16</f>
        <v>37</v>
      </c>
      <c r="J16" s="80">
        <f>Calculations!DJ16</f>
        <v>0</v>
      </c>
    </row>
    <row r="17" spans="1:10" x14ac:dyDescent="0.25">
      <c r="A17" s="18" t="s">
        <v>1531</v>
      </c>
      <c r="B17" s="70" t="str">
        <f>'Array Table'!B16</f>
        <v>Blautia hydrogenotrophica</v>
      </c>
      <c r="C17" s="71">
        <v>40</v>
      </c>
      <c r="D17" s="71">
        <v>40</v>
      </c>
      <c r="E17" s="71">
        <v>40</v>
      </c>
      <c r="F17" s="72"/>
      <c r="G17" s="72"/>
      <c r="H17" s="72"/>
      <c r="I17" s="80">
        <f>Calculations!DI17</f>
        <v>37</v>
      </c>
      <c r="J17" s="80">
        <f>Calculations!DJ17</f>
        <v>0</v>
      </c>
    </row>
    <row r="18" spans="1:10" x14ac:dyDescent="0.25">
      <c r="A18" s="18" t="s">
        <v>1532</v>
      </c>
      <c r="B18" s="70" t="str">
        <f>'Array Table'!B17</f>
        <v>Collinsella aerofaciens</v>
      </c>
      <c r="C18" s="71">
        <v>40</v>
      </c>
      <c r="D18" s="71">
        <v>40</v>
      </c>
      <c r="E18" s="71">
        <v>40</v>
      </c>
      <c r="F18" s="72"/>
      <c r="G18" s="72"/>
      <c r="H18" s="72"/>
      <c r="I18" s="80">
        <f>Calculations!DI18</f>
        <v>37</v>
      </c>
      <c r="J18" s="80">
        <f>Calculations!DJ18</f>
        <v>0</v>
      </c>
    </row>
    <row r="19" spans="1:10" x14ac:dyDescent="0.25">
      <c r="A19" s="18" t="s">
        <v>1533</v>
      </c>
      <c r="B19" s="70" t="str">
        <f>'Array Table'!B18</f>
        <v>Coprococcus comes</v>
      </c>
      <c r="C19" s="71">
        <v>40</v>
      </c>
      <c r="D19" s="71">
        <v>40</v>
      </c>
      <c r="E19" s="71">
        <v>40</v>
      </c>
      <c r="F19" s="72"/>
      <c r="G19" s="72"/>
      <c r="H19" s="72"/>
      <c r="I19" s="80">
        <f>Calculations!DI19</f>
        <v>37</v>
      </c>
      <c r="J19" s="80">
        <f>Calculations!DJ19</f>
        <v>0</v>
      </c>
    </row>
    <row r="20" spans="1:10" x14ac:dyDescent="0.25">
      <c r="A20" s="18" t="s">
        <v>1534</v>
      </c>
      <c r="B20" s="70" t="str">
        <f>'Array Table'!B19</f>
        <v>Coprococcus eutactus</v>
      </c>
      <c r="C20" s="71">
        <v>40</v>
      </c>
      <c r="D20" s="71">
        <v>40</v>
      </c>
      <c r="E20" s="71">
        <v>40</v>
      </c>
      <c r="F20" s="72"/>
      <c r="G20" s="72"/>
      <c r="H20" s="72"/>
      <c r="I20" s="80">
        <f>Calculations!DI20</f>
        <v>37</v>
      </c>
      <c r="J20" s="80">
        <f>Calculations!DJ20</f>
        <v>0</v>
      </c>
    </row>
    <row r="21" spans="1:10" x14ac:dyDescent="0.25">
      <c r="A21" s="18" t="s">
        <v>1535</v>
      </c>
      <c r="B21" s="70" t="str">
        <f>'Array Table'!B20</f>
        <v>Desulfovibrio desulfuricans</v>
      </c>
      <c r="C21" s="71">
        <v>40</v>
      </c>
      <c r="D21" s="71">
        <v>40</v>
      </c>
      <c r="E21" s="71">
        <v>40</v>
      </c>
      <c r="F21" s="72"/>
      <c r="G21" s="72"/>
      <c r="H21" s="72"/>
      <c r="I21" s="80">
        <f>Calculations!DI21</f>
        <v>37</v>
      </c>
      <c r="J21" s="80">
        <f>Calculations!DJ21</f>
        <v>0</v>
      </c>
    </row>
    <row r="22" spans="1:10" x14ac:dyDescent="0.25">
      <c r="A22" s="18" t="s">
        <v>1536</v>
      </c>
      <c r="B22" s="70" t="str">
        <f>'Array Table'!B21</f>
        <v>Desulfovibrio piger</v>
      </c>
      <c r="C22" s="71">
        <v>40</v>
      </c>
      <c r="D22" s="71">
        <v>40</v>
      </c>
      <c r="E22" s="71">
        <v>40</v>
      </c>
      <c r="F22" s="72"/>
      <c r="G22" s="72"/>
      <c r="H22" s="72"/>
      <c r="I22" s="80">
        <f>Calculations!DI22</f>
        <v>37</v>
      </c>
      <c r="J22" s="80">
        <f>Calculations!DJ22</f>
        <v>0</v>
      </c>
    </row>
    <row r="23" spans="1:10" x14ac:dyDescent="0.25">
      <c r="A23" s="18" t="s">
        <v>1537</v>
      </c>
      <c r="B23" s="70" t="str">
        <f>'Array Table'!B22</f>
        <v>Desulfovibrio vulgaris</v>
      </c>
      <c r="C23" s="71">
        <v>40</v>
      </c>
      <c r="D23" s="71">
        <v>40</v>
      </c>
      <c r="E23" s="71">
        <v>40</v>
      </c>
      <c r="F23" s="72"/>
      <c r="G23" s="72"/>
      <c r="H23" s="72"/>
      <c r="I23" s="80">
        <f>Calculations!DI23</f>
        <v>37</v>
      </c>
      <c r="J23" s="80">
        <f>Calculations!DJ23</f>
        <v>0</v>
      </c>
    </row>
    <row r="24" spans="1:10" x14ac:dyDescent="0.25">
      <c r="A24" s="18" t="s">
        <v>1538</v>
      </c>
      <c r="B24" s="70" t="str">
        <f>'Array Table'!B23</f>
        <v>Dorea formicigenerans</v>
      </c>
      <c r="C24" s="71">
        <v>40</v>
      </c>
      <c r="D24" s="71">
        <v>40</v>
      </c>
      <c r="E24" s="71">
        <v>40</v>
      </c>
      <c r="F24" s="72"/>
      <c r="G24" s="72"/>
      <c r="H24" s="72"/>
      <c r="I24" s="80">
        <f>Calculations!DI24</f>
        <v>37</v>
      </c>
      <c r="J24" s="80">
        <f>Calculations!DJ24</f>
        <v>0</v>
      </c>
    </row>
    <row r="25" spans="1:10" x14ac:dyDescent="0.25">
      <c r="A25" s="18" t="s">
        <v>1539</v>
      </c>
      <c r="B25" s="70" t="str">
        <f>'Array Table'!B24</f>
        <v>Escherichia coli,Escherichia fergusonii,Shigella boydii,Shigella sonnei,Shigella dysenteriae,Shigella flexneri</v>
      </c>
      <c r="C25" s="71">
        <v>40</v>
      </c>
      <c r="D25" s="71">
        <v>40</v>
      </c>
      <c r="E25" s="71">
        <v>40</v>
      </c>
      <c r="F25" s="72"/>
      <c r="G25" s="72"/>
      <c r="H25" s="72"/>
      <c r="I25" s="80">
        <f>Calculations!DI25</f>
        <v>37</v>
      </c>
      <c r="J25" s="80">
        <f>Calculations!DJ25</f>
        <v>0</v>
      </c>
    </row>
    <row r="26" spans="1:10" x14ac:dyDescent="0.25">
      <c r="A26" s="18" t="s">
        <v>1540</v>
      </c>
      <c r="B26" s="70" t="str">
        <f>'Array Table'!B25</f>
        <v>Eubacterium rectale</v>
      </c>
      <c r="C26" s="71">
        <v>40</v>
      </c>
      <c r="D26" s="71">
        <v>40</v>
      </c>
      <c r="E26" s="71">
        <v>40</v>
      </c>
      <c r="F26" s="72"/>
      <c r="G26" s="72"/>
      <c r="H26" s="72"/>
      <c r="I26" s="80">
        <f>Calculations!DI26</f>
        <v>37</v>
      </c>
      <c r="J26" s="80">
        <f>Calculations!DJ26</f>
        <v>0</v>
      </c>
    </row>
    <row r="27" spans="1:10" x14ac:dyDescent="0.25">
      <c r="A27" s="18" t="s">
        <v>1541</v>
      </c>
      <c r="B27" s="70" t="str">
        <f>'Array Table'!B26</f>
        <v>Faecalibacterium prausnitzii</v>
      </c>
      <c r="C27" s="71">
        <v>40</v>
      </c>
      <c r="D27" s="71">
        <v>40</v>
      </c>
      <c r="E27" s="71">
        <v>40</v>
      </c>
      <c r="F27" s="72"/>
      <c r="G27" s="72"/>
      <c r="H27" s="72"/>
      <c r="I27" s="80">
        <f>Calculations!DI27</f>
        <v>37</v>
      </c>
      <c r="J27" s="80">
        <f>Calculations!DJ27</f>
        <v>0</v>
      </c>
    </row>
    <row r="28" spans="1:10" x14ac:dyDescent="0.25">
      <c r="A28" s="18" t="s">
        <v>1542</v>
      </c>
      <c r="B28" s="70" t="str">
        <f>'Array Table'!B27</f>
        <v>Finegoldia magna</v>
      </c>
      <c r="C28" s="71">
        <v>40</v>
      </c>
      <c r="D28" s="71">
        <v>40</v>
      </c>
      <c r="E28" s="71">
        <v>40</v>
      </c>
      <c r="F28" s="72"/>
      <c r="G28" s="72"/>
      <c r="H28" s="72"/>
      <c r="I28" s="80">
        <f>Calculations!DI28</f>
        <v>37</v>
      </c>
      <c r="J28" s="80">
        <f>Calculations!DJ28</f>
        <v>0</v>
      </c>
    </row>
    <row r="29" spans="1:10" x14ac:dyDescent="0.25">
      <c r="A29" s="18" t="s">
        <v>1543</v>
      </c>
      <c r="B29" s="70" t="str">
        <f>'Array Table'!B28</f>
        <v>Haemophilus parainfluenzae</v>
      </c>
      <c r="C29" s="71">
        <v>40</v>
      </c>
      <c r="D29" s="71">
        <v>40</v>
      </c>
      <c r="E29" s="71">
        <v>40</v>
      </c>
      <c r="F29" s="72"/>
      <c r="G29" s="72"/>
      <c r="H29" s="72"/>
      <c r="I29" s="80">
        <f>Calculations!DI29</f>
        <v>37</v>
      </c>
      <c r="J29" s="80">
        <f>Calculations!DJ29</f>
        <v>0</v>
      </c>
    </row>
    <row r="30" spans="1:10" x14ac:dyDescent="0.25">
      <c r="A30" s="18" t="s">
        <v>1544</v>
      </c>
      <c r="B30" s="70" t="str">
        <f>'Array Table'!B29</f>
        <v>Lachnobacterium bovis</v>
      </c>
      <c r="C30" s="71">
        <v>40</v>
      </c>
      <c r="D30" s="71">
        <v>40</v>
      </c>
      <c r="E30" s="71">
        <v>40</v>
      </c>
      <c r="F30" s="72"/>
      <c r="G30" s="72"/>
      <c r="H30" s="72"/>
      <c r="I30" s="80">
        <f>Calculations!DI30</f>
        <v>37</v>
      </c>
      <c r="J30" s="80">
        <f>Calculations!DJ30</f>
        <v>0</v>
      </c>
    </row>
    <row r="31" spans="1:10" x14ac:dyDescent="0.25">
      <c r="A31" s="18" t="s">
        <v>1545</v>
      </c>
      <c r="B31" s="70" t="str">
        <f>'Array Table'!B30</f>
        <v>Lactobacillus acidophilus</v>
      </c>
      <c r="C31" s="71">
        <v>40</v>
      </c>
      <c r="D31" s="71">
        <v>40</v>
      </c>
      <c r="E31" s="71">
        <v>40</v>
      </c>
      <c r="F31" s="72"/>
      <c r="G31" s="72"/>
      <c r="H31" s="72"/>
      <c r="I31" s="80">
        <f>Calculations!DI31</f>
        <v>37</v>
      </c>
      <c r="J31" s="80">
        <f>Calculations!DJ31</f>
        <v>0</v>
      </c>
    </row>
    <row r="32" spans="1:10" x14ac:dyDescent="0.25">
      <c r="A32" s="18" t="s">
        <v>1546</v>
      </c>
      <c r="B32" s="70" t="str">
        <f>'Array Table'!B31</f>
        <v>Lactobacillus crispatus</v>
      </c>
      <c r="C32" s="71">
        <v>40</v>
      </c>
      <c r="D32" s="71">
        <v>40</v>
      </c>
      <c r="E32" s="71">
        <v>40</v>
      </c>
      <c r="F32" s="72"/>
      <c r="G32" s="72"/>
      <c r="H32" s="72"/>
      <c r="I32" s="80">
        <f>Calculations!DI32</f>
        <v>37</v>
      </c>
      <c r="J32" s="80">
        <f>Calculations!DJ32</f>
        <v>0</v>
      </c>
    </row>
    <row r="33" spans="1:10" x14ac:dyDescent="0.25">
      <c r="A33" s="18" t="s">
        <v>1547</v>
      </c>
      <c r="B33" s="70" t="str">
        <f>'Array Table'!B32</f>
        <v>Lactobacillus gasseri</v>
      </c>
      <c r="C33" s="71">
        <v>40</v>
      </c>
      <c r="D33" s="71">
        <v>40</v>
      </c>
      <c r="E33" s="71">
        <v>40</v>
      </c>
      <c r="F33" s="72"/>
      <c r="G33" s="72"/>
      <c r="H33" s="72"/>
      <c r="I33" s="80">
        <f>Calculations!DI33</f>
        <v>37</v>
      </c>
      <c r="J33" s="80">
        <f>Calculations!DJ33</f>
        <v>0</v>
      </c>
    </row>
    <row r="34" spans="1:10" x14ac:dyDescent="0.25">
      <c r="A34" s="18" t="s">
        <v>1548</v>
      </c>
      <c r="B34" s="70" t="str">
        <f>'Array Table'!B33</f>
        <v>Lactobacillus rhamnosus</v>
      </c>
      <c r="C34" s="71">
        <v>40</v>
      </c>
      <c r="D34" s="71">
        <v>40</v>
      </c>
      <c r="E34" s="71">
        <v>40</v>
      </c>
      <c r="F34" s="72"/>
      <c r="G34" s="72"/>
      <c r="H34" s="72"/>
      <c r="I34" s="80">
        <f>Calculations!DI34</f>
        <v>37</v>
      </c>
      <c r="J34" s="80">
        <f>Calculations!DJ34</f>
        <v>0</v>
      </c>
    </row>
    <row r="35" spans="1:10" x14ac:dyDescent="0.25">
      <c r="A35" s="18" t="s">
        <v>1549</v>
      </c>
      <c r="B35" s="70" t="str">
        <f>'Array Table'!B34</f>
        <v>Lactobacillus salivarius</v>
      </c>
      <c r="C35" s="71">
        <v>40</v>
      </c>
      <c r="D35" s="71">
        <v>40</v>
      </c>
      <c r="E35" s="71">
        <v>40</v>
      </c>
      <c r="F35" s="72"/>
      <c r="G35" s="72"/>
      <c r="H35" s="72"/>
      <c r="I35" s="80">
        <f>Calculations!DI35</f>
        <v>37</v>
      </c>
      <c r="J35" s="80">
        <f>Calculations!DJ35</f>
        <v>0</v>
      </c>
    </row>
    <row r="36" spans="1:10" x14ac:dyDescent="0.25">
      <c r="A36" s="18" t="s">
        <v>1550</v>
      </c>
      <c r="B36" s="70" t="str">
        <f>'Array Table'!B35</f>
        <v>Parabacteroides distasonis</v>
      </c>
      <c r="C36" s="71">
        <v>40</v>
      </c>
      <c r="D36" s="71">
        <v>40</v>
      </c>
      <c r="E36" s="71">
        <v>40</v>
      </c>
      <c r="F36" s="72"/>
      <c r="G36" s="72"/>
      <c r="H36" s="72"/>
      <c r="I36" s="80">
        <f>Calculations!DI36</f>
        <v>37</v>
      </c>
      <c r="J36" s="80">
        <f>Calculations!DJ36</f>
        <v>0</v>
      </c>
    </row>
    <row r="37" spans="1:10" x14ac:dyDescent="0.25">
      <c r="A37" s="18" t="s">
        <v>1551</v>
      </c>
      <c r="B37" s="70" t="str">
        <f>'Array Table'!B36</f>
        <v>Parabacteroides merdae</v>
      </c>
      <c r="C37" s="71">
        <v>40</v>
      </c>
      <c r="D37" s="71">
        <v>40</v>
      </c>
      <c r="E37" s="71">
        <v>40</v>
      </c>
      <c r="F37" s="72"/>
      <c r="G37" s="72"/>
      <c r="H37" s="72"/>
      <c r="I37" s="80">
        <f>Calculations!DI37</f>
        <v>37</v>
      </c>
      <c r="J37" s="80">
        <f>Calculations!DJ37</f>
        <v>0</v>
      </c>
    </row>
    <row r="38" spans="1:10" x14ac:dyDescent="0.25">
      <c r="A38" s="18" t="s">
        <v>1552</v>
      </c>
      <c r="B38" s="70" t="str">
        <f>'Array Table'!B37</f>
        <v>Peptoniphilus asaccharolyticus</v>
      </c>
      <c r="C38" s="71">
        <v>40</v>
      </c>
      <c r="D38" s="71">
        <v>40</v>
      </c>
      <c r="E38" s="71">
        <v>40</v>
      </c>
      <c r="F38" s="72"/>
      <c r="G38" s="72"/>
      <c r="H38" s="72"/>
      <c r="I38" s="80">
        <f>Calculations!DI38</f>
        <v>37</v>
      </c>
      <c r="J38" s="80">
        <f>Calculations!DJ38</f>
        <v>0</v>
      </c>
    </row>
    <row r="39" spans="1:10" x14ac:dyDescent="0.25">
      <c r="A39" s="17" t="s">
        <v>1553</v>
      </c>
      <c r="B39" s="70" t="str">
        <f>'Array Table'!B38</f>
        <v>Peptostreptococcus anaerobius</v>
      </c>
      <c r="C39" s="71">
        <v>40</v>
      </c>
      <c r="D39" s="71">
        <v>40</v>
      </c>
      <c r="E39" s="71">
        <v>40</v>
      </c>
      <c r="F39" s="72"/>
      <c r="G39" s="72"/>
      <c r="H39" s="72"/>
      <c r="I39" s="80">
        <f>Calculations!DI39</f>
        <v>37</v>
      </c>
      <c r="J39" s="80">
        <f>Calculations!DJ39</f>
        <v>0</v>
      </c>
    </row>
    <row r="40" spans="1:10" x14ac:dyDescent="0.25">
      <c r="A40" s="17" t="s">
        <v>1554</v>
      </c>
      <c r="B40" s="70" t="str">
        <f>'Array Table'!B39</f>
        <v>Prevotella copri</v>
      </c>
      <c r="C40" s="71">
        <v>40</v>
      </c>
      <c r="D40" s="71">
        <v>40</v>
      </c>
      <c r="E40" s="71">
        <v>40</v>
      </c>
      <c r="F40" s="72"/>
      <c r="G40" s="72"/>
      <c r="H40" s="72"/>
      <c r="I40" s="80">
        <f>Calculations!DI40</f>
        <v>37</v>
      </c>
      <c r="J40" s="80">
        <f>Calculations!DJ40</f>
        <v>0</v>
      </c>
    </row>
    <row r="41" spans="1:10" x14ac:dyDescent="0.25">
      <c r="A41" s="17" t="s">
        <v>1555</v>
      </c>
      <c r="B41" s="70" t="str">
        <f>'Array Table'!B40</f>
        <v>Ruminococcus gnavus</v>
      </c>
      <c r="C41" s="71">
        <v>40</v>
      </c>
      <c r="D41" s="71">
        <v>40</v>
      </c>
      <c r="E41" s="71">
        <v>40</v>
      </c>
      <c r="F41" s="72"/>
      <c r="G41" s="72"/>
      <c r="H41" s="72"/>
      <c r="I41" s="80">
        <f>Calculations!DI41</f>
        <v>37</v>
      </c>
      <c r="J41" s="80">
        <f>Calculations!DJ41</f>
        <v>0</v>
      </c>
    </row>
    <row r="42" spans="1:10" x14ac:dyDescent="0.25">
      <c r="A42" s="17" t="s">
        <v>1556</v>
      </c>
      <c r="B42" s="70" t="str">
        <f>'Array Table'!B41</f>
        <v>Ruminococcus torques</v>
      </c>
      <c r="C42" s="71">
        <v>40</v>
      </c>
      <c r="D42" s="71">
        <v>40</v>
      </c>
      <c r="E42" s="71">
        <v>40</v>
      </c>
      <c r="F42" s="72"/>
      <c r="G42" s="72"/>
      <c r="H42" s="72"/>
      <c r="I42" s="80">
        <f>Calculations!DI42</f>
        <v>37</v>
      </c>
      <c r="J42" s="80">
        <f>Calculations!DJ42</f>
        <v>0</v>
      </c>
    </row>
    <row r="43" spans="1:10" x14ac:dyDescent="0.25">
      <c r="A43" s="17" t="s">
        <v>1557</v>
      </c>
      <c r="B43" s="70" t="str">
        <f>'Array Table'!B42</f>
        <v>Sporobacter termitidis</v>
      </c>
      <c r="C43" s="71">
        <v>40</v>
      </c>
      <c r="D43" s="71">
        <v>40</v>
      </c>
      <c r="E43" s="71">
        <v>40</v>
      </c>
      <c r="F43" s="72"/>
      <c r="G43" s="72"/>
      <c r="H43" s="72"/>
      <c r="I43" s="80">
        <f>Calculations!DI43</f>
        <v>37</v>
      </c>
      <c r="J43" s="80">
        <f>Calculations!DJ43</f>
        <v>0</v>
      </c>
    </row>
    <row r="44" spans="1:10" x14ac:dyDescent="0.25">
      <c r="A44" s="17" t="s">
        <v>1558</v>
      </c>
      <c r="B44" s="70" t="str">
        <f>'Array Table'!B43</f>
        <v>Streptococcus anginosus</v>
      </c>
      <c r="C44" s="71">
        <v>40</v>
      </c>
      <c r="D44" s="71">
        <v>40</v>
      </c>
      <c r="E44" s="71">
        <v>40</v>
      </c>
      <c r="F44" s="72"/>
      <c r="G44" s="72"/>
      <c r="H44" s="72"/>
      <c r="I44" s="80">
        <f>Calculations!DI44</f>
        <v>37</v>
      </c>
      <c r="J44" s="80">
        <f>Calculations!DJ44</f>
        <v>0</v>
      </c>
    </row>
    <row r="45" spans="1:10" x14ac:dyDescent="0.25">
      <c r="A45" s="17" t="s">
        <v>1559</v>
      </c>
      <c r="B45" s="70" t="str">
        <f>'Array Table'!B44</f>
        <v>Streptococcus mutans</v>
      </c>
      <c r="C45" s="71">
        <v>40</v>
      </c>
      <c r="D45" s="71">
        <v>40</v>
      </c>
      <c r="E45" s="71">
        <v>40</v>
      </c>
      <c r="F45" s="72"/>
      <c r="G45" s="72"/>
      <c r="H45" s="72"/>
      <c r="I45" s="80">
        <f>Calculations!DI45</f>
        <v>37</v>
      </c>
      <c r="J45" s="80">
        <f>Calculations!DJ45</f>
        <v>0</v>
      </c>
    </row>
    <row r="46" spans="1:10" x14ac:dyDescent="0.25">
      <c r="A46" s="17" t="s">
        <v>1560</v>
      </c>
      <c r="B46" s="70" t="str">
        <f>'Array Table'!B45</f>
        <v>Streptococcus thermophilus,Streptococcus salivarius</v>
      </c>
      <c r="C46" s="71">
        <v>40</v>
      </c>
      <c r="D46" s="71">
        <v>40</v>
      </c>
      <c r="E46" s="71">
        <v>40</v>
      </c>
      <c r="F46" s="72"/>
      <c r="G46" s="72"/>
      <c r="H46" s="72"/>
      <c r="I46" s="80">
        <f>Calculations!DI46</f>
        <v>37</v>
      </c>
      <c r="J46" s="80">
        <f>Calculations!DJ46</f>
        <v>0</v>
      </c>
    </row>
    <row r="47" spans="1:10" x14ac:dyDescent="0.25">
      <c r="A47" s="17" t="s">
        <v>1561</v>
      </c>
      <c r="B47" s="70" t="str">
        <f>'Array Table'!B46</f>
        <v>Subdoligranulum variabile</v>
      </c>
      <c r="C47" s="71">
        <v>40</v>
      </c>
      <c r="D47" s="71">
        <v>40</v>
      </c>
      <c r="E47" s="71">
        <v>40</v>
      </c>
      <c r="F47" s="72"/>
      <c r="G47" s="72"/>
      <c r="H47" s="72"/>
      <c r="I47" s="80">
        <f>Calculations!DI47</f>
        <v>37</v>
      </c>
      <c r="J47" s="80">
        <f>Calculations!DJ47</f>
        <v>0</v>
      </c>
    </row>
    <row r="48" spans="1:10" x14ac:dyDescent="0.25">
      <c r="A48" s="17" t="s">
        <v>1562</v>
      </c>
      <c r="B48" s="70" t="str">
        <f>'Array Table'!B47</f>
        <v>Pan Bacteria 1</v>
      </c>
      <c r="C48" s="71">
        <v>40</v>
      </c>
      <c r="D48" s="71">
        <v>40</v>
      </c>
      <c r="E48" s="71">
        <v>40</v>
      </c>
      <c r="F48" s="72"/>
      <c r="G48" s="72"/>
      <c r="H48" s="72"/>
      <c r="I48" s="80">
        <f>Calculations!DI48</f>
        <v>37</v>
      </c>
      <c r="J48" s="80">
        <f>Calculations!DJ48</f>
        <v>0</v>
      </c>
    </row>
    <row r="49" spans="1:10" x14ac:dyDescent="0.25">
      <c r="A49" s="17" t="s">
        <v>1563</v>
      </c>
      <c r="B49" s="70" t="str">
        <f>'Array Table'!B48</f>
        <v>Pan Bacteria 3</v>
      </c>
      <c r="C49" s="71">
        <v>40</v>
      </c>
      <c r="D49" s="71">
        <v>40</v>
      </c>
      <c r="E49" s="71">
        <v>40</v>
      </c>
      <c r="F49" s="72"/>
      <c r="G49" s="72"/>
      <c r="H49" s="72"/>
      <c r="I49" s="80">
        <f>Calculations!DI49</f>
        <v>37</v>
      </c>
      <c r="J49" s="80">
        <f>Calculations!DJ49</f>
        <v>0</v>
      </c>
    </row>
    <row r="50" spans="1:10" x14ac:dyDescent="0.25">
      <c r="A50" s="17" t="s">
        <v>1564</v>
      </c>
      <c r="B50" s="70" t="str">
        <f>'Array Table'!B49</f>
        <v>PPC</v>
      </c>
      <c r="C50" s="71">
        <v>20.34</v>
      </c>
      <c r="D50" s="71">
        <v>20.85</v>
      </c>
      <c r="E50" s="71">
        <v>21.36</v>
      </c>
      <c r="F50" s="72"/>
      <c r="G50" s="72"/>
      <c r="H50" s="72"/>
      <c r="I50" s="80">
        <f>Calculations!DI50</f>
        <v>20.849999999999998</v>
      </c>
      <c r="J50" s="80">
        <f>Calculations!DJ50</f>
        <v>0.50999999999999979</v>
      </c>
    </row>
  </sheetData>
  <mergeCells count="3">
    <mergeCell ref="A1:A2"/>
    <mergeCell ref="B1:B2"/>
    <mergeCell ref="C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Z30"/>
  <sheetViews>
    <sheetView zoomScaleNormal="100" workbookViewId="0"/>
  </sheetViews>
  <sheetFormatPr defaultRowHeight="15" x14ac:dyDescent="0.25"/>
  <cols>
    <col min="1" max="1" width="10.7109375" style="75" customWidth="1"/>
    <col min="2" max="2" width="15.7109375" style="30" customWidth="1"/>
    <col min="3" max="52" width="12.7109375" style="30" customWidth="1"/>
    <col min="53" max="53" width="5.7109375" style="30" customWidth="1"/>
    <col min="54" max="16384" width="9.140625" style="30"/>
  </cols>
  <sheetData>
    <row r="1" spans="1:52" x14ac:dyDescent="0.25">
      <c r="A1" s="100"/>
      <c r="B1" s="66"/>
      <c r="C1" s="135" t="s">
        <v>1438</v>
      </c>
      <c r="D1" s="136"/>
      <c r="E1" s="136"/>
      <c r="F1" s="136"/>
      <c r="G1" s="136"/>
      <c r="H1" s="136"/>
      <c r="I1" s="136"/>
      <c r="J1" s="136"/>
      <c r="K1" s="136"/>
      <c r="L1" s="136"/>
      <c r="M1" s="136"/>
      <c r="N1" s="137"/>
      <c r="O1" s="135" t="s">
        <v>1438</v>
      </c>
      <c r="P1" s="136"/>
      <c r="Q1" s="136"/>
      <c r="R1" s="136"/>
      <c r="S1" s="136"/>
      <c r="T1" s="136"/>
      <c r="U1" s="136"/>
      <c r="V1" s="136"/>
      <c r="W1" s="136"/>
      <c r="X1" s="136"/>
      <c r="Y1" s="136"/>
      <c r="Z1" s="137"/>
      <c r="AA1" s="135" t="s">
        <v>1438</v>
      </c>
      <c r="AB1" s="136"/>
      <c r="AC1" s="136"/>
      <c r="AD1" s="136"/>
      <c r="AE1" s="136"/>
      <c r="AF1" s="136"/>
      <c r="AG1" s="136"/>
      <c r="AH1" s="136"/>
      <c r="AI1" s="136"/>
      <c r="AJ1" s="136"/>
      <c r="AK1" s="136"/>
      <c r="AL1" s="137"/>
      <c r="AM1" s="135" t="s">
        <v>1438</v>
      </c>
      <c r="AN1" s="136"/>
      <c r="AO1" s="136"/>
      <c r="AP1" s="136"/>
      <c r="AQ1" s="136"/>
      <c r="AR1" s="136"/>
      <c r="AS1" s="136"/>
      <c r="AT1" s="136"/>
      <c r="AU1" s="136"/>
      <c r="AV1" s="136"/>
      <c r="AW1" s="136"/>
      <c r="AX1" s="137"/>
      <c r="AY1" s="67"/>
      <c r="AZ1" s="68"/>
    </row>
    <row r="2" spans="1:52" x14ac:dyDescent="0.25">
      <c r="A2" s="99" t="s">
        <v>1565</v>
      </c>
      <c r="B2" s="31" t="s">
        <v>1442</v>
      </c>
      <c r="C2" s="31" t="s">
        <v>1</v>
      </c>
      <c r="D2" s="31" t="s">
        <v>2</v>
      </c>
      <c r="E2" s="31" t="s">
        <v>3</v>
      </c>
      <c r="F2" s="31" t="s">
        <v>4</v>
      </c>
      <c r="G2" s="31" t="s">
        <v>5</v>
      </c>
      <c r="H2" s="31" t="s">
        <v>6</v>
      </c>
      <c r="I2" s="31" t="s">
        <v>7</v>
      </c>
      <c r="J2" s="31" t="s">
        <v>8</v>
      </c>
      <c r="K2" s="31" t="s">
        <v>9</v>
      </c>
      <c r="L2" s="31" t="s">
        <v>10</v>
      </c>
      <c r="M2" s="31" t="s">
        <v>1451</v>
      </c>
      <c r="N2" s="31" t="s">
        <v>1452</v>
      </c>
      <c r="O2" s="31" t="s">
        <v>1453</v>
      </c>
      <c r="P2" s="31" t="s">
        <v>1454</v>
      </c>
      <c r="Q2" s="31" t="s">
        <v>1455</v>
      </c>
      <c r="R2" s="31" t="s">
        <v>1456</v>
      </c>
      <c r="S2" s="31" t="s">
        <v>1457</v>
      </c>
      <c r="T2" s="31" t="s">
        <v>1458</v>
      </c>
      <c r="U2" s="31" t="s">
        <v>1459</v>
      </c>
      <c r="V2" s="31" t="s">
        <v>1460</v>
      </c>
      <c r="W2" s="31" t="s">
        <v>1461</v>
      </c>
      <c r="X2" s="31" t="s">
        <v>1462</v>
      </c>
      <c r="Y2" s="31" t="s">
        <v>1463</v>
      </c>
      <c r="Z2" s="31" t="s">
        <v>1464</v>
      </c>
      <c r="AA2" s="31" t="s">
        <v>1465</v>
      </c>
      <c r="AB2" s="31" t="s">
        <v>1466</v>
      </c>
      <c r="AC2" s="31" t="s">
        <v>1467</v>
      </c>
      <c r="AD2" s="31" t="s">
        <v>1468</v>
      </c>
      <c r="AE2" s="31" t="s">
        <v>1469</v>
      </c>
      <c r="AF2" s="31" t="s">
        <v>1470</v>
      </c>
      <c r="AG2" s="31" t="s">
        <v>1471</v>
      </c>
      <c r="AH2" s="31" t="s">
        <v>1472</v>
      </c>
      <c r="AI2" s="31" t="s">
        <v>1473</v>
      </c>
      <c r="AJ2" s="31" t="s">
        <v>1474</v>
      </c>
      <c r="AK2" s="31" t="s">
        <v>1475</v>
      </c>
      <c r="AL2" s="31" t="s">
        <v>1476</v>
      </c>
      <c r="AM2" s="31" t="s">
        <v>1477</v>
      </c>
      <c r="AN2" s="31" t="s">
        <v>1478</v>
      </c>
      <c r="AO2" s="31" t="s">
        <v>1479</v>
      </c>
      <c r="AP2" s="31" t="s">
        <v>1480</v>
      </c>
      <c r="AQ2" s="31" t="s">
        <v>1481</v>
      </c>
      <c r="AR2" s="31" t="s">
        <v>1482</v>
      </c>
      <c r="AS2" s="31" t="s">
        <v>1483</v>
      </c>
      <c r="AT2" s="31" t="s">
        <v>1484</v>
      </c>
      <c r="AU2" s="31" t="s">
        <v>1485</v>
      </c>
      <c r="AV2" s="31" t="s">
        <v>1486</v>
      </c>
      <c r="AW2" s="31" t="s">
        <v>1487</v>
      </c>
      <c r="AX2" s="31" t="s">
        <v>1488</v>
      </c>
      <c r="AY2" s="31" t="s">
        <v>127</v>
      </c>
      <c r="AZ2" s="31" t="s">
        <v>1443</v>
      </c>
    </row>
    <row r="3" spans="1:52" x14ac:dyDescent="0.25">
      <c r="A3" s="32" t="s">
        <v>1562</v>
      </c>
      <c r="B3" s="33" t="s">
        <v>109</v>
      </c>
      <c r="C3" s="34">
        <f>Calculations!C48</f>
        <v>28.5</v>
      </c>
      <c r="D3" s="34">
        <f>Calculations!D48</f>
        <v>28.95</v>
      </c>
      <c r="E3" s="34">
        <f>Calculations!E48</f>
        <v>28.5</v>
      </c>
      <c r="F3" s="34" t="str">
        <f>Calculations!F48</f>
        <v/>
      </c>
      <c r="G3" s="34" t="str">
        <f>Calculations!G48</f>
        <v/>
      </c>
      <c r="H3" s="34" t="str">
        <f>Calculations!H48</f>
        <v/>
      </c>
      <c r="I3" s="34" t="str">
        <f>Calculations!I48</f>
        <v/>
      </c>
      <c r="J3" s="34" t="str">
        <f>Calculations!J48</f>
        <v/>
      </c>
      <c r="K3" s="34" t="str">
        <f>Calculations!K48</f>
        <v/>
      </c>
      <c r="L3" s="34" t="str">
        <f>Calculations!L48</f>
        <v/>
      </c>
      <c r="M3" s="34" t="str">
        <f>Calculations!M48</f>
        <v/>
      </c>
      <c r="N3" s="34" t="str">
        <f>Calculations!N48</f>
        <v/>
      </c>
      <c r="O3" s="34" t="str">
        <f>Calculations!O48</f>
        <v/>
      </c>
      <c r="P3" s="34" t="str">
        <f>Calculations!P48</f>
        <v/>
      </c>
      <c r="Q3" s="34" t="str">
        <f>Calculations!Q48</f>
        <v/>
      </c>
      <c r="R3" s="34" t="str">
        <f>Calculations!R48</f>
        <v/>
      </c>
      <c r="S3" s="34" t="str">
        <f>Calculations!S48</f>
        <v/>
      </c>
      <c r="T3" s="34" t="str">
        <f>Calculations!T48</f>
        <v/>
      </c>
      <c r="U3" s="34" t="str">
        <f>Calculations!U48</f>
        <v/>
      </c>
      <c r="V3" s="34" t="str">
        <f>Calculations!V48</f>
        <v/>
      </c>
      <c r="W3" s="34" t="str">
        <f>Calculations!W48</f>
        <v/>
      </c>
      <c r="X3" s="34" t="str">
        <f>Calculations!X48</f>
        <v/>
      </c>
      <c r="Y3" s="34" t="str">
        <f>Calculations!Y48</f>
        <v/>
      </c>
      <c r="Z3" s="34" t="str">
        <f>Calculations!Z48</f>
        <v/>
      </c>
      <c r="AA3" s="34" t="str">
        <f>Calculations!AA48</f>
        <v/>
      </c>
      <c r="AB3" s="34" t="str">
        <f>Calculations!AB48</f>
        <v/>
      </c>
      <c r="AC3" s="34" t="str">
        <f>Calculations!AC48</f>
        <v/>
      </c>
      <c r="AD3" s="34" t="str">
        <f>Calculations!AD48</f>
        <v/>
      </c>
      <c r="AE3" s="34" t="str">
        <f>Calculations!AE48</f>
        <v/>
      </c>
      <c r="AF3" s="34" t="str">
        <f>Calculations!AF48</f>
        <v/>
      </c>
      <c r="AG3" s="34" t="str">
        <f>Calculations!AG48</f>
        <v/>
      </c>
      <c r="AH3" s="34" t="str">
        <f>Calculations!AH48</f>
        <v/>
      </c>
      <c r="AI3" s="34" t="str">
        <f>Calculations!AI48</f>
        <v/>
      </c>
      <c r="AJ3" s="34" t="str">
        <f>Calculations!AJ48</f>
        <v/>
      </c>
      <c r="AK3" s="34" t="str">
        <f>Calculations!AK48</f>
        <v/>
      </c>
      <c r="AL3" s="34" t="str">
        <f>Calculations!AL48</f>
        <v/>
      </c>
      <c r="AM3" s="34" t="str">
        <f>Calculations!AM48</f>
        <v/>
      </c>
      <c r="AN3" s="34" t="str">
        <f>Calculations!AN48</f>
        <v/>
      </c>
      <c r="AO3" s="34" t="str">
        <f>Calculations!AO48</f>
        <v/>
      </c>
      <c r="AP3" s="34" t="str">
        <f>Calculations!AP48</f>
        <v/>
      </c>
      <c r="AQ3" s="34" t="str">
        <f>Calculations!AQ48</f>
        <v/>
      </c>
      <c r="AR3" s="34" t="str">
        <f>Calculations!AR48</f>
        <v/>
      </c>
      <c r="AS3" s="34" t="str">
        <f>Calculations!AS48</f>
        <v/>
      </c>
      <c r="AT3" s="34" t="str">
        <f>Calculations!AT48</f>
        <v/>
      </c>
      <c r="AU3" s="34" t="str">
        <f>Calculations!AU48</f>
        <v/>
      </c>
      <c r="AV3" s="34" t="str">
        <f>Calculations!AV48</f>
        <v/>
      </c>
      <c r="AW3" s="34" t="str">
        <f>Calculations!AW48</f>
        <v/>
      </c>
      <c r="AX3" s="34" t="str">
        <f>Calculations!AX48</f>
        <v/>
      </c>
      <c r="AY3" s="34">
        <f>AVERAGE(C3:AX3)</f>
        <v>28.650000000000002</v>
      </c>
      <c r="AZ3" s="34">
        <f>IF(ISERROR(STDEV(C3:AX3)),"",IF(COUNT(C3:AX3)&lt;3,"N/A",STDEV(C3:AX3)))</f>
        <v>0.25980762113533118</v>
      </c>
    </row>
    <row r="4" spans="1:52" x14ac:dyDescent="0.25">
      <c r="A4" s="32" t="s">
        <v>1563</v>
      </c>
      <c r="B4" s="33" t="s">
        <v>126</v>
      </c>
      <c r="C4" s="34">
        <f>Calculations!C49</f>
        <v>20.5</v>
      </c>
      <c r="D4" s="34">
        <f>Calculations!D49</f>
        <v>20.5</v>
      </c>
      <c r="E4" s="34">
        <f>Calculations!E49</f>
        <v>20.5</v>
      </c>
      <c r="F4" s="34" t="str">
        <f>Calculations!F49</f>
        <v/>
      </c>
      <c r="G4" s="34" t="str">
        <f>Calculations!G49</f>
        <v/>
      </c>
      <c r="H4" s="34" t="str">
        <f>Calculations!H49</f>
        <v/>
      </c>
      <c r="I4" s="34" t="str">
        <f>Calculations!I49</f>
        <v/>
      </c>
      <c r="J4" s="34" t="str">
        <f>Calculations!J49</f>
        <v/>
      </c>
      <c r="K4" s="34" t="str">
        <f>Calculations!K49</f>
        <v/>
      </c>
      <c r="L4" s="34" t="str">
        <f>Calculations!L49</f>
        <v/>
      </c>
      <c r="M4" s="34" t="str">
        <f>Calculations!M49</f>
        <v/>
      </c>
      <c r="N4" s="34" t="str">
        <f>Calculations!N49</f>
        <v/>
      </c>
      <c r="O4" s="34" t="str">
        <f>Calculations!O49</f>
        <v/>
      </c>
      <c r="P4" s="34" t="str">
        <f>Calculations!P49</f>
        <v/>
      </c>
      <c r="Q4" s="34" t="str">
        <f>Calculations!Q49</f>
        <v/>
      </c>
      <c r="R4" s="34" t="str">
        <f>Calculations!R49</f>
        <v/>
      </c>
      <c r="S4" s="34" t="str">
        <f>Calculations!S49</f>
        <v/>
      </c>
      <c r="T4" s="34" t="str">
        <f>Calculations!T49</f>
        <v/>
      </c>
      <c r="U4" s="34" t="str">
        <f>Calculations!U49</f>
        <v/>
      </c>
      <c r="V4" s="34" t="str">
        <f>Calculations!V49</f>
        <v/>
      </c>
      <c r="W4" s="34" t="str">
        <f>Calculations!W49</f>
        <v/>
      </c>
      <c r="X4" s="34" t="str">
        <f>Calculations!X49</f>
        <v/>
      </c>
      <c r="Y4" s="34" t="str">
        <f>Calculations!Y49</f>
        <v/>
      </c>
      <c r="Z4" s="34" t="str">
        <f>Calculations!Z49</f>
        <v/>
      </c>
      <c r="AA4" s="34" t="str">
        <f>Calculations!AA49</f>
        <v/>
      </c>
      <c r="AB4" s="34" t="str">
        <f>Calculations!AB49</f>
        <v/>
      </c>
      <c r="AC4" s="34" t="str">
        <f>Calculations!AC49</f>
        <v/>
      </c>
      <c r="AD4" s="34" t="str">
        <f>Calculations!AD49</f>
        <v/>
      </c>
      <c r="AE4" s="34" t="str">
        <f>Calculations!AE49</f>
        <v/>
      </c>
      <c r="AF4" s="34" t="str">
        <f>Calculations!AF49</f>
        <v/>
      </c>
      <c r="AG4" s="34" t="str">
        <f>Calculations!AG49</f>
        <v/>
      </c>
      <c r="AH4" s="34" t="str">
        <f>Calculations!AH49</f>
        <v/>
      </c>
      <c r="AI4" s="34" t="str">
        <f>Calculations!AI49</f>
        <v/>
      </c>
      <c r="AJ4" s="34" t="str">
        <f>Calculations!AJ49</f>
        <v/>
      </c>
      <c r="AK4" s="34" t="str">
        <f>Calculations!AK49</f>
        <v/>
      </c>
      <c r="AL4" s="34" t="str">
        <f>Calculations!AL49</f>
        <v/>
      </c>
      <c r="AM4" s="34" t="str">
        <f>Calculations!AM49</f>
        <v/>
      </c>
      <c r="AN4" s="34" t="str">
        <f>Calculations!AN49</f>
        <v/>
      </c>
      <c r="AO4" s="34" t="str">
        <f>Calculations!AO49</f>
        <v/>
      </c>
      <c r="AP4" s="34" t="str">
        <f>Calculations!AP49</f>
        <v/>
      </c>
      <c r="AQ4" s="34" t="str">
        <f>Calculations!AQ49</f>
        <v/>
      </c>
      <c r="AR4" s="34" t="str">
        <f>Calculations!AR49</f>
        <v/>
      </c>
      <c r="AS4" s="34" t="str">
        <f>Calculations!AS49</f>
        <v/>
      </c>
      <c r="AT4" s="34" t="str">
        <f>Calculations!AT49</f>
        <v/>
      </c>
      <c r="AU4" s="34" t="str">
        <f>Calculations!AU49</f>
        <v/>
      </c>
      <c r="AV4" s="34" t="str">
        <f>Calculations!AV49</f>
        <v/>
      </c>
      <c r="AW4" s="34" t="str">
        <f>Calculations!AW49</f>
        <v/>
      </c>
      <c r="AX4" s="34" t="str">
        <f>Calculations!AX49</f>
        <v/>
      </c>
      <c r="AY4" s="34">
        <f>AVERAGE(C4:AX4)</f>
        <v>20.5</v>
      </c>
      <c r="AZ4" s="34">
        <f>IF(ISERROR(STDEV(C4:AX4)),"",IF(COUNT(C4:AX4)&lt;3,"N/A",STDEV(C4:AX4)))</f>
        <v>0</v>
      </c>
    </row>
    <row r="5" spans="1:52" x14ac:dyDescent="0.25">
      <c r="A5" s="101"/>
      <c r="B5" s="65"/>
      <c r="C5" s="138" t="s">
        <v>1437</v>
      </c>
      <c r="D5" s="139"/>
      <c r="E5" s="139"/>
      <c r="F5" s="139"/>
      <c r="G5" s="139"/>
      <c r="H5" s="139"/>
      <c r="I5" s="139"/>
      <c r="J5" s="139"/>
      <c r="K5" s="139"/>
      <c r="L5" s="139"/>
      <c r="M5" s="139"/>
      <c r="N5" s="139"/>
      <c r="O5" s="138" t="s">
        <v>1437</v>
      </c>
      <c r="P5" s="139"/>
      <c r="Q5" s="139"/>
      <c r="R5" s="139"/>
      <c r="S5" s="139"/>
      <c r="T5" s="139"/>
      <c r="U5" s="139"/>
      <c r="V5" s="139"/>
      <c r="W5" s="139"/>
      <c r="X5" s="139"/>
      <c r="Y5" s="139"/>
      <c r="Z5" s="139"/>
      <c r="AA5" s="138" t="s">
        <v>1437</v>
      </c>
      <c r="AB5" s="139"/>
      <c r="AC5" s="139"/>
      <c r="AD5" s="139"/>
      <c r="AE5" s="139"/>
      <c r="AF5" s="139"/>
      <c r="AG5" s="139"/>
      <c r="AH5" s="139"/>
      <c r="AI5" s="139"/>
      <c r="AJ5" s="139"/>
      <c r="AK5" s="139"/>
      <c r="AL5" s="139"/>
      <c r="AM5" s="138" t="s">
        <v>1437</v>
      </c>
      <c r="AN5" s="139"/>
      <c r="AO5" s="139"/>
      <c r="AP5" s="139"/>
      <c r="AQ5" s="139"/>
      <c r="AR5" s="139"/>
      <c r="AS5" s="139"/>
      <c r="AT5" s="139"/>
      <c r="AU5" s="139"/>
      <c r="AV5" s="139"/>
      <c r="AW5" s="139"/>
      <c r="AX5" s="140"/>
    </row>
    <row r="6" spans="1:52" x14ac:dyDescent="0.25">
      <c r="A6" s="32" t="s">
        <v>1562</v>
      </c>
      <c r="B6" s="33" t="s">
        <v>109</v>
      </c>
      <c r="C6" s="35" t="str">
        <f t="shared" ref="C6:L6" si="0">IF(ISNUMBER(C3),IF(C3&lt;29,"OKAY",IF(C3&gt;35,"-","Inconclusive")),"")</f>
        <v>OKAY</v>
      </c>
      <c r="D6" s="35" t="str">
        <f t="shared" si="0"/>
        <v>OKAY</v>
      </c>
      <c r="E6" s="35" t="str">
        <f t="shared" si="0"/>
        <v>OKAY</v>
      </c>
      <c r="F6" s="35" t="str">
        <f t="shared" si="0"/>
        <v/>
      </c>
      <c r="G6" s="35" t="str">
        <f t="shared" si="0"/>
        <v/>
      </c>
      <c r="H6" s="35" t="str">
        <f t="shared" si="0"/>
        <v/>
      </c>
      <c r="I6" s="35" t="str">
        <f t="shared" si="0"/>
        <v/>
      </c>
      <c r="J6" s="35" t="str">
        <f t="shared" si="0"/>
        <v/>
      </c>
      <c r="K6" s="35" t="str">
        <f t="shared" si="0"/>
        <v/>
      </c>
      <c r="L6" s="35" t="str">
        <f t="shared" si="0"/>
        <v/>
      </c>
      <c r="M6" s="35" t="str">
        <f t="shared" ref="M6:AX6" si="1">IF(ISNUMBER(M3),IF(M3&lt;29,"OKAY",IF(M3&gt;35,"-","Inconclusive")),"")</f>
        <v/>
      </c>
      <c r="N6" s="35" t="str">
        <f t="shared" si="1"/>
        <v/>
      </c>
      <c r="O6" s="35" t="str">
        <f t="shared" si="1"/>
        <v/>
      </c>
      <c r="P6" s="35" t="str">
        <f t="shared" si="1"/>
        <v/>
      </c>
      <c r="Q6" s="35" t="str">
        <f t="shared" si="1"/>
        <v/>
      </c>
      <c r="R6" s="35" t="str">
        <f t="shared" si="1"/>
        <v/>
      </c>
      <c r="S6" s="35" t="str">
        <f t="shared" si="1"/>
        <v/>
      </c>
      <c r="T6" s="35" t="str">
        <f t="shared" si="1"/>
        <v/>
      </c>
      <c r="U6" s="35" t="str">
        <f t="shared" si="1"/>
        <v/>
      </c>
      <c r="V6" s="35" t="str">
        <f t="shared" si="1"/>
        <v/>
      </c>
      <c r="W6" s="35" t="str">
        <f t="shared" si="1"/>
        <v/>
      </c>
      <c r="X6" s="35" t="str">
        <f t="shared" si="1"/>
        <v/>
      </c>
      <c r="Y6" s="35" t="str">
        <f t="shared" si="1"/>
        <v/>
      </c>
      <c r="Z6" s="35" t="str">
        <f t="shared" si="1"/>
        <v/>
      </c>
      <c r="AA6" s="35" t="str">
        <f t="shared" si="1"/>
        <v/>
      </c>
      <c r="AB6" s="35" t="str">
        <f t="shared" si="1"/>
        <v/>
      </c>
      <c r="AC6" s="35" t="str">
        <f t="shared" si="1"/>
        <v/>
      </c>
      <c r="AD6" s="35" t="str">
        <f t="shared" si="1"/>
        <v/>
      </c>
      <c r="AE6" s="35" t="str">
        <f t="shared" si="1"/>
        <v/>
      </c>
      <c r="AF6" s="35" t="str">
        <f t="shared" si="1"/>
        <v/>
      </c>
      <c r="AG6" s="35" t="str">
        <f t="shared" si="1"/>
        <v/>
      </c>
      <c r="AH6" s="35" t="str">
        <f t="shared" si="1"/>
        <v/>
      </c>
      <c r="AI6" s="35" t="str">
        <f t="shared" si="1"/>
        <v/>
      </c>
      <c r="AJ6" s="35" t="str">
        <f t="shared" si="1"/>
        <v/>
      </c>
      <c r="AK6" s="35" t="str">
        <f t="shared" si="1"/>
        <v/>
      </c>
      <c r="AL6" s="35" t="str">
        <f t="shared" si="1"/>
        <v/>
      </c>
      <c r="AM6" s="35" t="str">
        <f t="shared" si="1"/>
        <v/>
      </c>
      <c r="AN6" s="35" t="str">
        <f t="shared" si="1"/>
        <v/>
      </c>
      <c r="AO6" s="35" t="str">
        <f t="shared" si="1"/>
        <v/>
      </c>
      <c r="AP6" s="35" t="str">
        <f t="shared" si="1"/>
        <v/>
      </c>
      <c r="AQ6" s="35" t="str">
        <f t="shared" si="1"/>
        <v/>
      </c>
      <c r="AR6" s="35" t="str">
        <f t="shared" si="1"/>
        <v/>
      </c>
      <c r="AS6" s="35" t="str">
        <f t="shared" si="1"/>
        <v/>
      </c>
      <c r="AT6" s="35" t="str">
        <f t="shared" si="1"/>
        <v/>
      </c>
      <c r="AU6" s="35" t="str">
        <f t="shared" si="1"/>
        <v/>
      </c>
      <c r="AV6" s="35" t="str">
        <f t="shared" si="1"/>
        <v/>
      </c>
      <c r="AW6" s="35" t="str">
        <f t="shared" si="1"/>
        <v/>
      </c>
      <c r="AX6" s="35" t="str">
        <f t="shared" si="1"/>
        <v/>
      </c>
    </row>
    <row r="7" spans="1:52" x14ac:dyDescent="0.25">
      <c r="A7" s="32" t="s">
        <v>1563</v>
      </c>
      <c r="B7" s="33" t="s">
        <v>126</v>
      </c>
      <c r="C7" s="35" t="str">
        <f t="shared" ref="C7:L7" si="2">IF(ISNUMBER(C4),IF(C4&lt;32,"OKAY",IF(C4&gt;35,"-","Inconclusive")),"")</f>
        <v>OKAY</v>
      </c>
      <c r="D7" s="35" t="str">
        <f t="shared" si="2"/>
        <v>OKAY</v>
      </c>
      <c r="E7" s="35" t="str">
        <f t="shared" si="2"/>
        <v>OKAY</v>
      </c>
      <c r="F7" s="35" t="str">
        <f t="shared" si="2"/>
        <v/>
      </c>
      <c r="G7" s="35" t="str">
        <f t="shared" si="2"/>
        <v/>
      </c>
      <c r="H7" s="35" t="str">
        <f t="shared" si="2"/>
        <v/>
      </c>
      <c r="I7" s="35" t="str">
        <f t="shared" si="2"/>
        <v/>
      </c>
      <c r="J7" s="35" t="str">
        <f t="shared" si="2"/>
        <v/>
      </c>
      <c r="K7" s="35" t="str">
        <f t="shared" si="2"/>
        <v/>
      </c>
      <c r="L7" s="35" t="str">
        <f t="shared" si="2"/>
        <v/>
      </c>
      <c r="M7" s="35" t="str">
        <f t="shared" ref="M7:AX7" si="3">IF(ISNUMBER(M4),IF(M4&lt;32,"OKAY",IF(M4&gt;35,"-","Inconclusive")),"")</f>
        <v/>
      </c>
      <c r="N7" s="35" t="str">
        <f t="shared" si="3"/>
        <v/>
      </c>
      <c r="O7" s="35" t="str">
        <f t="shared" si="3"/>
        <v/>
      </c>
      <c r="P7" s="35" t="str">
        <f t="shared" si="3"/>
        <v/>
      </c>
      <c r="Q7" s="35" t="str">
        <f t="shared" si="3"/>
        <v/>
      </c>
      <c r="R7" s="35" t="str">
        <f t="shared" si="3"/>
        <v/>
      </c>
      <c r="S7" s="35" t="str">
        <f t="shared" si="3"/>
        <v/>
      </c>
      <c r="T7" s="35" t="str">
        <f t="shared" si="3"/>
        <v/>
      </c>
      <c r="U7" s="35" t="str">
        <f t="shared" si="3"/>
        <v/>
      </c>
      <c r="V7" s="35" t="str">
        <f t="shared" si="3"/>
        <v/>
      </c>
      <c r="W7" s="35" t="str">
        <f t="shared" si="3"/>
        <v/>
      </c>
      <c r="X7" s="35" t="str">
        <f t="shared" si="3"/>
        <v/>
      </c>
      <c r="Y7" s="35" t="str">
        <f t="shared" si="3"/>
        <v/>
      </c>
      <c r="Z7" s="35" t="str">
        <f t="shared" si="3"/>
        <v/>
      </c>
      <c r="AA7" s="35" t="str">
        <f t="shared" si="3"/>
        <v/>
      </c>
      <c r="AB7" s="35" t="str">
        <f t="shared" si="3"/>
        <v/>
      </c>
      <c r="AC7" s="35" t="str">
        <f t="shared" si="3"/>
        <v/>
      </c>
      <c r="AD7" s="35" t="str">
        <f t="shared" si="3"/>
        <v/>
      </c>
      <c r="AE7" s="35" t="str">
        <f t="shared" si="3"/>
        <v/>
      </c>
      <c r="AF7" s="35" t="str">
        <f t="shared" si="3"/>
        <v/>
      </c>
      <c r="AG7" s="35" t="str">
        <f t="shared" si="3"/>
        <v/>
      </c>
      <c r="AH7" s="35" t="str">
        <f t="shared" si="3"/>
        <v/>
      </c>
      <c r="AI7" s="35" t="str">
        <f t="shared" si="3"/>
        <v/>
      </c>
      <c r="AJ7" s="35" t="str">
        <f t="shared" si="3"/>
        <v/>
      </c>
      <c r="AK7" s="35" t="str">
        <f t="shared" si="3"/>
        <v/>
      </c>
      <c r="AL7" s="35" t="str">
        <f t="shared" si="3"/>
        <v/>
      </c>
      <c r="AM7" s="35" t="str">
        <f t="shared" si="3"/>
        <v/>
      </c>
      <c r="AN7" s="35" t="str">
        <f t="shared" si="3"/>
        <v/>
      </c>
      <c r="AO7" s="35" t="str">
        <f t="shared" si="3"/>
        <v/>
      </c>
      <c r="AP7" s="35" t="str">
        <f t="shared" si="3"/>
        <v/>
      </c>
      <c r="AQ7" s="35" t="str">
        <f t="shared" si="3"/>
        <v/>
      </c>
      <c r="AR7" s="35" t="str">
        <f t="shared" si="3"/>
        <v/>
      </c>
      <c r="AS7" s="35" t="str">
        <f t="shared" si="3"/>
        <v/>
      </c>
      <c r="AT7" s="35" t="str">
        <f t="shared" si="3"/>
        <v/>
      </c>
      <c r="AU7" s="35" t="str">
        <f t="shared" si="3"/>
        <v/>
      </c>
      <c r="AV7" s="35" t="str">
        <f t="shared" si="3"/>
        <v/>
      </c>
      <c r="AW7" s="35" t="str">
        <f t="shared" si="3"/>
        <v/>
      </c>
      <c r="AX7" s="35" t="str">
        <f t="shared" si="3"/>
        <v/>
      </c>
    </row>
    <row r="8" spans="1:52" x14ac:dyDescent="0.25">
      <c r="A8" s="39"/>
      <c r="B8" s="36"/>
      <c r="C8" s="36"/>
      <c r="D8" s="36"/>
      <c r="E8" s="36"/>
      <c r="F8" s="36"/>
      <c r="G8" s="36"/>
      <c r="H8" s="36"/>
      <c r="I8" s="36"/>
      <c r="J8" s="36"/>
      <c r="K8" s="36"/>
      <c r="L8" s="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row>
    <row r="9" spans="1:52" x14ac:dyDescent="0.25">
      <c r="A9" s="101"/>
      <c r="B9" s="66"/>
      <c r="C9" s="135" t="s">
        <v>1439</v>
      </c>
      <c r="D9" s="136"/>
      <c r="E9" s="136"/>
      <c r="F9" s="136"/>
      <c r="G9" s="136"/>
      <c r="H9" s="136"/>
      <c r="I9" s="136"/>
      <c r="J9" s="136"/>
      <c r="K9" s="136"/>
      <c r="L9" s="136"/>
      <c r="M9" s="136"/>
      <c r="N9" s="137"/>
      <c r="O9" s="135" t="s">
        <v>1439</v>
      </c>
      <c r="P9" s="136"/>
      <c r="Q9" s="136"/>
      <c r="R9" s="136"/>
      <c r="S9" s="136"/>
      <c r="T9" s="136"/>
      <c r="U9" s="136"/>
      <c r="V9" s="136"/>
      <c r="W9" s="136"/>
      <c r="X9" s="136"/>
      <c r="Y9" s="136"/>
      <c r="Z9" s="137"/>
      <c r="AA9" s="135" t="s">
        <v>1439</v>
      </c>
      <c r="AB9" s="136"/>
      <c r="AC9" s="136"/>
      <c r="AD9" s="136"/>
      <c r="AE9" s="136"/>
      <c r="AF9" s="136"/>
      <c r="AG9" s="136"/>
      <c r="AH9" s="136"/>
      <c r="AI9" s="136"/>
      <c r="AJ9" s="136"/>
      <c r="AK9" s="136"/>
      <c r="AL9" s="137"/>
      <c r="AM9" s="135" t="s">
        <v>1439</v>
      </c>
      <c r="AN9" s="136"/>
      <c r="AO9" s="136"/>
      <c r="AP9" s="136"/>
      <c r="AQ9" s="136"/>
      <c r="AR9" s="136"/>
      <c r="AS9" s="136"/>
      <c r="AT9" s="136"/>
      <c r="AU9" s="136"/>
      <c r="AV9" s="136"/>
      <c r="AW9" s="136"/>
      <c r="AX9" s="137"/>
      <c r="AY9" s="67"/>
      <c r="AZ9" s="68"/>
    </row>
    <row r="10" spans="1:52" x14ac:dyDescent="0.25">
      <c r="A10" s="99" t="s">
        <v>1565</v>
      </c>
      <c r="B10" s="31" t="s">
        <v>1442</v>
      </c>
      <c r="C10" s="31" t="s">
        <v>1</v>
      </c>
      <c r="D10" s="31" t="s">
        <v>2</v>
      </c>
      <c r="E10" s="31" t="s">
        <v>3</v>
      </c>
      <c r="F10" s="31" t="s">
        <v>4</v>
      </c>
      <c r="G10" s="31" t="s">
        <v>5</v>
      </c>
      <c r="H10" s="31" t="s">
        <v>6</v>
      </c>
      <c r="I10" s="31" t="s">
        <v>7</v>
      </c>
      <c r="J10" s="31" t="s">
        <v>8</v>
      </c>
      <c r="K10" s="31" t="s">
        <v>9</v>
      </c>
      <c r="L10" s="31" t="s">
        <v>10</v>
      </c>
      <c r="M10" s="31" t="s">
        <v>1451</v>
      </c>
      <c r="N10" s="31" t="s">
        <v>1452</v>
      </c>
      <c r="O10" s="31" t="s">
        <v>1453</v>
      </c>
      <c r="P10" s="31" t="s">
        <v>1454</v>
      </c>
      <c r="Q10" s="31" t="s">
        <v>1455</v>
      </c>
      <c r="R10" s="31" t="s">
        <v>1456</v>
      </c>
      <c r="S10" s="31" t="s">
        <v>1457</v>
      </c>
      <c r="T10" s="31" t="s">
        <v>1458</v>
      </c>
      <c r="U10" s="31" t="s">
        <v>1459</v>
      </c>
      <c r="V10" s="31" t="s">
        <v>1460</v>
      </c>
      <c r="W10" s="31" t="s">
        <v>1461</v>
      </c>
      <c r="X10" s="31" t="s">
        <v>1462</v>
      </c>
      <c r="Y10" s="31" t="s">
        <v>1463</v>
      </c>
      <c r="Z10" s="31" t="s">
        <v>1464</v>
      </c>
      <c r="AA10" s="31" t="s">
        <v>1465</v>
      </c>
      <c r="AB10" s="31" t="s">
        <v>1466</v>
      </c>
      <c r="AC10" s="31" t="s">
        <v>1467</v>
      </c>
      <c r="AD10" s="31" t="s">
        <v>1468</v>
      </c>
      <c r="AE10" s="31" t="s">
        <v>1469</v>
      </c>
      <c r="AF10" s="31" t="s">
        <v>1470</v>
      </c>
      <c r="AG10" s="31" t="s">
        <v>1471</v>
      </c>
      <c r="AH10" s="31" t="s">
        <v>1472</v>
      </c>
      <c r="AI10" s="31" t="s">
        <v>1473</v>
      </c>
      <c r="AJ10" s="31" t="s">
        <v>1474</v>
      </c>
      <c r="AK10" s="31" t="s">
        <v>1475</v>
      </c>
      <c r="AL10" s="31" t="s">
        <v>1476</v>
      </c>
      <c r="AM10" s="31" t="s">
        <v>1477</v>
      </c>
      <c r="AN10" s="31" t="s">
        <v>1478</v>
      </c>
      <c r="AO10" s="31" t="s">
        <v>1479</v>
      </c>
      <c r="AP10" s="31" t="s">
        <v>1480</v>
      </c>
      <c r="AQ10" s="31" t="s">
        <v>1481</v>
      </c>
      <c r="AR10" s="31" t="s">
        <v>1482</v>
      </c>
      <c r="AS10" s="31" t="s">
        <v>1483</v>
      </c>
      <c r="AT10" s="31" t="s">
        <v>1484</v>
      </c>
      <c r="AU10" s="31" t="s">
        <v>1485</v>
      </c>
      <c r="AV10" s="31" t="s">
        <v>1486</v>
      </c>
      <c r="AW10" s="31" t="s">
        <v>1487</v>
      </c>
      <c r="AX10" s="31" t="s">
        <v>1488</v>
      </c>
      <c r="AY10" s="31" t="s">
        <v>127</v>
      </c>
      <c r="AZ10" s="31" t="s">
        <v>1443</v>
      </c>
    </row>
    <row r="11" spans="1:52" x14ac:dyDescent="0.25">
      <c r="A11" s="32" t="s">
        <v>1564</v>
      </c>
      <c r="B11" s="37" t="s">
        <v>13</v>
      </c>
      <c r="C11" s="34">
        <f>Calculations!C50</f>
        <v>21</v>
      </c>
      <c r="D11" s="34">
        <f>Calculations!D50</f>
        <v>22</v>
      </c>
      <c r="E11" s="34">
        <f>Calculations!E50</f>
        <v>20</v>
      </c>
      <c r="F11" s="34" t="str">
        <f>Calculations!F50</f>
        <v/>
      </c>
      <c r="G11" s="34" t="str">
        <f>Calculations!G50</f>
        <v/>
      </c>
      <c r="H11" s="34" t="str">
        <f>Calculations!H50</f>
        <v/>
      </c>
      <c r="I11" s="34" t="str">
        <f>Calculations!I50</f>
        <v/>
      </c>
      <c r="J11" s="34" t="str">
        <f>Calculations!J50</f>
        <v/>
      </c>
      <c r="K11" s="34" t="str">
        <f>Calculations!K50</f>
        <v/>
      </c>
      <c r="L11" s="34" t="str">
        <f>Calculations!L50</f>
        <v/>
      </c>
      <c r="M11" s="34" t="str">
        <f>Calculations!M50</f>
        <v/>
      </c>
      <c r="N11" s="34" t="str">
        <f>Calculations!N50</f>
        <v/>
      </c>
      <c r="O11" s="34" t="str">
        <f>Calculations!O50</f>
        <v/>
      </c>
      <c r="P11" s="34" t="str">
        <f>Calculations!P50</f>
        <v/>
      </c>
      <c r="Q11" s="34" t="str">
        <f>Calculations!Q50</f>
        <v/>
      </c>
      <c r="R11" s="34" t="str">
        <f>Calculations!R50</f>
        <v/>
      </c>
      <c r="S11" s="34" t="str">
        <f>Calculations!S50</f>
        <v/>
      </c>
      <c r="T11" s="34" t="str">
        <f>Calculations!T50</f>
        <v/>
      </c>
      <c r="U11" s="34" t="str">
        <f>Calculations!U50</f>
        <v/>
      </c>
      <c r="V11" s="34" t="str">
        <f>Calculations!V50</f>
        <v/>
      </c>
      <c r="W11" s="34" t="str">
        <f>Calculations!W50</f>
        <v/>
      </c>
      <c r="X11" s="34" t="str">
        <f>Calculations!X50</f>
        <v/>
      </c>
      <c r="Y11" s="34" t="str">
        <f>Calculations!Y50</f>
        <v/>
      </c>
      <c r="Z11" s="34" t="str">
        <f>Calculations!Z50</f>
        <v/>
      </c>
      <c r="AA11" s="34" t="str">
        <f>Calculations!AA50</f>
        <v/>
      </c>
      <c r="AB11" s="34" t="str">
        <f>Calculations!AB50</f>
        <v/>
      </c>
      <c r="AC11" s="34" t="str">
        <f>Calculations!AC50</f>
        <v/>
      </c>
      <c r="AD11" s="34" t="str">
        <f>Calculations!AD50</f>
        <v/>
      </c>
      <c r="AE11" s="34" t="str">
        <f>Calculations!AE50</f>
        <v/>
      </c>
      <c r="AF11" s="34" t="str">
        <f>Calculations!AF50</f>
        <v/>
      </c>
      <c r="AG11" s="34" t="str">
        <f>Calculations!AG50</f>
        <v/>
      </c>
      <c r="AH11" s="34" t="str">
        <f>Calculations!AH50</f>
        <v/>
      </c>
      <c r="AI11" s="34" t="str">
        <f>Calculations!AI50</f>
        <v/>
      </c>
      <c r="AJ11" s="34" t="str">
        <f>Calculations!AJ50</f>
        <v/>
      </c>
      <c r="AK11" s="34" t="str">
        <f>Calculations!AK50</f>
        <v/>
      </c>
      <c r="AL11" s="34" t="str">
        <f>Calculations!AL50</f>
        <v/>
      </c>
      <c r="AM11" s="34" t="str">
        <f>Calculations!AM50</f>
        <v/>
      </c>
      <c r="AN11" s="34" t="str">
        <f>Calculations!AN50</f>
        <v/>
      </c>
      <c r="AO11" s="34" t="str">
        <f>Calculations!AO50</f>
        <v/>
      </c>
      <c r="AP11" s="34" t="str">
        <f>Calculations!AP50</f>
        <v/>
      </c>
      <c r="AQ11" s="34" t="str">
        <f>Calculations!AQ50</f>
        <v/>
      </c>
      <c r="AR11" s="34" t="str">
        <f>Calculations!AR50</f>
        <v/>
      </c>
      <c r="AS11" s="34" t="str">
        <f>Calculations!AS50</f>
        <v/>
      </c>
      <c r="AT11" s="34" t="str">
        <f>Calculations!AT50</f>
        <v/>
      </c>
      <c r="AU11" s="34" t="str">
        <f>Calculations!AU50</f>
        <v/>
      </c>
      <c r="AV11" s="34" t="str">
        <f>Calculations!AV50</f>
        <v/>
      </c>
      <c r="AW11" s="34" t="str">
        <f>Calculations!AW50</f>
        <v/>
      </c>
      <c r="AX11" s="34" t="str">
        <f>Calculations!AX50</f>
        <v/>
      </c>
      <c r="AY11" s="34">
        <f>AVERAGE(C11:AX11)</f>
        <v>21</v>
      </c>
      <c r="AZ11" s="34">
        <f>IF(ISERROR(STDEV(C11:AX11)),"",IF(COUNT(C11:AX11)&lt;3,"N/A",STDEV(C11:AX11)))</f>
        <v>1</v>
      </c>
    </row>
    <row r="12" spans="1:52" x14ac:dyDescent="0.25">
      <c r="A12" s="141" t="s">
        <v>1436</v>
      </c>
      <c r="B12" s="142"/>
      <c r="C12" s="38" t="str">
        <f>IF(ISNUMBER(C11),IF(AND(C11&gt;=20,C11&lt;=24),"Yes","No"),"")</f>
        <v>Yes</v>
      </c>
      <c r="D12" s="38" t="str">
        <f t="shared" ref="D12:AX12" si="4">IF(ISNUMBER(D11),IF(AND(D11&gt;=20,D11&lt;=24),"Yes","No"),"")</f>
        <v>Yes</v>
      </c>
      <c r="E12" s="38" t="str">
        <f t="shared" si="4"/>
        <v>Yes</v>
      </c>
      <c r="F12" s="38" t="str">
        <f t="shared" si="4"/>
        <v/>
      </c>
      <c r="G12" s="38" t="str">
        <f t="shared" si="4"/>
        <v/>
      </c>
      <c r="H12" s="38" t="str">
        <f t="shared" si="4"/>
        <v/>
      </c>
      <c r="I12" s="38" t="str">
        <f t="shared" si="4"/>
        <v/>
      </c>
      <c r="J12" s="38" t="str">
        <f t="shared" si="4"/>
        <v/>
      </c>
      <c r="K12" s="38" t="str">
        <f t="shared" si="4"/>
        <v/>
      </c>
      <c r="L12" s="38" t="str">
        <f t="shared" si="4"/>
        <v/>
      </c>
      <c r="M12" s="38" t="str">
        <f t="shared" si="4"/>
        <v/>
      </c>
      <c r="N12" s="38" t="str">
        <f t="shared" si="4"/>
        <v/>
      </c>
      <c r="O12" s="38" t="str">
        <f t="shared" si="4"/>
        <v/>
      </c>
      <c r="P12" s="38" t="str">
        <f t="shared" si="4"/>
        <v/>
      </c>
      <c r="Q12" s="38" t="str">
        <f t="shared" si="4"/>
        <v/>
      </c>
      <c r="R12" s="38" t="str">
        <f t="shared" si="4"/>
        <v/>
      </c>
      <c r="S12" s="38" t="str">
        <f t="shared" si="4"/>
        <v/>
      </c>
      <c r="T12" s="38" t="str">
        <f t="shared" si="4"/>
        <v/>
      </c>
      <c r="U12" s="38" t="str">
        <f t="shared" si="4"/>
        <v/>
      </c>
      <c r="V12" s="38" t="str">
        <f t="shared" si="4"/>
        <v/>
      </c>
      <c r="W12" s="38" t="str">
        <f t="shared" si="4"/>
        <v/>
      </c>
      <c r="X12" s="38" t="str">
        <f t="shared" si="4"/>
        <v/>
      </c>
      <c r="Y12" s="38" t="str">
        <f t="shared" si="4"/>
        <v/>
      </c>
      <c r="Z12" s="38" t="str">
        <f t="shared" si="4"/>
        <v/>
      </c>
      <c r="AA12" s="38" t="str">
        <f t="shared" si="4"/>
        <v/>
      </c>
      <c r="AB12" s="38" t="str">
        <f t="shared" si="4"/>
        <v/>
      </c>
      <c r="AC12" s="38" t="str">
        <f t="shared" si="4"/>
        <v/>
      </c>
      <c r="AD12" s="38" t="str">
        <f t="shared" si="4"/>
        <v/>
      </c>
      <c r="AE12" s="38" t="str">
        <f t="shared" si="4"/>
        <v/>
      </c>
      <c r="AF12" s="38" t="str">
        <f t="shared" si="4"/>
        <v/>
      </c>
      <c r="AG12" s="38" t="str">
        <f t="shared" si="4"/>
        <v/>
      </c>
      <c r="AH12" s="38" t="str">
        <f t="shared" si="4"/>
        <v/>
      </c>
      <c r="AI12" s="38" t="str">
        <f t="shared" si="4"/>
        <v/>
      </c>
      <c r="AJ12" s="38" t="str">
        <f t="shared" si="4"/>
        <v/>
      </c>
      <c r="AK12" s="38" t="str">
        <f t="shared" si="4"/>
        <v/>
      </c>
      <c r="AL12" s="38" t="str">
        <f t="shared" si="4"/>
        <v/>
      </c>
      <c r="AM12" s="38" t="str">
        <f t="shared" si="4"/>
        <v/>
      </c>
      <c r="AN12" s="38" t="str">
        <f t="shared" si="4"/>
        <v/>
      </c>
      <c r="AO12" s="38" t="str">
        <f t="shared" si="4"/>
        <v/>
      </c>
      <c r="AP12" s="38" t="str">
        <f t="shared" si="4"/>
        <v/>
      </c>
      <c r="AQ12" s="38" t="str">
        <f t="shared" si="4"/>
        <v/>
      </c>
      <c r="AR12" s="38" t="str">
        <f t="shared" si="4"/>
        <v/>
      </c>
      <c r="AS12" s="38" t="str">
        <f t="shared" si="4"/>
        <v/>
      </c>
      <c r="AT12" s="38" t="str">
        <f t="shared" si="4"/>
        <v/>
      </c>
      <c r="AU12" s="38" t="str">
        <f t="shared" si="4"/>
        <v/>
      </c>
      <c r="AV12" s="38" t="str">
        <f t="shared" si="4"/>
        <v/>
      </c>
      <c r="AW12" s="38" t="str">
        <f t="shared" si="4"/>
        <v/>
      </c>
      <c r="AX12" s="38" t="str">
        <f t="shared" si="4"/>
        <v/>
      </c>
    </row>
    <row r="13" spans="1:52" x14ac:dyDescent="0.25">
      <c r="A13" s="39"/>
      <c r="B13" s="39"/>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row>
    <row r="14" spans="1:52" x14ac:dyDescent="0.25">
      <c r="A14" s="100"/>
      <c r="B14" s="66"/>
      <c r="C14" s="135" t="s">
        <v>1440</v>
      </c>
      <c r="D14" s="136"/>
      <c r="E14" s="136"/>
      <c r="F14" s="136"/>
      <c r="G14" s="136"/>
      <c r="H14" s="136"/>
      <c r="I14" s="136"/>
      <c r="J14" s="136"/>
      <c r="K14" s="136"/>
      <c r="L14" s="136"/>
      <c r="M14" s="136"/>
      <c r="N14" s="137"/>
      <c r="O14" s="135" t="s">
        <v>1440</v>
      </c>
      <c r="P14" s="136"/>
      <c r="Q14" s="136"/>
      <c r="R14" s="136"/>
      <c r="S14" s="136"/>
      <c r="T14" s="136"/>
      <c r="U14" s="136"/>
      <c r="V14" s="136"/>
      <c r="W14" s="136"/>
      <c r="X14" s="136"/>
      <c r="Y14" s="136"/>
      <c r="Z14" s="137"/>
      <c r="AA14" s="135" t="s">
        <v>1440</v>
      </c>
      <c r="AB14" s="136"/>
      <c r="AC14" s="136"/>
      <c r="AD14" s="136"/>
      <c r="AE14" s="136"/>
      <c r="AF14" s="136"/>
      <c r="AG14" s="136"/>
      <c r="AH14" s="136"/>
      <c r="AI14" s="136"/>
      <c r="AJ14" s="136"/>
      <c r="AK14" s="136"/>
      <c r="AL14" s="137"/>
      <c r="AM14" s="135" t="s">
        <v>1440</v>
      </c>
      <c r="AN14" s="136"/>
      <c r="AO14" s="136"/>
      <c r="AP14" s="136"/>
      <c r="AQ14" s="136"/>
      <c r="AR14" s="136"/>
      <c r="AS14" s="136"/>
      <c r="AT14" s="136"/>
      <c r="AU14" s="136"/>
      <c r="AV14" s="136"/>
      <c r="AW14" s="136"/>
      <c r="AX14" s="137"/>
      <c r="AY14" s="67"/>
      <c r="AZ14" s="68"/>
    </row>
    <row r="15" spans="1:52" x14ac:dyDescent="0.25">
      <c r="A15" s="99" t="s">
        <v>1565</v>
      </c>
      <c r="B15" s="31" t="s">
        <v>1442</v>
      </c>
      <c r="C15" s="31" t="s">
        <v>1</v>
      </c>
      <c r="D15" s="31" t="s">
        <v>2</v>
      </c>
      <c r="E15" s="31" t="s">
        <v>3</v>
      </c>
      <c r="F15" s="31" t="s">
        <v>4</v>
      </c>
      <c r="G15" s="31" t="s">
        <v>5</v>
      </c>
      <c r="H15" s="31" t="s">
        <v>6</v>
      </c>
      <c r="I15" s="31" t="s">
        <v>7</v>
      </c>
      <c r="J15" s="31" t="s">
        <v>8</v>
      </c>
      <c r="K15" s="31" t="s">
        <v>9</v>
      </c>
      <c r="L15" s="31" t="s">
        <v>10</v>
      </c>
      <c r="M15" s="31" t="s">
        <v>1451</v>
      </c>
      <c r="N15" s="31" t="s">
        <v>1452</v>
      </c>
      <c r="O15" s="31" t="s">
        <v>1453</v>
      </c>
      <c r="P15" s="31" t="s">
        <v>1454</v>
      </c>
      <c r="Q15" s="31" t="s">
        <v>1455</v>
      </c>
      <c r="R15" s="31" t="s">
        <v>1456</v>
      </c>
      <c r="S15" s="31" t="s">
        <v>1457</v>
      </c>
      <c r="T15" s="31" t="s">
        <v>1458</v>
      </c>
      <c r="U15" s="31" t="s">
        <v>1459</v>
      </c>
      <c r="V15" s="31" t="s">
        <v>1460</v>
      </c>
      <c r="W15" s="31" t="s">
        <v>1461</v>
      </c>
      <c r="X15" s="31" t="s">
        <v>1462</v>
      </c>
      <c r="Y15" s="31" t="s">
        <v>1463</v>
      </c>
      <c r="Z15" s="31" t="s">
        <v>1464</v>
      </c>
      <c r="AA15" s="31" t="s">
        <v>1465</v>
      </c>
      <c r="AB15" s="31" t="s">
        <v>1466</v>
      </c>
      <c r="AC15" s="31" t="s">
        <v>1467</v>
      </c>
      <c r="AD15" s="31" t="s">
        <v>1468</v>
      </c>
      <c r="AE15" s="31" t="s">
        <v>1469</v>
      </c>
      <c r="AF15" s="31" t="s">
        <v>1470</v>
      </c>
      <c r="AG15" s="31" t="s">
        <v>1471</v>
      </c>
      <c r="AH15" s="31" t="s">
        <v>1472</v>
      </c>
      <c r="AI15" s="31" t="s">
        <v>1473</v>
      </c>
      <c r="AJ15" s="31" t="s">
        <v>1474</v>
      </c>
      <c r="AK15" s="31" t="s">
        <v>1475</v>
      </c>
      <c r="AL15" s="31" t="s">
        <v>1476</v>
      </c>
      <c r="AM15" s="31" t="s">
        <v>1477</v>
      </c>
      <c r="AN15" s="31" t="s">
        <v>1478</v>
      </c>
      <c r="AO15" s="31" t="s">
        <v>1479</v>
      </c>
      <c r="AP15" s="31" t="s">
        <v>1480</v>
      </c>
      <c r="AQ15" s="31" t="s">
        <v>1481</v>
      </c>
      <c r="AR15" s="31" t="s">
        <v>1482</v>
      </c>
      <c r="AS15" s="31" t="s">
        <v>1483</v>
      </c>
      <c r="AT15" s="31" t="s">
        <v>1484</v>
      </c>
      <c r="AU15" s="31" t="s">
        <v>1485</v>
      </c>
      <c r="AV15" s="31" t="s">
        <v>1486</v>
      </c>
      <c r="AW15" s="31" t="s">
        <v>1487</v>
      </c>
      <c r="AX15" s="31" t="s">
        <v>1488</v>
      </c>
      <c r="AY15" s="31" t="s">
        <v>127</v>
      </c>
      <c r="AZ15" s="31" t="s">
        <v>1443</v>
      </c>
    </row>
    <row r="16" spans="1:52" x14ac:dyDescent="0.25">
      <c r="A16" s="32" t="s">
        <v>1562</v>
      </c>
      <c r="B16" s="33" t="s">
        <v>109</v>
      </c>
      <c r="C16" s="34">
        <f>Calculations!BC48</f>
        <v>27.92</v>
      </c>
      <c r="D16" s="34">
        <f>Calculations!BD48</f>
        <v>28.92</v>
      </c>
      <c r="E16" s="34">
        <f>Calculations!BE48</f>
        <v>27.42</v>
      </c>
      <c r="F16" s="34" t="str">
        <f>Calculations!BF48</f>
        <v/>
      </c>
      <c r="G16" s="34" t="str">
        <f>Calculations!BG48</f>
        <v/>
      </c>
      <c r="H16" s="34" t="str">
        <f>Calculations!BH48</f>
        <v/>
      </c>
      <c r="I16" s="34" t="str">
        <f>Calculations!BI48</f>
        <v/>
      </c>
      <c r="J16" s="34" t="str">
        <f>Calculations!BJ48</f>
        <v/>
      </c>
      <c r="K16" s="34" t="str">
        <f>Calculations!BK48</f>
        <v/>
      </c>
      <c r="L16" s="34" t="str">
        <f>Calculations!BL48</f>
        <v/>
      </c>
      <c r="M16" s="34" t="str">
        <f>Calculations!BM48</f>
        <v/>
      </c>
      <c r="N16" s="34" t="str">
        <f>Calculations!BN48</f>
        <v/>
      </c>
      <c r="O16" s="34" t="str">
        <f>Calculations!BO48</f>
        <v/>
      </c>
      <c r="P16" s="34" t="str">
        <f>Calculations!BP48</f>
        <v/>
      </c>
      <c r="Q16" s="34" t="str">
        <f>Calculations!BQ48</f>
        <v/>
      </c>
      <c r="R16" s="34" t="str">
        <f>Calculations!BR48</f>
        <v/>
      </c>
      <c r="S16" s="34" t="str">
        <f>Calculations!BS48</f>
        <v/>
      </c>
      <c r="T16" s="34" t="str">
        <f>Calculations!BT48</f>
        <v/>
      </c>
      <c r="U16" s="34" t="str">
        <f>Calculations!BU48</f>
        <v/>
      </c>
      <c r="V16" s="34" t="str">
        <f>Calculations!BV48</f>
        <v/>
      </c>
      <c r="W16" s="34" t="str">
        <f>Calculations!BW48</f>
        <v/>
      </c>
      <c r="X16" s="34" t="str">
        <f>Calculations!BX48</f>
        <v/>
      </c>
      <c r="Y16" s="34" t="str">
        <f>Calculations!BY48</f>
        <v/>
      </c>
      <c r="Z16" s="34" t="str">
        <f>Calculations!BZ48</f>
        <v/>
      </c>
      <c r="AA16" s="34" t="str">
        <f>Calculations!CA48</f>
        <v/>
      </c>
      <c r="AB16" s="34" t="str">
        <f>Calculations!CB48</f>
        <v/>
      </c>
      <c r="AC16" s="34" t="str">
        <f>Calculations!CC48</f>
        <v/>
      </c>
      <c r="AD16" s="34" t="str">
        <f>Calculations!CD48</f>
        <v/>
      </c>
      <c r="AE16" s="34" t="str">
        <f>Calculations!CE48</f>
        <v/>
      </c>
      <c r="AF16" s="34" t="str">
        <f>Calculations!CF48</f>
        <v/>
      </c>
      <c r="AG16" s="34" t="str">
        <f>Calculations!CG48</f>
        <v/>
      </c>
      <c r="AH16" s="34" t="str">
        <f>Calculations!CH48</f>
        <v/>
      </c>
      <c r="AI16" s="34" t="str">
        <f>Calculations!CI48</f>
        <v/>
      </c>
      <c r="AJ16" s="34" t="str">
        <f>Calculations!CJ48</f>
        <v/>
      </c>
      <c r="AK16" s="34" t="str">
        <f>Calculations!CK48</f>
        <v/>
      </c>
      <c r="AL16" s="34" t="str">
        <f>Calculations!CL48</f>
        <v/>
      </c>
      <c r="AM16" s="34" t="str">
        <f>Calculations!CM48</f>
        <v/>
      </c>
      <c r="AN16" s="34" t="str">
        <f>Calculations!CN48</f>
        <v/>
      </c>
      <c r="AO16" s="34" t="str">
        <f>Calculations!CO48</f>
        <v/>
      </c>
      <c r="AP16" s="34" t="str">
        <f>Calculations!CP48</f>
        <v/>
      </c>
      <c r="AQ16" s="34" t="str">
        <f>Calculations!CQ48</f>
        <v/>
      </c>
      <c r="AR16" s="34" t="str">
        <f>Calculations!CR48</f>
        <v/>
      </c>
      <c r="AS16" s="34" t="str">
        <f>Calculations!CS48</f>
        <v/>
      </c>
      <c r="AT16" s="34" t="str">
        <f>Calculations!CT48</f>
        <v/>
      </c>
      <c r="AU16" s="34" t="str">
        <f>Calculations!CU48</f>
        <v/>
      </c>
      <c r="AV16" s="34" t="str">
        <f>Calculations!CV48</f>
        <v/>
      </c>
      <c r="AW16" s="34" t="str">
        <f>Calculations!CW48</f>
        <v/>
      </c>
      <c r="AX16" s="34" t="str">
        <f>Calculations!CX48</f>
        <v/>
      </c>
      <c r="AY16" s="34">
        <f>AVERAGE(C16:AX16)</f>
        <v>28.08666666666667</v>
      </c>
      <c r="AZ16" s="34">
        <f>IF(ISERROR(STDEV(C16:AX16)),"",IF(COUNT(C16:AX16)&lt;3,"N/A",STDEV(C16:AX16)))</f>
        <v>0.76376261582597327</v>
      </c>
    </row>
    <row r="17" spans="1:52" x14ac:dyDescent="0.25">
      <c r="A17" s="32" t="s">
        <v>1563</v>
      </c>
      <c r="B17" s="33" t="s">
        <v>126</v>
      </c>
      <c r="C17" s="34">
        <f>Calculations!BC49</f>
        <v>20.79</v>
      </c>
      <c r="D17" s="34">
        <f>Calculations!BD49</f>
        <v>21.79</v>
      </c>
      <c r="E17" s="34">
        <f>Calculations!BE49</f>
        <v>20.29</v>
      </c>
      <c r="F17" s="34" t="str">
        <f>Calculations!BF49</f>
        <v/>
      </c>
      <c r="G17" s="34" t="str">
        <f>Calculations!BG49</f>
        <v/>
      </c>
      <c r="H17" s="34" t="str">
        <f>Calculations!BH49</f>
        <v/>
      </c>
      <c r="I17" s="34" t="str">
        <f>Calculations!BI49</f>
        <v/>
      </c>
      <c r="J17" s="34" t="str">
        <f>Calculations!BJ49</f>
        <v/>
      </c>
      <c r="K17" s="34" t="str">
        <f>Calculations!BK49</f>
        <v/>
      </c>
      <c r="L17" s="34" t="str">
        <f>Calculations!BL49</f>
        <v/>
      </c>
      <c r="M17" s="34" t="str">
        <f>Calculations!BM49</f>
        <v/>
      </c>
      <c r="N17" s="34" t="str">
        <f>Calculations!BN49</f>
        <v/>
      </c>
      <c r="O17" s="34" t="str">
        <f>Calculations!BO49</f>
        <v/>
      </c>
      <c r="P17" s="34" t="str">
        <f>Calculations!BP49</f>
        <v/>
      </c>
      <c r="Q17" s="34" t="str">
        <f>Calculations!BQ49</f>
        <v/>
      </c>
      <c r="R17" s="34" t="str">
        <f>Calculations!BR49</f>
        <v/>
      </c>
      <c r="S17" s="34" t="str">
        <f>Calculations!BS49</f>
        <v/>
      </c>
      <c r="T17" s="34" t="str">
        <f>Calculations!BT49</f>
        <v/>
      </c>
      <c r="U17" s="34" t="str">
        <f>Calculations!BU49</f>
        <v/>
      </c>
      <c r="V17" s="34" t="str">
        <f>Calculations!BV49</f>
        <v/>
      </c>
      <c r="W17" s="34" t="str">
        <f>Calculations!BW49</f>
        <v/>
      </c>
      <c r="X17" s="34" t="str">
        <f>Calculations!BX49</f>
        <v/>
      </c>
      <c r="Y17" s="34" t="str">
        <f>Calculations!BY49</f>
        <v/>
      </c>
      <c r="Z17" s="34" t="str">
        <f>Calculations!BZ49</f>
        <v/>
      </c>
      <c r="AA17" s="34" t="str">
        <f>Calculations!CA49</f>
        <v/>
      </c>
      <c r="AB17" s="34" t="str">
        <f>Calculations!CB49</f>
        <v/>
      </c>
      <c r="AC17" s="34" t="str">
        <f>Calculations!CC49</f>
        <v/>
      </c>
      <c r="AD17" s="34" t="str">
        <f>Calculations!CD49</f>
        <v/>
      </c>
      <c r="AE17" s="34" t="str">
        <f>Calculations!CE49</f>
        <v/>
      </c>
      <c r="AF17" s="34" t="str">
        <f>Calculations!CF49</f>
        <v/>
      </c>
      <c r="AG17" s="34" t="str">
        <f>Calculations!CG49</f>
        <v/>
      </c>
      <c r="AH17" s="34" t="str">
        <f>Calculations!CH49</f>
        <v/>
      </c>
      <c r="AI17" s="34" t="str">
        <f>Calculations!CI49</f>
        <v/>
      </c>
      <c r="AJ17" s="34" t="str">
        <f>Calculations!CJ49</f>
        <v/>
      </c>
      <c r="AK17" s="34" t="str">
        <f>Calculations!CK49</f>
        <v/>
      </c>
      <c r="AL17" s="34" t="str">
        <f>Calculations!CL49</f>
        <v/>
      </c>
      <c r="AM17" s="34" t="str">
        <f>Calculations!CM49</f>
        <v/>
      </c>
      <c r="AN17" s="34" t="str">
        <f>Calculations!CN49</f>
        <v/>
      </c>
      <c r="AO17" s="34" t="str">
        <f>Calculations!CO49</f>
        <v/>
      </c>
      <c r="AP17" s="34" t="str">
        <f>Calculations!CP49</f>
        <v/>
      </c>
      <c r="AQ17" s="34" t="str">
        <f>Calculations!CQ49</f>
        <v/>
      </c>
      <c r="AR17" s="34" t="str">
        <f>Calculations!CR49</f>
        <v/>
      </c>
      <c r="AS17" s="34" t="str">
        <f>Calculations!CS49</f>
        <v/>
      </c>
      <c r="AT17" s="34" t="str">
        <f>Calculations!CT49</f>
        <v/>
      </c>
      <c r="AU17" s="34" t="str">
        <f>Calculations!CU49</f>
        <v/>
      </c>
      <c r="AV17" s="34" t="str">
        <f>Calculations!CV49</f>
        <v/>
      </c>
      <c r="AW17" s="34" t="str">
        <f>Calculations!CW49</f>
        <v/>
      </c>
      <c r="AX17" s="34" t="str">
        <f>Calculations!CX49</f>
        <v/>
      </c>
      <c r="AY17" s="34">
        <f>AVERAGE(C17:AX17)</f>
        <v>20.956666666666667</v>
      </c>
      <c r="AZ17" s="34">
        <f>IF(ISERROR(STDEV(C17:AX17)),"",IF(COUNT(C17:AX17)&lt;3,"N/A",STDEV(C17:AX17)))</f>
        <v>0.76376261582597327</v>
      </c>
    </row>
    <row r="18" spans="1:52" x14ac:dyDescent="0.25">
      <c r="A18" s="101"/>
      <c r="B18" s="65"/>
      <c r="C18" s="138" t="s">
        <v>1437</v>
      </c>
      <c r="D18" s="139"/>
      <c r="E18" s="139"/>
      <c r="F18" s="139"/>
      <c r="G18" s="139"/>
      <c r="H18" s="139"/>
      <c r="I18" s="139"/>
      <c r="J18" s="139"/>
      <c r="K18" s="139"/>
      <c r="L18" s="139"/>
      <c r="M18" s="139"/>
      <c r="N18" s="139"/>
      <c r="O18" s="138" t="s">
        <v>1437</v>
      </c>
      <c r="P18" s="139"/>
      <c r="Q18" s="139"/>
      <c r="R18" s="139"/>
      <c r="S18" s="139"/>
      <c r="T18" s="139"/>
      <c r="U18" s="139"/>
      <c r="V18" s="139"/>
      <c r="W18" s="139"/>
      <c r="X18" s="139"/>
      <c r="Y18" s="139"/>
      <c r="Z18" s="139"/>
      <c r="AA18" s="138" t="s">
        <v>1437</v>
      </c>
      <c r="AB18" s="139"/>
      <c r="AC18" s="139"/>
      <c r="AD18" s="139"/>
      <c r="AE18" s="139"/>
      <c r="AF18" s="139"/>
      <c r="AG18" s="139"/>
      <c r="AH18" s="139"/>
      <c r="AI18" s="139"/>
      <c r="AJ18" s="139"/>
      <c r="AK18" s="139"/>
      <c r="AL18" s="139"/>
      <c r="AM18" s="138" t="s">
        <v>1437</v>
      </c>
      <c r="AN18" s="139"/>
      <c r="AO18" s="139"/>
      <c r="AP18" s="139"/>
      <c r="AQ18" s="139"/>
      <c r="AR18" s="139"/>
      <c r="AS18" s="139"/>
      <c r="AT18" s="139"/>
      <c r="AU18" s="139"/>
      <c r="AV18" s="139"/>
      <c r="AW18" s="139"/>
      <c r="AX18" s="140"/>
    </row>
    <row r="19" spans="1:52" x14ac:dyDescent="0.25">
      <c r="A19" s="32" t="s">
        <v>1562</v>
      </c>
      <c r="B19" s="33" t="s">
        <v>109</v>
      </c>
      <c r="C19" s="35" t="str">
        <f t="shared" ref="C19:L19" si="5">IF(ISNUMBER(C16),IF(C16&lt;29,"OKAY",IF(C16&gt;35,"-","Inconclusive")),"")</f>
        <v>OKAY</v>
      </c>
      <c r="D19" s="35" t="str">
        <f t="shared" si="5"/>
        <v>OKAY</v>
      </c>
      <c r="E19" s="35" t="str">
        <f t="shared" si="5"/>
        <v>OKAY</v>
      </c>
      <c r="F19" s="35" t="str">
        <f t="shared" si="5"/>
        <v/>
      </c>
      <c r="G19" s="35" t="str">
        <f t="shared" si="5"/>
        <v/>
      </c>
      <c r="H19" s="35" t="str">
        <f t="shared" si="5"/>
        <v/>
      </c>
      <c r="I19" s="35" t="str">
        <f t="shared" si="5"/>
        <v/>
      </c>
      <c r="J19" s="35" t="str">
        <f t="shared" si="5"/>
        <v/>
      </c>
      <c r="K19" s="35" t="str">
        <f t="shared" si="5"/>
        <v/>
      </c>
      <c r="L19" s="35" t="str">
        <f t="shared" si="5"/>
        <v/>
      </c>
      <c r="M19" s="35" t="str">
        <f t="shared" ref="M19:AX19" si="6">IF(ISNUMBER(M16),IF(M16&lt;29,"OKAY",IF(M16&gt;35,"-","Inconclusive")),"")</f>
        <v/>
      </c>
      <c r="N19" s="35" t="str">
        <f t="shared" si="6"/>
        <v/>
      </c>
      <c r="O19" s="35" t="str">
        <f t="shared" si="6"/>
        <v/>
      </c>
      <c r="P19" s="35" t="str">
        <f t="shared" si="6"/>
        <v/>
      </c>
      <c r="Q19" s="35" t="str">
        <f t="shared" si="6"/>
        <v/>
      </c>
      <c r="R19" s="35" t="str">
        <f t="shared" si="6"/>
        <v/>
      </c>
      <c r="S19" s="35" t="str">
        <f t="shared" si="6"/>
        <v/>
      </c>
      <c r="T19" s="35" t="str">
        <f t="shared" si="6"/>
        <v/>
      </c>
      <c r="U19" s="35" t="str">
        <f t="shared" si="6"/>
        <v/>
      </c>
      <c r="V19" s="35" t="str">
        <f t="shared" si="6"/>
        <v/>
      </c>
      <c r="W19" s="35" t="str">
        <f t="shared" si="6"/>
        <v/>
      </c>
      <c r="X19" s="35" t="str">
        <f t="shared" si="6"/>
        <v/>
      </c>
      <c r="Y19" s="35" t="str">
        <f t="shared" si="6"/>
        <v/>
      </c>
      <c r="Z19" s="35" t="str">
        <f t="shared" si="6"/>
        <v/>
      </c>
      <c r="AA19" s="35" t="str">
        <f t="shared" si="6"/>
        <v/>
      </c>
      <c r="AB19" s="35" t="str">
        <f t="shared" si="6"/>
        <v/>
      </c>
      <c r="AC19" s="35" t="str">
        <f t="shared" si="6"/>
        <v/>
      </c>
      <c r="AD19" s="35" t="str">
        <f t="shared" si="6"/>
        <v/>
      </c>
      <c r="AE19" s="35" t="str">
        <f t="shared" si="6"/>
        <v/>
      </c>
      <c r="AF19" s="35" t="str">
        <f t="shared" si="6"/>
        <v/>
      </c>
      <c r="AG19" s="35" t="str">
        <f t="shared" si="6"/>
        <v/>
      </c>
      <c r="AH19" s="35" t="str">
        <f t="shared" si="6"/>
        <v/>
      </c>
      <c r="AI19" s="35" t="str">
        <f t="shared" si="6"/>
        <v/>
      </c>
      <c r="AJ19" s="35" t="str">
        <f t="shared" si="6"/>
        <v/>
      </c>
      <c r="AK19" s="35" t="str">
        <f t="shared" si="6"/>
        <v/>
      </c>
      <c r="AL19" s="35" t="str">
        <f t="shared" si="6"/>
        <v/>
      </c>
      <c r="AM19" s="35" t="str">
        <f t="shared" si="6"/>
        <v/>
      </c>
      <c r="AN19" s="35" t="str">
        <f t="shared" si="6"/>
        <v/>
      </c>
      <c r="AO19" s="35" t="str">
        <f t="shared" si="6"/>
        <v/>
      </c>
      <c r="AP19" s="35" t="str">
        <f t="shared" si="6"/>
        <v/>
      </c>
      <c r="AQ19" s="35" t="str">
        <f t="shared" si="6"/>
        <v/>
      </c>
      <c r="AR19" s="35" t="str">
        <f t="shared" si="6"/>
        <v/>
      </c>
      <c r="AS19" s="35" t="str">
        <f t="shared" si="6"/>
        <v/>
      </c>
      <c r="AT19" s="35" t="str">
        <f t="shared" si="6"/>
        <v/>
      </c>
      <c r="AU19" s="35" t="str">
        <f t="shared" si="6"/>
        <v/>
      </c>
      <c r="AV19" s="35" t="str">
        <f t="shared" si="6"/>
        <v/>
      </c>
      <c r="AW19" s="35" t="str">
        <f t="shared" si="6"/>
        <v/>
      </c>
      <c r="AX19" s="35" t="str">
        <f t="shared" si="6"/>
        <v/>
      </c>
    </row>
    <row r="20" spans="1:52" x14ac:dyDescent="0.25">
      <c r="A20" s="32" t="s">
        <v>1563</v>
      </c>
      <c r="B20" s="33" t="s">
        <v>126</v>
      </c>
      <c r="C20" s="35" t="str">
        <f t="shared" ref="C20:L20" si="7">IF(ISNUMBER(C17),IF(C17&lt;32,"OKAY",IF(C17&gt;35,"-","Inconclusive")),"")</f>
        <v>OKAY</v>
      </c>
      <c r="D20" s="35" t="str">
        <f t="shared" si="7"/>
        <v>OKAY</v>
      </c>
      <c r="E20" s="35" t="str">
        <f t="shared" si="7"/>
        <v>OKAY</v>
      </c>
      <c r="F20" s="35" t="str">
        <f t="shared" si="7"/>
        <v/>
      </c>
      <c r="G20" s="35" t="str">
        <f t="shared" si="7"/>
        <v/>
      </c>
      <c r="H20" s="35" t="str">
        <f t="shared" si="7"/>
        <v/>
      </c>
      <c r="I20" s="35" t="str">
        <f t="shared" si="7"/>
        <v/>
      </c>
      <c r="J20" s="35" t="str">
        <f t="shared" si="7"/>
        <v/>
      </c>
      <c r="K20" s="35" t="str">
        <f t="shared" si="7"/>
        <v/>
      </c>
      <c r="L20" s="35" t="str">
        <f t="shared" si="7"/>
        <v/>
      </c>
      <c r="M20" s="35" t="str">
        <f t="shared" ref="M20:AX20" si="8">IF(ISNUMBER(M17),IF(M17&lt;32,"OKAY",IF(M17&gt;35,"-","Inconclusive")),"")</f>
        <v/>
      </c>
      <c r="N20" s="35" t="str">
        <f t="shared" si="8"/>
        <v/>
      </c>
      <c r="O20" s="35" t="str">
        <f t="shared" si="8"/>
        <v/>
      </c>
      <c r="P20" s="35" t="str">
        <f t="shared" si="8"/>
        <v/>
      </c>
      <c r="Q20" s="35" t="str">
        <f t="shared" si="8"/>
        <v/>
      </c>
      <c r="R20" s="35" t="str">
        <f t="shared" si="8"/>
        <v/>
      </c>
      <c r="S20" s="35" t="str">
        <f t="shared" si="8"/>
        <v/>
      </c>
      <c r="T20" s="35" t="str">
        <f t="shared" si="8"/>
        <v/>
      </c>
      <c r="U20" s="35" t="str">
        <f t="shared" si="8"/>
        <v/>
      </c>
      <c r="V20" s="35" t="str">
        <f t="shared" si="8"/>
        <v/>
      </c>
      <c r="W20" s="35" t="str">
        <f t="shared" si="8"/>
        <v/>
      </c>
      <c r="X20" s="35" t="str">
        <f t="shared" si="8"/>
        <v/>
      </c>
      <c r="Y20" s="35" t="str">
        <f t="shared" si="8"/>
        <v/>
      </c>
      <c r="Z20" s="35" t="str">
        <f t="shared" si="8"/>
        <v/>
      </c>
      <c r="AA20" s="35" t="str">
        <f t="shared" si="8"/>
        <v/>
      </c>
      <c r="AB20" s="35" t="str">
        <f t="shared" si="8"/>
        <v/>
      </c>
      <c r="AC20" s="35" t="str">
        <f t="shared" si="8"/>
        <v/>
      </c>
      <c r="AD20" s="35" t="str">
        <f t="shared" si="8"/>
        <v/>
      </c>
      <c r="AE20" s="35" t="str">
        <f t="shared" si="8"/>
        <v/>
      </c>
      <c r="AF20" s="35" t="str">
        <f t="shared" si="8"/>
        <v/>
      </c>
      <c r="AG20" s="35" t="str">
        <f t="shared" si="8"/>
        <v/>
      </c>
      <c r="AH20" s="35" t="str">
        <f t="shared" si="8"/>
        <v/>
      </c>
      <c r="AI20" s="35" t="str">
        <f t="shared" si="8"/>
        <v/>
      </c>
      <c r="AJ20" s="35" t="str">
        <f t="shared" si="8"/>
        <v/>
      </c>
      <c r="AK20" s="35" t="str">
        <f t="shared" si="8"/>
        <v/>
      </c>
      <c r="AL20" s="35" t="str">
        <f t="shared" si="8"/>
        <v/>
      </c>
      <c r="AM20" s="35" t="str">
        <f t="shared" si="8"/>
        <v/>
      </c>
      <c r="AN20" s="35" t="str">
        <f t="shared" si="8"/>
        <v/>
      </c>
      <c r="AO20" s="35" t="str">
        <f t="shared" si="8"/>
        <v/>
      </c>
      <c r="AP20" s="35" t="str">
        <f t="shared" si="8"/>
        <v/>
      </c>
      <c r="AQ20" s="35" t="str">
        <f t="shared" si="8"/>
        <v/>
      </c>
      <c r="AR20" s="35" t="str">
        <f t="shared" si="8"/>
        <v/>
      </c>
      <c r="AS20" s="35" t="str">
        <f t="shared" si="8"/>
        <v/>
      </c>
      <c r="AT20" s="35" t="str">
        <f t="shared" si="8"/>
        <v/>
      </c>
      <c r="AU20" s="35" t="str">
        <f t="shared" si="8"/>
        <v/>
      </c>
      <c r="AV20" s="35" t="str">
        <f t="shared" si="8"/>
        <v/>
      </c>
      <c r="AW20" s="35" t="str">
        <f t="shared" si="8"/>
        <v/>
      </c>
      <c r="AX20" s="35" t="str">
        <f t="shared" si="8"/>
        <v/>
      </c>
    </row>
    <row r="21" spans="1:52" x14ac:dyDescent="0.25">
      <c r="A21" s="143"/>
      <c r="B21" s="143"/>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row>
    <row r="22" spans="1:52" x14ac:dyDescent="0.25">
      <c r="A22" s="101"/>
      <c r="B22" s="66"/>
      <c r="C22" s="135" t="s">
        <v>1441</v>
      </c>
      <c r="D22" s="136"/>
      <c r="E22" s="136"/>
      <c r="F22" s="136"/>
      <c r="G22" s="136"/>
      <c r="H22" s="136"/>
      <c r="I22" s="136"/>
      <c r="J22" s="136"/>
      <c r="K22" s="136"/>
      <c r="L22" s="136"/>
      <c r="M22" s="136"/>
      <c r="N22" s="137"/>
      <c r="O22" s="135" t="s">
        <v>1441</v>
      </c>
      <c r="P22" s="136"/>
      <c r="Q22" s="136"/>
      <c r="R22" s="136"/>
      <c r="S22" s="136"/>
      <c r="T22" s="136"/>
      <c r="U22" s="136"/>
      <c r="V22" s="136"/>
      <c r="W22" s="136"/>
      <c r="X22" s="136"/>
      <c r="Y22" s="136"/>
      <c r="Z22" s="137"/>
      <c r="AA22" s="135" t="s">
        <v>1441</v>
      </c>
      <c r="AB22" s="136"/>
      <c r="AC22" s="136"/>
      <c r="AD22" s="136"/>
      <c r="AE22" s="136"/>
      <c r="AF22" s="136"/>
      <c r="AG22" s="136"/>
      <c r="AH22" s="136"/>
      <c r="AI22" s="136"/>
      <c r="AJ22" s="136"/>
      <c r="AK22" s="136"/>
      <c r="AL22" s="137"/>
      <c r="AM22" s="135" t="s">
        <v>1441</v>
      </c>
      <c r="AN22" s="136"/>
      <c r="AO22" s="136"/>
      <c r="AP22" s="136"/>
      <c r="AQ22" s="136"/>
      <c r="AR22" s="136"/>
      <c r="AS22" s="136"/>
      <c r="AT22" s="136"/>
      <c r="AU22" s="136"/>
      <c r="AV22" s="136"/>
      <c r="AW22" s="136"/>
      <c r="AX22" s="137"/>
      <c r="AY22" s="67"/>
      <c r="AZ22" s="68"/>
    </row>
    <row r="23" spans="1:52" x14ac:dyDescent="0.25">
      <c r="A23" s="99" t="s">
        <v>1565</v>
      </c>
      <c r="B23" s="31" t="s">
        <v>1442</v>
      </c>
      <c r="C23" s="31" t="s">
        <v>1</v>
      </c>
      <c r="D23" s="31" t="s">
        <v>2</v>
      </c>
      <c r="E23" s="31" t="s">
        <v>3</v>
      </c>
      <c r="F23" s="31" t="s">
        <v>4</v>
      </c>
      <c r="G23" s="31" t="s">
        <v>5</v>
      </c>
      <c r="H23" s="31" t="s">
        <v>6</v>
      </c>
      <c r="I23" s="31" t="s">
        <v>7</v>
      </c>
      <c r="J23" s="31" t="s">
        <v>8</v>
      </c>
      <c r="K23" s="31" t="s">
        <v>9</v>
      </c>
      <c r="L23" s="31" t="s">
        <v>10</v>
      </c>
      <c r="M23" s="31" t="s">
        <v>1451</v>
      </c>
      <c r="N23" s="31" t="s">
        <v>1452</v>
      </c>
      <c r="O23" s="31" t="s">
        <v>1453</v>
      </c>
      <c r="P23" s="31" t="s">
        <v>1454</v>
      </c>
      <c r="Q23" s="31" t="s">
        <v>1455</v>
      </c>
      <c r="R23" s="31" t="s">
        <v>1456</v>
      </c>
      <c r="S23" s="31" t="s">
        <v>1457</v>
      </c>
      <c r="T23" s="31" t="s">
        <v>1458</v>
      </c>
      <c r="U23" s="31" t="s">
        <v>1459</v>
      </c>
      <c r="V23" s="31" t="s">
        <v>1460</v>
      </c>
      <c r="W23" s="31" t="s">
        <v>1461</v>
      </c>
      <c r="X23" s="31" t="s">
        <v>1462</v>
      </c>
      <c r="Y23" s="31" t="s">
        <v>1463</v>
      </c>
      <c r="Z23" s="31" t="s">
        <v>1464</v>
      </c>
      <c r="AA23" s="31" t="s">
        <v>1465</v>
      </c>
      <c r="AB23" s="31" t="s">
        <v>1466</v>
      </c>
      <c r="AC23" s="31" t="s">
        <v>1467</v>
      </c>
      <c r="AD23" s="31" t="s">
        <v>1468</v>
      </c>
      <c r="AE23" s="31" t="s">
        <v>1469</v>
      </c>
      <c r="AF23" s="31" t="s">
        <v>1470</v>
      </c>
      <c r="AG23" s="31" t="s">
        <v>1471</v>
      </c>
      <c r="AH23" s="31" t="s">
        <v>1472</v>
      </c>
      <c r="AI23" s="31" t="s">
        <v>1473</v>
      </c>
      <c r="AJ23" s="31" t="s">
        <v>1474</v>
      </c>
      <c r="AK23" s="31" t="s">
        <v>1475</v>
      </c>
      <c r="AL23" s="31" t="s">
        <v>1476</v>
      </c>
      <c r="AM23" s="31" t="s">
        <v>1477</v>
      </c>
      <c r="AN23" s="31" t="s">
        <v>1478</v>
      </c>
      <c r="AO23" s="31" t="s">
        <v>1479</v>
      </c>
      <c r="AP23" s="31" t="s">
        <v>1480</v>
      </c>
      <c r="AQ23" s="31" t="s">
        <v>1481</v>
      </c>
      <c r="AR23" s="31" t="s">
        <v>1482</v>
      </c>
      <c r="AS23" s="31" t="s">
        <v>1483</v>
      </c>
      <c r="AT23" s="31" t="s">
        <v>1484</v>
      </c>
      <c r="AU23" s="31" t="s">
        <v>1485</v>
      </c>
      <c r="AV23" s="31" t="s">
        <v>1486</v>
      </c>
      <c r="AW23" s="31" t="s">
        <v>1487</v>
      </c>
      <c r="AX23" s="31" t="s">
        <v>1488</v>
      </c>
      <c r="AY23" s="31" t="s">
        <v>127</v>
      </c>
      <c r="AZ23" s="31" t="s">
        <v>1443</v>
      </c>
    </row>
    <row r="24" spans="1:52" x14ac:dyDescent="0.25">
      <c r="A24" s="32" t="s">
        <v>1564</v>
      </c>
      <c r="B24" s="37" t="s">
        <v>13</v>
      </c>
      <c r="C24" s="34">
        <f>Calculations!BC50</f>
        <v>20.93</v>
      </c>
      <c r="D24" s="34">
        <f>Calculations!BD50</f>
        <v>21.93</v>
      </c>
      <c r="E24" s="34">
        <f>Calculations!BE50</f>
        <v>20.43</v>
      </c>
      <c r="F24" s="34" t="str">
        <f>Calculations!BF50</f>
        <v/>
      </c>
      <c r="G24" s="34" t="str">
        <f>Calculations!BG50</f>
        <v/>
      </c>
      <c r="H24" s="34" t="str">
        <f>Calculations!BH50</f>
        <v/>
      </c>
      <c r="I24" s="34" t="str">
        <f>Calculations!BI50</f>
        <v/>
      </c>
      <c r="J24" s="34" t="str">
        <f>Calculations!BJ50</f>
        <v/>
      </c>
      <c r="K24" s="34" t="str">
        <f>Calculations!BK50</f>
        <v/>
      </c>
      <c r="L24" s="34" t="str">
        <f>Calculations!BL50</f>
        <v/>
      </c>
      <c r="M24" s="34" t="str">
        <f>Calculations!BM50</f>
        <v/>
      </c>
      <c r="N24" s="34" t="str">
        <f>Calculations!BN50</f>
        <v/>
      </c>
      <c r="O24" s="34" t="str">
        <f>Calculations!BO50</f>
        <v/>
      </c>
      <c r="P24" s="34" t="str">
        <f>Calculations!BP50</f>
        <v/>
      </c>
      <c r="Q24" s="34" t="str">
        <f>Calculations!BQ50</f>
        <v/>
      </c>
      <c r="R24" s="34" t="str">
        <f>Calculations!BR50</f>
        <v/>
      </c>
      <c r="S24" s="34" t="str">
        <f>Calculations!BS50</f>
        <v/>
      </c>
      <c r="T24" s="34" t="str">
        <f>Calculations!BT50</f>
        <v/>
      </c>
      <c r="U24" s="34" t="str">
        <f>Calculations!BU50</f>
        <v/>
      </c>
      <c r="V24" s="34" t="str">
        <f>Calculations!BV50</f>
        <v/>
      </c>
      <c r="W24" s="34" t="str">
        <f>Calculations!BW50</f>
        <v/>
      </c>
      <c r="X24" s="34" t="str">
        <f>Calculations!BX50</f>
        <v/>
      </c>
      <c r="Y24" s="34" t="str">
        <f>Calculations!BY50</f>
        <v/>
      </c>
      <c r="Z24" s="34" t="str">
        <f>Calculations!BZ50</f>
        <v/>
      </c>
      <c r="AA24" s="34" t="str">
        <f>Calculations!CA50</f>
        <v/>
      </c>
      <c r="AB24" s="34" t="str">
        <f>Calculations!CB50</f>
        <v/>
      </c>
      <c r="AC24" s="34" t="str">
        <f>Calculations!CC50</f>
        <v/>
      </c>
      <c r="AD24" s="34" t="str">
        <f>Calculations!CD50</f>
        <v/>
      </c>
      <c r="AE24" s="34" t="str">
        <f>Calculations!CE50</f>
        <v/>
      </c>
      <c r="AF24" s="34" t="str">
        <f>Calculations!CF50</f>
        <v/>
      </c>
      <c r="AG24" s="34" t="str">
        <f>Calculations!CG50</f>
        <v/>
      </c>
      <c r="AH24" s="34" t="str">
        <f>Calculations!CH50</f>
        <v/>
      </c>
      <c r="AI24" s="34" t="str">
        <f>Calculations!CI50</f>
        <v/>
      </c>
      <c r="AJ24" s="34" t="str">
        <f>Calculations!CJ50</f>
        <v/>
      </c>
      <c r="AK24" s="34" t="str">
        <f>Calculations!CK50</f>
        <v/>
      </c>
      <c r="AL24" s="34" t="str">
        <f>Calculations!CL50</f>
        <v/>
      </c>
      <c r="AM24" s="34" t="str">
        <f>Calculations!CM50</f>
        <v/>
      </c>
      <c r="AN24" s="34" t="str">
        <f>Calculations!CN50</f>
        <v/>
      </c>
      <c r="AO24" s="34" t="str">
        <f>Calculations!CO50</f>
        <v/>
      </c>
      <c r="AP24" s="34" t="str">
        <f>Calculations!CP50</f>
        <v/>
      </c>
      <c r="AQ24" s="34" t="str">
        <f>Calculations!CQ50</f>
        <v/>
      </c>
      <c r="AR24" s="34" t="str">
        <f>Calculations!CR50</f>
        <v/>
      </c>
      <c r="AS24" s="34" t="str">
        <f>Calculations!CS50</f>
        <v/>
      </c>
      <c r="AT24" s="34" t="str">
        <f>Calculations!CT50</f>
        <v/>
      </c>
      <c r="AU24" s="34" t="str">
        <f>Calculations!CU50</f>
        <v/>
      </c>
      <c r="AV24" s="34" t="str">
        <f>Calculations!CV50</f>
        <v/>
      </c>
      <c r="AW24" s="34" t="str">
        <f>Calculations!CW50</f>
        <v/>
      </c>
      <c r="AX24" s="34" t="str">
        <f>Calculations!CX50</f>
        <v/>
      </c>
      <c r="AY24" s="34">
        <f>AVERAGE(C24:AX24)</f>
        <v>21.096666666666668</v>
      </c>
      <c r="AZ24" s="34">
        <f>IF(ISERROR(STDEV(C24:AX24)),"",IF(COUNT(C24:AX24)&lt;3,"N/A",STDEV(C24:AX24)))</f>
        <v>0.76376261582597327</v>
      </c>
    </row>
    <row r="25" spans="1:52" x14ac:dyDescent="0.25">
      <c r="A25" s="141" t="s">
        <v>1436</v>
      </c>
      <c r="B25" s="142"/>
      <c r="C25" s="38" t="str">
        <f>IF(ISNUMBER(C24),IF(AND(C24&gt;=20,C24&lt;=24),"Yes","No"),"")</f>
        <v>Yes</v>
      </c>
      <c r="D25" s="38" t="str">
        <f t="shared" ref="D25:AX25" si="9">IF(ISNUMBER(D24),IF(AND(D24&gt;=20,D24&lt;=24),"Yes","No"),"")</f>
        <v>Yes</v>
      </c>
      <c r="E25" s="38" t="str">
        <f t="shared" si="9"/>
        <v>Yes</v>
      </c>
      <c r="F25" s="38" t="str">
        <f t="shared" si="9"/>
        <v/>
      </c>
      <c r="G25" s="38" t="str">
        <f t="shared" si="9"/>
        <v/>
      </c>
      <c r="H25" s="38" t="str">
        <f t="shared" si="9"/>
        <v/>
      </c>
      <c r="I25" s="38" t="str">
        <f t="shared" si="9"/>
        <v/>
      </c>
      <c r="J25" s="38" t="str">
        <f t="shared" si="9"/>
        <v/>
      </c>
      <c r="K25" s="38" t="str">
        <f t="shared" si="9"/>
        <v/>
      </c>
      <c r="L25" s="38" t="str">
        <f t="shared" si="9"/>
        <v/>
      </c>
      <c r="M25" s="38" t="str">
        <f t="shared" si="9"/>
        <v/>
      </c>
      <c r="N25" s="38" t="str">
        <f t="shared" si="9"/>
        <v/>
      </c>
      <c r="O25" s="38" t="str">
        <f t="shared" si="9"/>
        <v/>
      </c>
      <c r="P25" s="38" t="str">
        <f t="shared" si="9"/>
        <v/>
      </c>
      <c r="Q25" s="38" t="str">
        <f t="shared" si="9"/>
        <v/>
      </c>
      <c r="R25" s="38" t="str">
        <f t="shared" si="9"/>
        <v/>
      </c>
      <c r="S25" s="38" t="str">
        <f t="shared" si="9"/>
        <v/>
      </c>
      <c r="T25" s="38" t="str">
        <f t="shared" si="9"/>
        <v/>
      </c>
      <c r="U25" s="38" t="str">
        <f t="shared" si="9"/>
        <v/>
      </c>
      <c r="V25" s="38" t="str">
        <f t="shared" si="9"/>
        <v/>
      </c>
      <c r="W25" s="38" t="str">
        <f t="shared" si="9"/>
        <v/>
      </c>
      <c r="X25" s="38" t="str">
        <f t="shared" si="9"/>
        <v/>
      </c>
      <c r="Y25" s="38" t="str">
        <f t="shared" si="9"/>
        <v/>
      </c>
      <c r="Z25" s="38" t="str">
        <f t="shared" si="9"/>
        <v/>
      </c>
      <c r="AA25" s="38" t="str">
        <f t="shared" si="9"/>
        <v/>
      </c>
      <c r="AB25" s="38" t="str">
        <f t="shared" si="9"/>
        <v/>
      </c>
      <c r="AC25" s="38" t="str">
        <f t="shared" si="9"/>
        <v/>
      </c>
      <c r="AD25" s="38" t="str">
        <f t="shared" si="9"/>
        <v/>
      </c>
      <c r="AE25" s="38" t="str">
        <f t="shared" si="9"/>
        <v/>
      </c>
      <c r="AF25" s="38" t="str">
        <f t="shared" si="9"/>
        <v/>
      </c>
      <c r="AG25" s="38" t="str">
        <f t="shared" si="9"/>
        <v/>
      </c>
      <c r="AH25" s="38" t="str">
        <f t="shared" si="9"/>
        <v/>
      </c>
      <c r="AI25" s="38" t="str">
        <f t="shared" si="9"/>
        <v/>
      </c>
      <c r="AJ25" s="38" t="str">
        <f t="shared" si="9"/>
        <v/>
      </c>
      <c r="AK25" s="38" t="str">
        <f t="shared" si="9"/>
        <v/>
      </c>
      <c r="AL25" s="38" t="str">
        <f t="shared" si="9"/>
        <v/>
      </c>
      <c r="AM25" s="38" t="str">
        <f t="shared" si="9"/>
        <v/>
      </c>
      <c r="AN25" s="38" t="str">
        <f t="shared" si="9"/>
        <v/>
      </c>
      <c r="AO25" s="38" t="str">
        <f t="shared" si="9"/>
        <v/>
      </c>
      <c r="AP25" s="38" t="str">
        <f t="shared" si="9"/>
        <v/>
      </c>
      <c r="AQ25" s="38" t="str">
        <f t="shared" si="9"/>
        <v/>
      </c>
      <c r="AR25" s="38" t="str">
        <f t="shared" si="9"/>
        <v/>
      </c>
      <c r="AS25" s="38" t="str">
        <f t="shared" si="9"/>
        <v/>
      </c>
      <c r="AT25" s="38" t="str">
        <f t="shared" si="9"/>
        <v/>
      </c>
      <c r="AU25" s="38" t="str">
        <f t="shared" si="9"/>
        <v/>
      </c>
      <c r="AV25" s="38" t="str">
        <f t="shared" si="9"/>
        <v/>
      </c>
      <c r="AW25" s="38" t="str">
        <f t="shared" si="9"/>
        <v/>
      </c>
      <c r="AX25" s="38" t="str">
        <f t="shared" si="9"/>
        <v/>
      </c>
    </row>
    <row r="27" spans="1:52" x14ac:dyDescent="0.25">
      <c r="A27" s="100"/>
      <c r="B27" s="66"/>
      <c r="C27" s="135" t="s">
        <v>1501</v>
      </c>
      <c r="D27" s="136"/>
      <c r="E27" s="136"/>
      <c r="F27" s="136"/>
      <c r="G27" s="136"/>
      <c r="H27" s="137"/>
    </row>
    <row r="28" spans="1:52" x14ac:dyDescent="0.25">
      <c r="A28" s="99" t="s">
        <v>1565</v>
      </c>
      <c r="B28" s="31" t="s">
        <v>1442</v>
      </c>
      <c r="C28" s="31" t="s">
        <v>1495</v>
      </c>
      <c r="D28" s="31" t="s">
        <v>1496</v>
      </c>
      <c r="E28" s="31" t="s">
        <v>1497</v>
      </c>
      <c r="F28" s="31" t="s">
        <v>1498</v>
      </c>
      <c r="G28" s="31" t="s">
        <v>1499</v>
      </c>
      <c r="H28" s="31" t="s">
        <v>1500</v>
      </c>
      <c r="I28" s="31" t="s">
        <v>127</v>
      </c>
      <c r="J28" s="31" t="s">
        <v>1443</v>
      </c>
    </row>
    <row r="29" spans="1:52" x14ac:dyDescent="0.25">
      <c r="A29" s="32" t="s">
        <v>1564</v>
      </c>
      <c r="B29" s="37" t="s">
        <v>13</v>
      </c>
      <c r="C29" s="34">
        <f>Calculations!DC50</f>
        <v>20.34</v>
      </c>
      <c r="D29" s="34">
        <f>Calculations!DD50</f>
        <v>20.85</v>
      </c>
      <c r="E29" s="34">
        <f>Calculations!DE50</f>
        <v>21.36</v>
      </c>
      <c r="F29" s="34" t="str">
        <f>Calculations!DF50</f>
        <v/>
      </c>
      <c r="G29" s="34" t="str">
        <f>Calculations!DG50</f>
        <v/>
      </c>
      <c r="H29" s="34" t="str">
        <f>Calculations!DH50</f>
        <v/>
      </c>
      <c r="I29" s="34">
        <f>AVERAGE(C29:H29)</f>
        <v>20.849999999999998</v>
      </c>
      <c r="J29" s="74">
        <f>IF(ISERROR(STDEV(C29:H29)),"",IF(COUNT(C29:H29)&lt;3,"N/A",STDEV(C29:H29)))</f>
        <v>0.50999999999999979</v>
      </c>
    </row>
    <row r="30" spans="1:52" x14ac:dyDescent="0.25">
      <c r="A30" s="141" t="s">
        <v>1436</v>
      </c>
      <c r="B30" s="142"/>
      <c r="C30" s="38" t="str">
        <f>IF(ISNUMBER(C29),IF(AND(C29&gt;=20,C29&lt;=24),"Yes","No"),"")</f>
        <v>Yes</v>
      </c>
      <c r="D30" s="38" t="str">
        <f t="shared" ref="D30:H30" si="10">IF(ISNUMBER(D29),IF(AND(D29&gt;=20,D29&lt;=24),"Yes","No"),"")</f>
        <v>Yes</v>
      </c>
      <c r="E30" s="38" t="str">
        <f t="shared" si="10"/>
        <v>Yes</v>
      </c>
      <c r="F30" s="38" t="str">
        <f t="shared" si="10"/>
        <v/>
      </c>
      <c r="G30" s="38" t="str">
        <f t="shared" si="10"/>
        <v/>
      </c>
      <c r="H30" s="38" t="str">
        <f t="shared" si="10"/>
        <v/>
      </c>
    </row>
  </sheetData>
  <mergeCells count="29">
    <mergeCell ref="A30:B30"/>
    <mergeCell ref="A25:B25"/>
    <mergeCell ref="A12:B12"/>
    <mergeCell ref="A21:B21"/>
    <mergeCell ref="C22:N22"/>
    <mergeCell ref="C18:N18"/>
    <mergeCell ref="O18:Z18"/>
    <mergeCell ref="C1:N1"/>
    <mergeCell ref="O1:Z1"/>
    <mergeCell ref="C27:H27"/>
    <mergeCell ref="AA1:AL1"/>
    <mergeCell ref="O22:Z22"/>
    <mergeCell ref="AA22:AL22"/>
    <mergeCell ref="AM22:AX22"/>
    <mergeCell ref="AM18:AX18"/>
    <mergeCell ref="AA18:AL18"/>
    <mergeCell ref="AM1:AX1"/>
    <mergeCell ref="C14:N14"/>
    <mergeCell ref="O14:Z14"/>
    <mergeCell ref="AA14:AL14"/>
    <mergeCell ref="AM14:AX14"/>
    <mergeCell ref="C9:N9"/>
    <mergeCell ref="O9:Z9"/>
    <mergeCell ref="AA9:AL9"/>
    <mergeCell ref="AM9:AX9"/>
    <mergeCell ref="AA5:AL5"/>
    <mergeCell ref="AM5:AX5"/>
    <mergeCell ref="C5:N5"/>
    <mergeCell ref="O5:Z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Z49"/>
  <sheetViews>
    <sheetView workbookViewId="0"/>
  </sheetViews>
  <sheetFormatPr defaultRowHeight="15" x14ac:dyDescent="0.25"/>
  <cols>
    <col min="1" max="1" width="10.7109375" style="75" customWidth="1"/>
    <col min="2" max="4" width="50.7109375" style="30" customWidth="1"/>
    <col min="5" max="5" width="10.28515625" style="30" bestFit="1" customWidth="1"/>
    <col min="6" max="6" width="13.140625" style="75" bestFit="1" customWidth="1"/>
    <col min="7" max="102" width="3.7109375" style="30" customWidth="1"/>
    <col min="103" max="104" width="8.7109375" style="30" customWidth="1"/>
    <col min="105" max="105" width="5.7109375" style="30" customWidth="1"/>
    <col min="106" max="16384" width="9.140625" style="30"/>
  </cols>
  <sheetData>
    <row r="1" spans="1:104" x14ac:dyDescent="0.25">
      <c r="G1" s="146" t="s">
        <v>106</v>
      </c>
      <c r="H1" s="146"/>
      <c r="I1" s="146"/>
      <c r="J1" s="146"/>
      <c r="K1" s="146"/>
      <c r="L1" s="146"/>
      <c r="M1" s="146"/>
      <c r="N1" s="146"/>
      <c r="O1" s="146"/>
      <c r="P1" s="146"/>
      <c r="Q1" s="146"/>
      <c r="R1" s="146"/>
      <c r="S1" s="146" t="s">
        <v>106</v>
      </c>
      <c r="T1" s="146"/>
      <c r="U1" s="146"/>
      <c r="V1" s="146"/>
      <c r="W1" s="146"/>
      <c r="X1" s="146"/>
      <c r="Y1" s="146"/>
      <c r="Z1" s="146"/>
      <c r="AA1" s="146"/>
      <c r="AB1" s="146"/>
      <c r="AC1" s="146"/>
      <c r="AD1" s="146"/>
      <c r="AE1" s="146" t="s">
        <v>106</v>
      </c>
      <c r="AF1" s="146"/>
      <c r="AG1" s="146"/>
      <c r="AH1" s="146"/>
      <c r="AI1" s="146"/>
      <c r="AJ1" s="146"/>
      <c r="AK1" s="146"/>
      <c r="AL1" s="146"/>
      <c r="AM1" s="146"/>
      <c r="AN1" s="146"/>
      <c r="AO1" s="146"/>
      <c r="AP1" s="146"/>
      <c r="AQ1" s="146" t="s">
        <v>106</v>
      </c>
      <c r="AR1" s="146"/>
      <c r="AS1" s="146"/>
      <c r="AT1" s="146"/>
      <c r="AU1" s="146"/>
      <c r="AV1" s="146"/>
      <c r="AW1" s="146"/>
      <c r="AX1" s="146"/>
      <c r="AY1" s="146"/>
      <c r="AZ1" s="146"/>
      <c r="BA1" s="146"/>
      <c r="BB1" s="146"/>
      <c r="BC1" s="146" t="s">
        <v>12</v>
      </c>
      <c r="BD1" s="146"/>
      <c r="BE1" s="146"/>
      <c r="BF1" s="146"/>
      <c r="BG1" s="146"/>
      <c r="BH1" s="146"/>
      <c r="BI1" s="146"/>
      <c r="BJ1" s="146"/>
      <c r="BK1" s="146"/>
      <c r="BL1" s="146"/>
      <c r="BM1" s="146"/>
      <c r="BN1" s="146"/>
      <c r="BO1" s="146" t="s">
        <v>12</v>
      </c>
      <c r="BP1" s="146"/>
      <c r="BQ1" s="146"/>
      <c r="BR1" s="146"/>
      <c r="BS1" s="146"/>
      <c r="BT1" s="146"/>
      <c r="BU1" s="146"/>
      <c r="BV1" s="146"/>
      <c r="BW1" s="146"/>
      <c r="BX1" s="146"/>
      <c r="BY1" s="146"/>
      <c r="BZ1" s="146"/>
      <c r="CA1" s="146" t="s">
        <v>12</v>
      </c>
      <c r="CB1" s="146"/>
      <c r="CC1" s="146"/>
      <c r="CD1" s="146"/>
      <c r="CE1" s="146"/>
      <c r="CF1" s="146"/>
      <c r="CG1" s="146"/>
      <c r="CH1" s="146"/>
      <c r="CI1" s="146"/>
      <c r="CJ1" s="146"/>
      <c r="CK1" s="146"/>
      <c r="CL1" s="146"/>
      <c r="CM1" s="146" t="s">
        <v>12</v>
      </c>
      <c r="CN1" s="146"/>
      <c r="CO1" s="146"/>
      <c r="CP1" s="146"/>
      <c r="CQ1" s="146"/>
      <c r="CR1" s="146"/>
      <c r="CS1" s="146"/>
      <c r="CT1" s="146"/>
      <c r="CU1" s="146"/>
      <c r="CV1" s="146"/>
      <c r="CW1" s="146"/>
      <c r="CX1" s="146"/>
      <c r="CY1" s="144" t="s">
        <v>1442</v>
      </c>
      <c r="CZ1" s="144" t="s">
        <v>1502</v>
      </c>
    </row>
    <row r="2" spans="1:104" s="76" customFormat="1" x14ac:dyDescent="0.25">
      <c r="A2" s="19" t="s">
        <v>0</v>
      </c>
      <c r="B2" s="31" t="s">
        <v>886</v>
      </c>
      <c r="C2" s="31" t="s">
        <v>1503</v>
      </c>
      <c r="D2" s="31" t="s">
        <v>1504</v>
      </c>
      <c r="E2" s="31" t="s">
        <v>134</v>
      </c>
      <c r="F2" s="99" t="s">
        <v>1505</v>
      </c>
      <c r="G2" s="31">
        <v>1</v>
      </c>
      <c r="H2" s="31">
        <v>2</v>
      </c>
      <c r="I2" s="31">
        <v>3</v>
      </c>
      <c r="J2" s="31">
        <v>4</v>
      </c>
      <c r="K2" s="31">
        <v>5</v>
      </c>
      <c r="L2" s="31">
        <v>6</v>
      </c>
      <c r="M2" s="31">
        <v>7</v>
      </c>
      <c r="N2" s="31">
        <v>8</v>
      </c>
      <c r="O2" s="31">
        <v>9</v>
      </c>
      <c r="P2" s="31">
        <v>10</v>
      </c>
      <c r="Q2" s="31">
        <v>11</v>
      </c>
      <c r="R2" s="31">
        <v>12</v>
      </c>
      <c r="S2" s="31">
        <v>13</v>
      </c>
      <c r="T2" s="31">
        <v>14</v>
      </c>
      <c r="U2" s="31">
        <v>15</v>
      </c>
      <c r="V2" s="31">
        <v>16</v>
      </c>
      <c r="W2" s="31">
        <v>17</v>
      </c>
      <c r="X2" s="31">
        <v>18</v>
      </c>
      <c r="Y2" s="31">
        <v>19</v>
      </c>
      <c r="Z2" s="31">
        <v>20</v>
      </c>
      <c r="AA2" s="31">
        <v>21</v>
      </c>
      <c r="AB2" s="31">
        <v>22</v>
      </c>
      <c r="AC2" s="31">
        <v>23</v>
      </c>
      <c r="AD2" s="31">
        <v>24</v>
      </c>
      <c r="AE2" s="31">
        <v>25</v>
      </c>
      <c r="AF2" s="31">
        <v>26</v>
      </c>
      <c r="AG2" s="31">
        <v>27</v>
      </c>
      <c r="AH2" s="31">
        <v>28</v>
      </c>
      <c r="AI2" s="31">
        <v>29</v>
      </c>
      <c r="AJ2" s="31">
        <v>30</v>
      </c>
      <c r="AK2" s="31">
        <v>31</v>
      </c>
      <c r="AL2" s="31">
        <v>32</v>
      </c>
      <c r="AM2" s="31">
        <v>33</v>
      </c>
      <c r="AN2" s="31">
        <v>34</v>
      </c>
      <c r="AO2" s="31">
        <v>35</v>
      </c>
      <c r="AP2" s="31">
        <v>36</v>
      </c>
      <c r="AQ2" s="31">
        <v>37</v>
      </c>
      <c r="AR2" s="31">
        <v>38</v>
      </c>
      <c r="AS2" s="31">
        <v>39</v>
      </c>
      <c r="AT2" s="31">
        <v>40</v>
      </c>
      <c r="AU2" s="31">
        <v>41</v>
      </c>
      <c r="AV2" s="31">
        <v>42</v>
      </c>
      <c r="AW2" s="31">
        <v>43</v>
      </c>
      <c r="AX2" s="31">
        <v>44</v>
      </c>
      <c r="AY2" s="31">
        <v>45</v>
      </c>
      <c r="AZ2" s="31">
        <v>46</v>
      </c>
      <c r="BA2" s="31">
        <v>47</v>
      </c>
      <c r="BB2" s="31">
        <v>48</v>
      </c>
      <c r="BC2" s="31">
        <v>1</v>
      </c>
      <c r="BD2" s="31">
        <v>2</v>
      </c>
      <c r="BE2" s="31">
        <v>3</v>
      </c>
      <c r="BF2" s="31">
        <v>4</v>
      </c>
      <c r="BG2" s="31">
        <v>5</v>
      </c>
      <c r="BH2" s="31">
        <v>6</v>
      </c>
      <c r="BI2" s="31">
        <v>7</v>
      </c>
      <c r="BJ2" s="31">
        <v>8</v>
      </c>
      <c r="BK2" s="31">
        <v>9</v>
      </c>
      <c r="BL2" s="31">
        <v>10</v>
      </c>
      <c r="BM2" s="31">
        <v>11</v>
      </c>
      <c r="BN2" s="31">
        <v>12</v>
      </c>
      <c r="BO2" s="31">
        <v>13</v>
      </c>
      <c r="BP2" s="31">
        <v>14</v>
      </c>
      <c r="BQ2" s="31">
        <v>15</v>
      </c>
      <c r="BR2" s="31">
        <v>16</v>
      </c>
      <c r="BS2" s="31">
        <v>17</v>
      </c>
      <c r="BT2" s="31">
        <v>18</v>
      </c>
      <c r="BU2" s="31">
        <v>19</v>
      </c>
      <c r="BV2" s="31">
        <v>20</v>
      </c>
      <c r="BW2" s="31">
        <v>21</v>
      </c>
      <c r="BX2" s="31">
        <v>22</v>
      </c>
      <c r="BY2" s="31">
        <v>23</v>
      </c>
      <c r="BZ2" s="31">
        <v>24</v>
      </c>
      <c r="CA2" s="31">
        <v>25</v>
      </c>
      <c r="CB2" s="31">
        <v>26</v>
      </c>
      <c r="CC2" s="31">
        <v>27</v>
      </c>
      <c r="CD2" s="31">
        <v>28</v>
      </c>
      <c r="CE2" s="31">
        <v>29</v>
      </c>
      <c r="CF2" s="31">
        <v>30</v>
      </c>
      <c r="CG2" s="31">
        <v>31</v>
      </c>
      <c r="CH2" s="31">
        <v>32</v>
      </c>
      <c r="CI2" s="31">
        <v>33</v>
      </c>
      <c r="CJ2" s="31">
        <v>34</v>
      </c>
      <c r="CK2" s="31">
        <v>35</v>
      </c>
      <c r="CL2" s="31">
        <v>36</v>
      </c>
      <c r="CM2" s="31">
        <v>37</v>
      </c>
      <c r="CN2" s="31">
        <v>38</v>
      </c>
      <c r="CO2" s="31">
        <v>39</v>
      </c>
      <c r="CP2" s="31">
        <v>40</v>
      </c>
      <c r="CQ2" s="31">
        <v>41</v>
      </c>
      <c r="CR2" s="31">
        <v>42</v>
      </c>
      <c r="CS2" s="31">
        <v>43</v>
      </c>
      <c r="CT2" s="31">
        <v>44</v>
      </c>
      <c r="CU2" s="31">
        <v>45</v>
      </c>
      <c r="CV2" s="31">
        <v>46</v>
      </c>
      <c r="CW2" s="31">
        <v>47</v>
      </c>
      <c r="CX2" s="31">
        <v>48</v>
      </c>
      <c r="CY2" s="145"/>
      <c r="CZ2" s="145"/>
    </row>
    <row r="3" spans="1:104" x14ac:dyDescent="0.25">
      <c r="A3" s="3" t="s">
        <v>1517</v>
      </c>
      <c r="B3" s="74" t="str">
        <f>'Array Table'!B2</f>
        <v>Abiotrophia defectiva</v>
      </c>
      <c r="C3" s="74" t="str">
        <f>'Array Table'!D2</f>
        <v/>
      </c>
      <c r="D3" s="74" t="str">
        <f>'Array Table'!E2</f>
        <v xml:space="preserve"> </v>
      </c>
      <c r="E3" s="74">
        <f>'Array Table'!F2</f>
        <v>20</v>
      </c>
      <c r="F3" s="38" t="str">
        <f>IF(Calculations!DI3&gt;35,"OKAY","Warning!")</f>
        <v>OKAY</v>
      </c>
      <c r="G3" s="77" t="str">
        <f>Calculations!LL3</f>
        <v>+</v>
      </c>
      <c r="H3" s="77" t="str">
        <f>Calculations!LM3</f>
        <v>+</v>
      </c>
      <c r="I3" s="77" t="str">
        <f>Calculations!LN3</f>
        <v>+</v>
      </c>
      <c r="J3" s="77" t="str">
        <f>Calculations!LO3</f>
        <v/>
      </c>
      <c r="K3" s="77" t="str">
        <f>Calculations!LP3</f>
        <v/>
      </c>
      <c r="L3" s="77" t="str">
        <f>Calculations!LQ3</f>
        <v/>
      </c>
      <c r="M3" s="77" t="str">
        <f>Calculations!LR3</f>
        <v/>
      </c>
      <c r="N3" s="77" t="str">
        <f>Calculations!LS3</f>
        <v/>
      </c>
      <c r="O3" s="77" t="str">
        <f>Calculations!LT3</f>
        <v/>
      </c>
      <c r="P3" s="77" t="str">
        <f>Calculations!LU3</f>
        <v/>
      </c>
      <c r="Q3" s="77" t="str">
        <f>Calculations!LV3</f>
        <v/>
      </c>
      <c r="R3" s="77" t="str">
        <f>Calculations!LW3</f>
        <v/>
      </c>
      <c r="S3" s="77" t="str">
        <f>Calculations!LX3</f>
        <v/>
      </c>
      <c r="T3" s="77" t="str">
        <f>Calculations!LY3</f>
        <v/>
      </c>
      <c r="U3" s="77" t="str">
        <f>Calculations!LZ3</f>
        <v/>
      </c>
      <c r="V3" s="77" t="str">
        <f>Calculations!MA3</f>
        <v/>
      </c>
      <c r="W3" s="77" t="str">
        <f>Calculations!MB3</f>
        <v/>
      </c>
      <c r="X3" s="77" t="str">
        <f>Calculations!MC3</f>
        <v/>
      </c>
      <c r="Y3" s="77" t="str">
        <f>Calculations!MD3</f>
        <v/>
      </c>
      <c r="Z3" s="77" t="str">
        <f>Calculations!ME3</f>
        <v/>
      </c>
      <c r="AA3" s="77" t="str">
        <f>Calculations!MF3</f>
        <v/>
      </c>
      <c r="AB3" s="77" t="str">
        <f>Calculations!MG3</f>
        <v/>
      </c>
      <c r="AC3" s="77" t="str">
        <f>Calculations!MH3</f>
        <v/>
      </c>
      <c r="AD3" s="77" t="str">
        <f>Calculations!MI3</f>
        <v/>
      </c>
      <c r="AE3" s="77" t="str">
        <f>Calculations!MJ3</f>
        <v/>
      </c>
      <c r="AF3" s="77" t="str">
        <f>Calculations!MK3</f>
        <v/>
      </c>
      <c r="AG3" s="77" t="str">
        <f>Calculations!ML3</f>
        <v/>
      </c>
      <c r="AH3" s="77" t="str">
        <f>Calculations!MM3</f>
        <v/>
      </c>
      <c r="AI3" s="77" t="str">
        <f>Calculations!MN3</f>
        <v/>
      </c>
      <c r="AJ3" s="77" t="str">
        <f>Calculations!MO3</f>
        <v/>
      </c>
      <c r="AK3" s="77" t="str">
        <f>Calculations!MP3</f>
        <v/>
      </c>
      <c r="AL3" s="77" t="str">
        <f>Calculations!MQ3</f>
        <v/>
      </c>
      <c r="AM3" s="77" t="str">
        <f>Calculations!MR3</f>
        <v/>
      </c>
      <c r="AN3" s="77" t="str">
        <f>Calculations!MS3</f>
        <v/>
      </c>
      <c r="AO3" s="77" t="str">
        <f>Calculations!MT3</f>
        <v/>
      </c>
      <c r="AP3" s="77" t="str">
        <f>Calculations!MU3</f>
        <v/>
      </c>
      <c r="AQ3" s="77" t="str">
        <f>Calculations!MV3</f>
        <v/>
      </c>
      <c r="AR3" s="77" t="str">
        <f>Calculations!MW3</f>
        <v/>
      </c>
      <c r="AS3" s="77" t="str">
        <f>Calculations!MX3</f>
        <v/>
      </c>
      <c r="AT3" s="77" t="str">
        <f>Calculations!MY3</f>
        <v/>
      </c>
      <c r="AU3" s="77" t="str">
        <f>Calculations!MZ3</f>
        <v/>
      </c>
      <c r="AV3" s="77" t="str">
        <f>Calculations!NA3</f>
        <v/>
      </c>
      <c r="AW3" s="77" t="str">
        <f>Calculations!NB3</f>
        <v/>
      </c>
      <c r="AX3" s="77" t="str">
        <f>Calculations!NC3</f>
        <v/>
      </c>
      <c r="AY3" s="77" t="str">
        <f>Calculations!ND3</f>
        <v/>
      </c>
      <c r="AZ3" s="77" t="str">
        <f>Calculations!NE3</f>
        <v/>
      </c>
      <c r="BA3" s="77" t="str">
        <f>Calculations!NF3</f>
        <v/>
      </c>
      <c r="BB3" s="77" t="str">
        <f>Calculations!NG3</f>
        <v/>
      </c>
      <c r="BC3" s="77" t="str">
        <f>Calculations!NJ3</f>
        <v>+</v>
      </c>
      <c r="BD3" s="77" t="str">
        <f>Calculations!NK3</f>
        <v>+</v>
      </c>
      <c r="BE3" s="77" t="str">
        <f>Calculations!NL3</f>
        <v>+</v>
      </c>
      <c r="BF3" s="77" t="str">
        <f>Calculations!NM3</f>
        <v/>
      </c>
      <c r="BG3" s="77" t="str">
        <f>Calculations!NN3</f>
        <v/>
      </c>
      <c r="BH3" s="77" t="str">
        <f>Calculations!NO3</f>
        <v/>
      </c>
      <c r="BI3" s="77" t="str">
        <f>Calculations!NP3</f>
        <v/>
      </c>
      <c r="BJ3" s="77" t="str">
        <f>Calculations!NQ3</f>
        <v/>
      </c>
      <c r="BK3" s="77" t="str">
        <f>Calculations!NR3</f>
        <v/>
      </c>
      <c r="BL3" s="77" t="str">
        <f>Calculations!NS3</f>
        <v/>
      </c>
      <c r="BM3" s="77" t="str">
        <f>Calculations!NT3</f>
        <v/>
      </c>
      <c r="BN3" s="77" t="str">
        <f>Calculations!NU3</f>
        <v/>
      </c>
      <c r="BO3" s="77" t="str">
        <f>Calculations!NV3</f>
        <v/>
      </c>
      <c r="BP3" s="77" t="str">
        <f>Calculations!NW3</f>
        <v/>
      </c>
      <c r="BQ3" s="77" t="str">
        <f>Calculations!NX3</f>
        <v/>
      </c>
      <c r="BR3" s="77" t="str">
        <f>Calculations!NY3</f>
        <v/>
      </c>
      <c r="BS3" s="77" t="str">
        <f>Calculations!NZ3</f>
        <v/>
      </c>
      <c r="BT3" s="77" t="str">
        <f>Calculations!OA3</f>
        <v/>
      </c>
      <c r="BU3" s="77" t="str">
        <f>Calculations!OB3</f>
        <v/>
      </c>
      <c r="BV3" s="77" t="str">
        <f>Calculations!OC3</f>
        <v/>
      </c>
      <c r="BW3" s="77" t="str">
        <f>Calculations!OD3</f>
        <v/>
      </c>
      <c r="BX3" s="77" t="str">
        <f>Calculations!OE3</f>
        <v/>
      </c>
      <c r="BY3" s="77" t="str">
        <f>Calculations!OF3</f>
        <v/>
      </c>
      <c r="BZ3" s="77" t="str">
        <f>Calculations!OG3</f>
        <v/>
      </c>
      <c r="CA3" s="77" t="str">
        <f>Calculations!OH3</f>
        <v/>
      </c>
      <c r="CB3" s="77" t="str">
        <f>Calculations!OI3</f>
        <v/>
      </c>
      <c r="CC3" s="77" t="str">
        <f>Calculations!OJ3</f>
        <v/>
      </c>
      <c r="CD3" s="77" t="str">
        <f>Calculations!OK3</f>
        <v/>
      </c>
      <c r="CE3" s="77" t="str">
        <f>Calculations!OL3</f>
        <v/>
      </c>
      <c r="CF3" s="77" t="str">
        <f>Calculations!OM3</f>
        <v/>
      </c>
      <c r="CG3" s="77" t="str">
        <f>Calculations!ON3</f>
        <v/>
      </c>
      <c r="CH3" s="77" t="str">
        <f>Calculations!OO3</f>
        <v/>
      </c>
      <c r="CI3" s="77" t="str">
        <f>Calculations!OP3</f>
        <v/>
      </c>
      <c r="CJ3" s="77" t="str">
        <f>Calculations!OQ3</f>
        <v/>
      </c>
      <c r="CK3" s="77" t="str">
        <f>Calculations!OR3</f>
        <v/>
      </c>
      <c r="CL3" s="77" t="str">
        <f>Calculations!OS3</f>
        <v/>
      </c>
      <c r="CM3" s="77" t="str">
        <f>Calculations!OT3</f>
        <v/>
      </c>
      <c r="CN3" s="77" t="str">
        <f>Calculations!OU3</f>
        <v/>
      </c>
      <c r="CO3" s="77" t="str">
        <f>Calculations!OV3</f>
        <v/>
      </c>
      <c r="CP3" s="77" t="str">
        <f>Calculations!OW3</f>
        <v/>
      </c>
      <c r="CQ3" s="77" t="str">
        <f>Calculations!OX3</f>
        <v/>
      </c>
      <c r="CR3" s="77" t="str">
        <f>Calculations!OY3</f>
        <v/>
      </c>
      <c r="CS3" s="77" t="str">
        <f>Calculations!OZ3</f>
        <v/>
      </c>
      <c r="CT3" s="77" t="str">
        <f>Calculations!PA3</f>
        <v/>
      </c>
      <c r="CU3" s="77" t="str">
        <f>Calculations!PB3</f>
        <v/>
      </c>
      <c r="CV3" s="77" t="str">
        <f>Calculations!PC3</f>
        <v/>
      </c>
      <c r="CW3" s="77" t="str">
        <f>Calculations!PD3</f>
        <v/>
      </c>
      <c r="CX3" s="77" t="str">
        <f>Calculations!PE3</f>
        <v/>
      </c>
      <c r="CY3" s="77" t="str">
        <f t="shared" ref="CY3:CY49" si="0">IF(AND(COUNTIF(G3:BB3,"+")&gt;=COUNTIF(G3:BB3,"+/-"),COUNTIF(G3:BB3,"+")&gt;COUNTIF(G3:BB3,"-")),"+",IF(AND(COUNTIF(G3:BB3,"+/-")&gt;=COUNTIF(G3:BB3,"+"),COUNTIF(G3:BB3,"+/-")&gt;COUNTIF(G3:BB3,"-")),"+/-",IF(AND(COUNTIF(G3:BB3,"-")&gt;=COUNTIF(G3:BB3,"+"),COUNTIF(G3:BB3,"-")&gt;=COUNTIF(G3:BB3,"+/-")),"-","")))</f>
        <v>+</v>
      </c>
      <c r="CZ3" s="77" t="str">
        <f t="shared" ref="CZ3:CZ49" si="1">IF(AND(COUNTIF(BC3:CX3,"+")&gt;=COUNTIF(BC3:CX3,"+/-"),COUNTIF(BC3:CX3,"+")&gt;COUNTIF(BC3:CX3,"-")),"+",IF(AND(COUNTIF(BC3:CX3,"+/-")&gt;=COUNTIF(BC3:CX3,"+"),COUNTIF(BC3:CX3,"+/-")&gt;COUNTIF(BC3:CX3,"-")),"+/-",IF(AND(COUNTIF(BC3:CX3,"-")&gt;=COUNTIF(BC3:CX3,"+"),COUNTIF(BC3:CX3,"-")&gt;=COUNTIF(BC3:CX3,"+/-")),"-","")))</f>
        <v>+</v>
      </c>
    </row>
    <row r="4" spans="1:104" x14ac:dyDescent="0.25">
      <c r="A4" s="3" t="s">
        <v>1518</v>
      </c>
      <c r="B4" s="74" t="str">
        <f>'Array Table'!B3</f>
        <v>Akkermansia muciniphila</v>
      </c>
      <c r="C4" s="74" t="str">
        <f>'Array Table'!D3</f>
        <v/>
      </c>
      <c r="D4" s="74" t="str">
        <f>'Array Table'!E3</f>
        <v/>
      </c>
      <c r="E4" s="74">
        <f>'Array Table'!F3</f>
        <v>100</v>
      </c>
      <c r="F4" s="38" t="str">
        <f>IF(Calculations!DI4&gt;35,"OKAY","Warning!")</f>
        <v>OKAY</v>
      </c>
      <c r="G4" s="77" t="str">
        <f>Calculations!LL4</f>
        <v>+</v>
      </c>
      <c r="H4" s="77" t="str">
        <f>Calculations!LM4</f>
        <v>+</v>
      </c>
      <c r="I4" s="77" t="str">
        <f>Calculations!LN4</f>
        <v>+</v>
      </c>
      <c r="J4" s="77" t="str">
        <f>Calculations!LO4</f>
        <v/>
      </c>
      <c r="K4" s="77" t="str">
        <f>Calculations!LP4</f>
        <v/>
      </c>
      <c r="L4" s="77" t="str">
        <f>Calculations!LQ4</f>
        <v/>
      </c>
      <c r="M4" s="77" t="str">
        <f>Calculations!LR4</f>
        <v/>
      </c>
      <c r="N4" s="77" t="str">
        <f>Calculations!LS4</f>
        <v/>
      </c>
      <c r="O4" s="77" t="str">
        <f>Calculations!LT4</f>
        <v/>
      </c>
      <c r="P4" s="77" t="str">
        <f>Calculations!LU4</f>
        <v/>
      </c>
      <c r="Q4" s="77" t="str">
        <f>Calculations!LV4</f>
        <v/>
      </c>
      <c r="R4" s="77" t="str">
        <f>Calculations!LW4</f>
        <v/>
      </c>
      <c r="S4" s="77" t="str">
        <f>Calculations!LX4</f>
        <v/>
      </c>
      <c r="T4" s="77" t="str">
        <f>Calculations!LY4</f>
        <v/>
      </c>
      <c r="U4" s="77" t="str">
        <f>Calculations!LZ4</f>
        <v/>
      </c>
      <c r="V4" s="77" t="str">
        <f>Calculations!MA4</f>
        <v/>
      </c>
      <c r="W4" s="77" t="str">
        <f>Calculations!MB4</f>
        <v/>
      </c>
      <c r="X4" s="77" t="str">
        <f>Calculations!MC4</f>
        <v/>
      </c>
      <c r="Y4" s="77" t="str">
        <f>Calculations!MD4</f>
        <v/>
      </c>
      <c r="Z4" s="77" t="str">
        <f>Calculations!ME4</f>
        <v/>
      </c>
      <c r="AA4" s="77" t="str">
        <f>Calculations!MF4</f>
        <v/>
      </c>
      <c r="AB4" s="77" t="str">
        <f>Calculations!MG4</f>
        <v/>
      </c>
      <c r="AC4" s="77" t="str">
        <f>Calculations!MH4</f>
        <v/>
      </c>
      <c r="AD4" s="77" t="str">
        <f>Calculations!MI4</f>
        <v/>
      </c>
      <c r="AE4" s="77" t="str">
        <f>Calculations!MJ4</f>
        <v/>
      </c>
      <c r="AF4" s="77" t="str">
        <f>Calculations!MK4</f>
        <v/>
      </c>
      <c r="AG4" s="77" t="str">
        <f>Calculations!ML4</f>
        <v/>
      </c>
      <c r="AH4" s="77" t="str">
        <f>Calculations!MM4</f>
        <v/>
      </c>
      <c r="AI4" s="77" t="str">
        <f>Calculations!MN4</f>
        <v/>
      </c>
      <c r="AJ4" s="77" t="str">
        <f>Calculations!MO4</f>
        <v/>
      </c>
      <c r="AK4" s="77" t="str">
        <f>Calculations!MP4</f>
        <v/>
      </c>
      <c r="AL4" s="77" t="str">
        <f>Calculations!MQ4</f>
        <v/>
      </c>
      <c r="AM4" s="77" t="str">
        <f>Calculations!MR4</f>
        <v/>
      </c>
      <c r="AN4" s="77" t="str">
        <f>Calculations!MS4</f>
        <v/>
      </c>
      <c r="AO4" s="77" t="str">
        <f>Calculations!MT4</f>
        <v/>
      </c>
      <c r="AP4" s="77" t="str">
        <f>Calculations!MU4</f>
        <v/>
      </c>
      <c r="AQ4" s="77" t="str">
        <f>Calculations!MV4</f>
        <v/>
      </c>
      <c r="AR4" s="77" t="str">
        <f>Calculations!MW4</f>
        <v/>
      </c>
      <c r="AS4" s="77" t="str">
        <f>Calculations!MX4</f>
        <v/>
      </c>
      <c r="AT4" s="77" t="str">
        <f>Calculations!MY4</f>
        <v/>
      </c>
      <c r="AU4" s="77" t="str">
        <f>Calculations!MZ4</f>
        <v/>
      </c>
      <c r="AV4" s="77" t="str">
        <f>Calculations!NA4</f>
        <v/>
      </c>
      <c r="AW4" s="77" t="str">
        <f>Calculations!NB4</f>
        <v/>
      </c>
      <c r="AX4" s="77" t="str">
        <f>Calculations!NC4</f>
        <v/>
      </c>
      <c r="AY4" s="77" t="str">
        <f>Calculations!ND4</f>
        <v/>
      </c>
      <c r="AZ4" s="77" t="str">
        <f>Calculations!NE4</f>
        <v/>
      </c>
      <c r="BA4" s="77" t="str">
        <f>Calculations!NF4</f>
        <v/>
      </c>
      <c r="BB4" s="77" t="str">
        <f>Calculations!NG4</f>
        <v/>
      </c>
      <c r="BC4" s="77" t="str">
        <f>Calculations!NJ4</f>
        <v>+</v>
      </c>
      <c r="BD4" s="77" t="str">
        <f>Calculations!NK4</f>
        <v>+</v>
      </c>
      <c r="BE4" s="77" t="str">
        <f>Calculations!NL4</f>
        <v>+</v>
      </c>
      <c r="BF4" s="77" t="str">
        <f>Calculations!NM4</f>
        <v/>
      </c>
      <c r="BG4" s="77" t="str">
        <f>Calculations!NN4</f>
        <v/>
      </c>
      <c r="BH4" s="77" t="str">
        <f>Calculations!NO4</f>
        <v/>
      </c>
      <c r="BI4" s="77" t="str">
        <f>Calculations!NP4</f>
        <v/>
      </c>
      <c r="BJ4" s="77" t="str">
        <f>Calculations!NQ4</f>
        <v/>
      </c>
      <c r="BK4" s="77" t="str">
        <f>Calculations!NR4</f>
        <v/>
      </c>
      <c r="BL4" s="77" t="str">
        <f>Calculations!NS4</f>
        <v/>
      </c>
      <c r="BM4" s="77" t="str">
        <f>Calculations!NT4</f>
        <v/>
      </c>
      <c r="BN4" s="77" t="str">
        <f>Calculations!NU4</f>
        <v/>
      </c>
      <c r="BO4" s="77" t="str">
        <f>Calculations!NV4</f>
        <v/>
      </c>
      <c r="BP4" s="77" t="str">
        <f>Calculations!NW4</f>
        <v/>
      </c>
      <c r="BQ4" s="77" t="str">
        <f>Calculations!NX4</f>
        <v/>
      </c>
      <c r="BR4" s="77" t="str">
        <f>Calculations!NY4</f>
        <v/>
      </c>
      <c r="BS4" s="77" t="str">
        <f>Calculations!NZ4</f>
        <v/>
      </c>
      <c r="BT4" s="77" t="str">
        <f>Calculations!OA4</f>
        <v/>
      </c>
      <c r="BU4" s="77" t="str">
        <f>Calculations!OB4</f>
        <v/>
      </c>
      <c r="BV4" s="77" t="str">
        <f>Calculations!OC4</f>
        <v/>
      </c>
      <c r="BW4" s="77" t="str">
        <f>Calculations!OD4</f>
        <v/>
      </c>
      <c r="BX4" s="77" t="str">
        <f>Calculations!OE4</f>
        <v/>
      </c>
      <c r="BY4" s="77" t="str">
        <f>Calculations!OF4</f>
        <v/>
      </c>
      <c r="BZ4" s="77" t="str">
        <f>Calculations!OG4</f>
        <v/>
      </c>
      <c r="CA4" s="77" t="str">
        <f>Calculations!OH4</f>
        <v/>
      </c>
      <c r="CB4" s="77" t="str">
        <f>Calculations!OI4</f>
        <v/>
      </c>
      <c r="CC4" s="77" t="str">
        <f>Calculations!OJ4</f>
        <v/>
      </c>
      <c r="CD4" s="77" t="str">
        <f>Calculations!OK4</f>
        <v/>
      </c>
      <c r="CE4" s="77" t="str">
        <f>Calculations!OL4</f>
        <v/>
      </c>
      <c r="CF4" s="77" t="str">
        <f>Calculations!OM4</f>
        <v/>
      </c>
      <c r="CG4" s="77" t="str">
        <f>Calculations!ON4</f>
        <v/>
      </c>
      <c r="CH4" s="77" t="str">
        <f>Calculations!OO4</f>
        <v/>
      </c>
      <c r="CI4" s="77" t="str">
        <f>Calculations!OP4</f>
        <v/>
      </c>
      <c r="CJ4" s="77" t="str">
        <f>Calculations!OQ4</f>
        <v/>
      </c>
      <c r="CK4" s="77" t="str">
        <f>Calculations!OR4</f>
        <v/>
      </c>
      <c r="CL4" s="77" t="str">
        <f>Calculations!OS4</f>
        <v/>
      </c>
      <c r="CM4" s="77" t="str">
        <f>Calculations!OT4</f>
        <v/>
      </c>
      <c r="CN4" s="77" t="str">
        <f>Calculations!OU4</f>
        <v/>
      </c>
      <c r="CO4" s="77" t="str">
        <f>Calculations!OV4</f>
        <v/>
      </c>
      <c r="CP4" s="77" t="str">
        <f>Calculations!OW4</f>
        <v/>
      </c>
      <c r="CQ4" s="77" t="str">
        <f>Calculations!OX4</f>
        <v/>
      </c>
      <c r="CR4" s="77" t="str">
        <f>Calculations!OY4</f>
        <v/>
      </c>
      <c r="CS4" s="77" t="str">
        <f>Calculations!OZ4</f>
        <v/>
      </c>
      <c r="CT4" s="77" t="str">
        <f>Calculations!PA4</f>
        <v/>
      </c>
      <c r="CU4" s="77" t="str">
        <f>Calculations!PB4</f>
        <v/>
      </c>
      <c r="CV4" s="77" t="str">
        <f>Calculations!PC4</f>
        <v/>
      </c>
      <c r="CW4" s="77" t="str">
        <f>Calculations!PD4</f>
        <v/>
      </c>
      <c r="CX4" s="77" t="str">
        <f>Calculations!PE4</f>
        <v/>
      </c>
      <c r="CY4" s="77" t="str">
        <f t="shared" si="0"/>
        <v>+</v>
      </c>
      <c r="CZ4" s="77" t="str">
        <f t="shared" si="1"/>
        <v>+</v>
      </c>
    </row>
    <row r="5" spans="1:104" x14ac:dyDescent="0.25">
      <c r="A5" s="3" t="s">
        <v>1519</v>
      </c>
      <c r="B5" s="74" t="str">
        <f>'Array Table'!B4</f>
        <v>Alistipes putredinis</v>
      </c>
      <c r="C5" s="74" t="str">
        <f>'Array Table'!D4</f>
        <v/>
      </c>
      <c r="D5" s="74" t="str">
        <f>'Array Table'!E4</f>
        <v/>
      </c>
      <c r="E5" s="74">
        <f>'Array Table'!F4</f>
        <v>200</v>
      </c>
      <c r="F5" s="38" t="str">
        <f>IF(Calculations!DI5&gt;35,"OKAY","Warning!")</f>
        <v>OKAY</v>
      </c>
      <c r="G5" s="77" t="str">
        <f>Calculations!LL5</f>
        <v>+</v>
      </c>
      <c r="H5" s="77" t="str">
        <f>Calculations!LM5</f>
        <v>+/-</v>
      </c>
      <c r="I5" s="77" t="str">
        <f>Calculations!LN5</f>
        <v>+</v>
      </c>
      <c r="J5" s="77" t="str">
        <f>Calculations!LO5</f>
        <v/>
      </c>
      <c r="K5" s="77" t="str">
        <f>Calculations!LP5</f>
        <v/>
      </c>
      <c r="L5" s="77" t="str">
        <f>Calculations!LQ5</f>
        <v/>
      </c>
      <c r="M5" s="77" t="str">
        <f>Calculations!LR5</f>
        <v/>
      </c>
      <c r="N5" s="77" t="str">
        <f>Calculations!LS5</f>
        <v/>
      </c>
      <c r="O5" s="77" t="str">
        <f>Calculations!LT5</f>
        <v/>
      </c>
      <c r="P5" s="77" t="str">
        <f>Calculations!LU5</f>
        <v/>
      </c>
      <c r="Q5" s="77" t="str">
        <f>Calculations!LV5</f>
        <v/>
      </c>
      <c r="R5" s="77" t="str">
        <f>Calculations!LW5</f>
        <v/>
      </c>
      <c r="S5" s="77" t="str">
        <f>Calculations!LX5</f>
        <v/>
      </c>
      <c r="T5" s="77" t="str">
        <f>Calculations!LY5</f>
        <v/>
      </c>
      <c r="U5" s="77" t="str">
        <f>Calculations!LZ5</f>
        <v/>
      </c>
      <c r="V5" s="77" t="str">
        <f>Calculations!MA5</f>
        <v/>
      </c>
      <c r="W5" s="77" t="str">
        <f>Calculations!MB5</f>
        <v/>
      </c>
      <c r="X5" s="77" t="str">
        <f>Calculations!MC5</f>
        <v/>
      </c>
      <c r="Y5" s="77" t="str">
        <f>Calculations!MD5</f>
        <v/>
      </c>
      <c r="Z5" s="77" t="str">
        <f>Calculations!ME5</f>
        <v/>
      </c>
      <c r="AA5" s="77" t="str">
        <f>Calculations!MF5</f>
        <v/>
      </c>
      <c r="AB5" s="77" t="str">
        <f>Calculations!MG5</f>
        <v/>
      </c>
      <c r="AC5" s="77" t="str">
        <f>Calculations!MH5</f>
        <v/>
      </c>
      <c r="AD5" s="77" t="str">
        <f>Calculations!MI5</f>
        <v/>
      </c>
      <c r="AE5" s="77" t="str">
        <f>Calculations!MJ5</f>
        <v/>
      </c>
      <c r="AF5" s="77" t="str">
        <f>Calculations!MK5</f>
        <v/>
      </c>
      <c r="AG5" s="77" t="str">
        <f>Calculations!ML5</f>
        <v/>
      </c>
      <c r="AH5" s="77" t="str">
        <f>Calculations!MM5</f>
        <v/>
      </c>
      <c r="AI5" s="77" t="str">
        <f>Calculations!MN5</f>
        <v/>
      </c>
      <c r="AJ5" s="77" t="str">
        <f>Calculations!MO5</f>
        <v/>
      </c>
      <c r="AK5" s="77" t="str">
        <f>Calculations!MP5</f>
        <v/>
      </c>
      <c r="AL5" s="77" t="str">
        <f>Calculations!MQ5</f>
        <v/>
      </c>
      <c r="AM5" s="77" t="str">
        <f>Calculations!MR5</f>
        <v/>
      </c>
      <c r="AN5" s="77" t="str">
        <f>Calculations!MS5</f>
        <v/>
      </c>
      <c r="AO5" s="77" t="str">
        <f>Calculations!MT5</f>
        <v/>
      </c>
      <c r="AP5" s="77" t="str">
        <f>Calculations!MU5</f>
        <v/>
      </c>
      <c r="AQ5" s="77" t="str">
        <f>Calculations!MV5</f>
        <v/>
      </c>
      <c r="AR5" s="77" t="str">
        <f>Calculations!MW5</f>
        <v/>
      </c>
      <c r="AS5" s="77" t="str">
        <f>Calculations!MX5</f>
        <v/>
      </c>
      <c r="AT5" s="77" t="str">
        <f>Calculations!MY5</f>
        <v/>
      </c>
      <c r="AU5" s="77" t="str">
        <f>Calculations!MZ5</f>
        <v/>
      </c>
      <c r="AV5" s="77" t="str">
        <f>Calculations!NA5</f>
        <v/>
      </c>
      <c r="AW5" s="77" t="str">
        <f>Calculations!NB5</f>
        <v/>
      </c>
      <c r="AX5" s="77" t="str">
        <f>Calculations!NC5</f>
        <v/>
      </c>
      <c r="AY5" s="77" t="str">
        <f>Calculations!ND5</f>
        <v/>
      </c>
      <c r="AZ5" s="77" t="str">
        <f>Calculations!NE5</f>
        <v/>
      </c>
      <c r="BA5" s="77" t="str">
        <f>Calculations!NF5</f>
        <v/>
      </c>
      <c r="BB5" s="77" t="str">
        <f>Calculations!NG5</f>
        <v/>
      </c>
      <c r="BC5" s="77" t="str">
        <f>Calculations!NJ5</f>
        <v>+</v>
      </c>
      <c r="BD5" s="77" t="str">
        <f>Calculations!NK5</f>
        <v>+</v>
      </c>
      <c r="BE5" s="77" t="str">
        <f>Calculations!NL5</f>
        <v>+</v>
      </c>
      <c r="BF5" s="77" t="str">
        <f>Calculations!NM5</f>
        <v/>
      </c>
      <c r="BG5" s="77" t="str">
        <f>Calculations!NN5</f>
        <v/>
      </c>
      <c r="BH5" s="77" t="str">
        <f>Calculations!NO5</f>
        <v/>
      </c>
      <c r="BI5" s="77" t="str">
        <f>Calculations!NP5</f>
        <v/>
      </c>
      <c r="BJ5" s="77" t="str">
        <f>Calculations!NQ5</f>
        <v/>
      </c>
      <c r="BK5" s="77" t="str">
        <f>Calculations!NR5</f>
        <v/>
      </c>
      <c r="BL5" s="77" t="str">
        <f>Calculations!NS5</f>
        <v/>
      </c>
      <c r="BM5" s="77" t="str">
        <f>Calculations!NT5</f>
        <v/>
      </c>
      <c r="BN5" s="77" t="str">
        <f>Calculations!NU5</f>
        <v/>
      </c>
      <c r="BO5" s="77" t="str">
        <f>Calculations!NV5</f>
        <v/>
      </c>
      <c r="BP5" s="77" t="str">
        <f>Calculations!NW5</f>
        <v/>
      </c>
      <c r="BQ5" s="77" t="str">
        <f>Calculations!NX5</f>
        <v/>
      </c>
      <c r="BR5" s="77" t="str">
        <f>Calculations!NY5</f>
        <v/>
      </c>
      <c r="BS5" s="77" t="str">
        <f>Calculations!NZ5</f>
        <v/>
      </c>
      <c r="BT5" s="77" t="str">
        <f>Calculations!OA5</f>
        <v/>
      </c>
      <c r="BU5" s="77" t="str">
        <f>Calculations!OB5</f>
        <v/>
      </c>
      <c r="BV5" s="77" t="str">
        <f>Calculations!OC5</f>
        <v/>
      </c>
      <c r="BW5" s="77" t="str">
        <f>Calculations!OD5</f>
        <v/>
      </c>
      <c r="BX5" s="77" t="str">
        <f>Calculations!OE5</f>
        <v/>
      </c>
      <c r="BY5" s="77" t="str">
        <f>Calculations!OF5</f>
        <v/>
      </c>
      <c r="BZ5" s="77" t="str">
        <f>Calculations!OG5</f>
        <v/>
      </c>
      <c r="CA5" s="77" t="str">
        <f>Calculations!OH5</f>
        <v/>
      </c>
      <c r="CB5" s="77" t="str">
        <f>Calculations!OI5</f>
        <v/>
      </c>
      <c r="CC5" s="77" t="str">
        <f>Calculations!OJ5</f>
        <v/>
      </c>
      <c r="CD5" s="77" t="str">
        <f>Calculations!OK5</f>
        <v/>
      </c>
      <c r="CE5" s="77" t="str">
        <f>Calculations!OL5</f>
        <v/>
      </c>
      <c r="CF5" s="77" t="str">
        <f>Calculations!OM5</f>
        <v/>
      </c>
      <c r="CG5" s="77" t="str">
        <f>Calculations!ON5</f>
        <v/>
      </c>
      <c r="CH5" s="77" t="str">
        <f>Calculations!OO5</f>
        <v/>
      </c>
      <c r="CI5" s="77" t="str">
        <f>Calculations!OP5</f>
        <v/>
      </c>
      <c r="CJ5" s="77" t="str">
        <f>Calculations!OQ5</f>
        <v/>
      </c>
      <c r="CK5" s="77" t="str">
        <f>Calculations!OR5</f>
        <v/>
      </c>
      <c r="CL5" s="77" t="str">
        <f>Calculations!OS5</f>
        <v/>
      </c>
      <c r="CM5" s="77" t="str">
        <f>Calculations!OT5</f>
        <v/>
      </c>
      <c r="CN5" s="77" t="str">
        <f>Calculations!OU5</f>
        <v/>
      </c>
      <c r="CO5" s="77" t="str">
        <f>Calculations!OV5</f>
        <v/>
      </c>
      <c r="CP5" s="77" t="str">
        <f>Calculations!OW5</f>
        <v/>
      </c>
      <c r="CQ5" s="77" t="str">
        <f>Calculations!OX5</f>
        <v/>
      </c>
      <c r="CR5" s="77" t="str">
        <f>Calculations!OY5</f>
        <v/>
      </c>
      <c r="CS5" s="77" t="str">
        <f>Calculations!OZ5</f>
        <v/>
      </c>
      <c r="CT5" s="77" t="str">
        <f>Calculations!PA5</f>
        <v/>
      </c>
      <c r="CU5" s="77" t="str">
        <f>Calculations!PB5</f>
        <v/>
      </c>
      <c r="CV5" s="77" t="str">
        <f>Calculations!PC5</f>
        <v/>
      </c>
      <c r="CW5" s="77" t="str">
        <f>Calculations!PD5</f>
        <v/>
      </c>
      <c r="CX5" s="77" t="str">
        <f>Calculations!PE5</f>
        <v/>
      </c>
      <c r="CY5" s="77" t="str">
        <f t="shared" si="0"/>
        <v>+</v>
      </c>
      <c r="CZ5" s="77" t="str">
        <f t="shared" si="1"/>
        <v>+</v>
      </c>
    </row>
    <row r="6" spans="1:104" x14ac:dyDescent="0.25">
      <c r="A6" s="3" t="s">
        <v>1520</v>
      </c>
      <c r="B6" s="74" t="str">
        <f>'Array Table'!B5</f>
        <v>Anaerotruncus colihominis</v>
      </c>
      <c r="C6" s="74" t="str">
        <f>'Array Table'!D5</f>
        <v/>
      </c>
      <c r="D6" s="74" t="str">
        <f>'Array Table'!E5</f>
        <v/>
      </c>
      <c r="E6" s="74">
        <f>'Array Table'!F5</f>
        <v>100</v>
      </c>
      <c r="F6" s="38" t="str">
        <f>IF(Calculations!DI6&gt;35,"OKAY","Warning!")</f>
        <v>OKAY</v>
      </c>
      <c r="G6" s="77" t="str">
        <f>Calculations!LL6</f>
        <v>+</v>
      </c>
      <c r="H6" s="77" t="str">
        <f>Calculations!LM6</f>
        <v>+</v>
      </c>
      <c r="I6" s="77" t="str">
        <f>Calculations!LN6</f>
        <v>+</v>
      </c>
      <c r="J6" s="77" t="str">
        <f>Calculations!LO6</f>
        <v/>
      </c>
      <c r="K6" s="77" t="str">
        <f>Calculations!LP6</f>
        <v/>
      </c>
      <c r="L6" s="77" t="str">
        <f>Calculations!LQ6</f>
        <v/>
      </c>
      <c r="M6" s="77" t="str">
        <f>Calculations!LR6</f>
        <v/>
      </c>
      <c r="N6" s="77" t="str">
        <f>Calculations!LS6</f>
        <v/>
      </c>
      <c r="O6" s="77" t="str">
        <f>Calculations!LT6</f>
        <v/>
      </c>
      <c r="P6" s="77" t="str">
        <f>Calculations!LU6</f>
        <v/>
      </c>
      <c r="Q6" s="77" t="str">
        <f>Calculations!LV6</f>
        <v/>
      </c>
      <c r="R6" s="77" t="str">
        <f>Calculations!LW6</f>
        <v/>
      </c>
      <c r="S6" s="77" t="str">
        <f>Calculations!LX6</f>
        <v/>
      </c>
      <c r="T6" s="77" t="str">
        <f>Calculations!LY6</f>
        <v/>
      </c>
      <c r="U6" s="77" t="str">
        <f>Calculations!LZ6</f>
        <v/>
      </c>
      <c r="V6" s="77" t="str">
        <f>Calculations!MA6</f>
        <v/>
      </c>
      <c r="W6" s="77" t="str">
        <f>Calculations!MB6</f>
        <v/>
      </c>
      <c r="X6" s="77" t="str">
        <f>Calculations!MC6</f>
        <v/>
      </c>
      <c r="Y6" s="77" t="str">
        <f>Calculations!MD6</f>
        <v/>
      </c>
      <c r="Z6" s="77" t="str">
        <f>Calculations!ME6</f>
        <v/>
      </c>
      <c r="AA6" s="77" t="str">
        <f>Calculations!MF6</f>
        <v/>
      </c>
      <c r="AB6" s="77" t="str">
        <f>Calculations!MG6</f>
        <v/>
      </c>
      <c r="AC6" s="77" t="str">
        <f>Calculations!MH6</f>
        <v/>
      </c>
      <c r="AD6" s="77" t="str">
        <f>Calculations!MI6</f>
        <v/>
      </c>
      <c r="AE6" s="77" t="str">
        <f>Calculations!MJ6</f>
        <v/>
      </c>
      <c r="AF6" s="77" t="str">
        <f>Calculations!MK6</f>
        <v/>
      </c>
      <c r="AG6" s="77" t="str">
        <f>Calculations!ML6</f>
        <v/>
      </c>
      <c r="AH6" s="77" t="str">
        <f>Calculations!MM6</f>
        <v/>
      </c>
      <c r="AI6" s="77" t="str">
        <f>Calculations!MN6</f>
        <v/>
      </c>
      <c r="AJ6" s="77" t="str">
        <f>Calculations!MO6</f>
        <v/>
      </c>
      <c r="AK6" s="77" t="str">
        <f>Calculations!MP6</f>
        <v/>
      </c>
      <c r="AL6" s="77" t="str">
        <f>Calculations!MQ6</f>
        <v/>
      </c>
      <c r="AM6" s="77" t="str">
        <f>Calculations!MR6</f>
        <v/>
      </c>
      <c r="AN6" s="77" t="str">
        <f>Calculations!MS6</f>
        <v/>
      </c>
      <c r="AO6" s="77" t="str">
        <f>Calculations!MT6</f>
        <v/>
      </c>
      <c r="AP6" s="77" t="str">
        <f>Calculations!MU6</f>
        <v/>
      </c>
      <c r="AQ6" s="77" t="str">
        <f>Calculations!MV6</f>
        <v/>
      </c>
      <c r="AR6" s="77" t="str">
        <f>Calculations!MW6</f>
        <v/>
      </c>
      <c r="AS6" s="77" t="str">
        <f>Calculations!MX6</f>
        <v/>
      </c>
      <c r="AT6" s="77" t="str">
        <f>Calculations!MY6</f>
        <v/>
      </c>
      <c r="AU6" s="77" t="str">
        <f>Calculations!MZ6</f>
        <v/>
      </c>
      <c r="AV6" s="77" t="str">
        <f>Calculations!NA6</f>
        <v/>
      </c>
      <c r="AW6" s="77" t="str">
        <f>Calculations!NB6</f>
        <v/>
      </c>
      <c r="AX6" s="77" t="str">
        <f>Calculations!NC6</f>
        <v/>
      </c>
      <c r="AY6" s="77" t="str">
        <f>Calculations!ND6</f>
        <v/>
      </c>
      <c r="AZ6" s="77" t="str">
        <f>Calculations!NE6</f>
        <v/>
      </c>
      <c r="BA6" s="77" t="str">
        <f>Calculations!NF6</f>
        <v/>
      </c>
      <c r="BB6" s="77" t="str">
        <f>Calculations!NG6</f>
        <v/>
      </c>
      <c r="BC6" s="77" t="str">
        <f>Calculations!NJ6</f>
        <v>+</v>
      </c>
      <c r="BD6" s="77" t="str">
        <f>Calculations!NK6</f>
        <v>+</v>
      </c>
      <c r="BE6" s="77" t="str">
        <f>Calculations!NL6</f>
        <v>+</v>
      </c>
      <c r="BF6" s="77" t="str">
        <f>Calculations!NM6</f>
        <v/>
      </c>
      <c r="BG6" s="77" t="str">
        <f>Calculations!NN6</f>
        <v/>
      </c>
      <c r="BH6" s="77" t="str">
        <f>Calculations!NO6</f>
        <v/>
      </c>
      <c r="BI6" s="77" t="str">
        <f>Calculations!NP6</f>
        <v/>
      </c>
      <c r="BJ6" s="77" t="str">
        <f>Calculations!NQ6</f>
        <v/>
      </c>
      <c r="BK6" s="77" t="str">
        <f>Calculations!NR6</f>
        <v/>
      </c>
      <c r="BL6" s="77" t="str">
        <f>Calculations!NS6</f>
        <v/>
      </c>
      <c r="BM6" s="77" t="str">
        <f>Calculations!NT6</f>
        <v/>
      </c>
      <c r="BN6" s="77" t="str">
        <f>Calculations!NU6</f>
        <v/>
      </c>
      <c r="BO6" s="77" t="str">
        <f>Calculations!NV6</f>
        <v/>
      </c>
      <c r="BP6" s="77" t="str">
        <f>Calculations!NW6</f>
        <v/>
      </c>
      <c r="BQ6" s="77" t="str">
        <f>Calculations!NX6</f>
        <v/>
      </c>
      <c r="BR6" s="77" t="str">
        <f>Calculations!NY6</f>
        <v/>
      </c>
      <c r="BS6" s="77" t="str">
        <f>Calculations!NZ6</f>
        <v/>
      </c>
      <c r="BT6" s="77" t="str">
        <f>Calculations!OA6</f>
        <v/>
      </c>
      <c r="BU6" s="77" t="str">
        <f>Calculations!OB6</f>
        <v/>
      </c>
      <c r="BV6" s="77" t="str">
        <f>Calculations!OC6</f>
        <v/>
      </c>
      <c r="BW6" s="77" t="str">
        <f>Calculations!OD6</f>
        <v/>
      </c>
      <c r="BX6" s="77" t="str">
        <f>Calculations!OE6</f>
        <v/>
      </c>
      <c r="BY6" s="77" t="str">
        <f>Calculations!OF6</f>
        <v/>
      </c>
      <c r="BZ6" s="77" t="str">
        <f>Calculations!OG6</f>
        <v/>
      </c>
      <c r="CA6" s="77" t="str">
        <f>Calculations!OH6</f>
        <v/>
      </c>
      <c r="CB6" s="77" t="str">
        <f>Calculations!OI6</f>
        <v/>
      </c>
      <c r="CC6" s="77" t="str">
        <f>Calculations!OJ6</f>
        <v/>
      </c>
      <c r="CD6" s="77" t="str">
        <f>Calculations!OK6</f>
        <v/>
      </c>
      <c r="CE6" s="77" t="str">
        <f>Calculations!OL6</f>
        <v/>
      </c>
      <c r="CF6" s="77" t="str">
        <f>Calculations!OM6</f>
        <v/>
      </c>
      <c r="CG6" s="77" t="str">
        <f>Calculations!ON6</f>
        <v/>
      </c>
      <c r="CH6" s="77" t="str">
        <f>Calculations!OO6</f>
        <v/>
      </c>
      <c r="CI6" s="77" t="str">
        <f>Calculations!OP6</f>
        <v/>
      </c>
      <c r="CJ6" s="77" t="str">
        <f>Calculations!OQ6</f>
        <v/>
      </c>
      <c r="CK6" s="77" t="str">
        <f>Calculations!OR6</f>
        <v/>
      </c>
      <c r="CL6" s="77" t="str">
        <f>Calculations!OS6</f>
        <v/>
      </c>
      <c r="CM6" s="77" t="str">
        <f>Calculations!OT6</f>
        <v/>
      </c>
      <c r="CN6" s="77" t="str">
        <f>Calculations!OU6</f>
        <v/>
      </c>
      <c r="CO6" s="77" t="str">
        <f>Calculations!OV6</f>
        <v/>
      </c>
      <c r="CP6" s="77" t="str">
        <f>Calculations!OW6</f>
        <v/>
      </c>
      <c r="CQ6" s="77" t="str">
        <f>Calculations!OX6</f>
        <v/>
      </c>
      <c r="CR6" s="77" t="str">
        <f>Calculations!OY6</f>
        <v/>
      </c>
      <c r="CS6" s="77" t="str">
        <f>Calculations!OZ6</f>
        <v/>
      </c>
      <c r="CT6" s="77" t="str">
        <f>Calculations!PA6</f>
        <v/>
      </c>
      <c r="CU6" s="77" t="str">
        <f>Calculations!PB6</f>
        <v/>
      </c>
      <c r="CV6" s="77" t="str">
        <f>Calculations!PC6</f>
        <v/>
      </c>
      <c r="CW6" s="77" t="str">
        <f>Calculations!PD6</f>
        <v/>
      </c>
      <c r="CX6" s="77" t="str">
        <f>Calculations!PE6</f>
        <v/>
      </c>
      <c r="CY6" s="77" t="str">
        <f t="shared" si="0"/>
        <v>+</v>
      </c>
      <c r="CZ6" s="77" t="str">
        <f t="shared" si="1"/>
        <v>+</v>
      </c>
    </row>
    <row r="7" spans="1:104" x14ac:dyDescent="0.25">
      <c r="A7" s="3" t="s">
        <v>1521</v>
      </c>
      <c r="B7" s="74" t="str">
        <f>'Array Table'!B6</f>
        <v>Bacteroides coprocola</v>
      </c>
      <c r="C7" s="74" t="str">
        <f>'Array Table'!D6</f>
        <v/>
      </c>
      <c r="D7" s="74" t="str">
        <f>'Array Table'!E6</f>
        <v/>
      </c>
      <c r="E7" s="74">
        <f>'Array Table'!F6</f>
        <v>40</v>
      </c>
      <c r="F7" s="38" t="str">
        <f>IF(Calculations!DI7&gt;35,"OKAY","Warning!")</f>
        <v>OKAY</v>
      </c>
      <c r="G7" s="77" t="str">
        <f>Calculations!LL7</f>
        <v>-</v>
      </c>
      <c r="H7" s="77" t="str">
        <f>Calculations!LM7</f>
        <v>-</v>
      </c>
      <c r="I7" s="77" t="str">
        <f>Calculations!LN7</f>
        <v>-</v>
      </c>
      <c r="J7" s="77" t="str">
        <f>Calculations!LO7</f>
        <v/>
      </c>
      <c r="K7" s="77" t="str">
        <f>Calculations!LP7</f>
        <v/>
      </c>
      <c r="L7" s="77" t="str">
        <f>Calculations!LQ7</f>
        <v/>
      </c>
      <c r="M7" s="77" t="str">
        <f>Calculations!LR7</f>
        <v/>
      </c>
      <c r="N7" s="77" t="str">
        <f>Calculations!LS7</f>
        <v/>
      </c>
      <c r="O7" s="77" t="str">
        <f>Calculations!LT7</f>
        <v/>
      </c>
      <c r="P7" s="77" t="str">
        <f>Calculations!LU7</f>
        <v/>
      </c>
      <c r="Q7" s="77" t="str">
        <f>Calculations!LV7</f>
        <v/>
      </c>
      <c r="R7" s="77" t="str">
        <f>Calculations!LW7</f>
        <v/>
      </c>
      <c r="S7" s="77" t="str">
        <f>Calculations!LX7</f>
        <v/>
      </c>
      <c r="T7" s="77" t="str">
        <f>Calculations!LY7</f>
        <v/>
      </c>
      <c r="U7" s="77" t="str">
        <f>Calculations!LZ7</f>
        <v/>
      </c>
      <c r="V7" s="77" t="str">
        <f>Calculations!MA7</f>
        <v/>
      </c>
      <c r="W7" s="77" t="str">
        <f>Calculations!MB7</f>
        <v/>
      </c>
      <c r="X7" s="77" t="str">
        <f>Calculations!MC7</f>
        <v/>
      </c>
      <c r="Y7" s="77" t="str">
        <f>Calculations!MD7</f>
        <v/>
      </c>
      <c r="Z7" s="77" t="str">
        <f>Calculations!ME7</f>
        <v/>
      </c>
      <c r="AA7" s="77" t="str">
        <f>Calculations!MF7</f>
        <v/>
      </c>
      <c r="AB7" s="77" t="str">
        <f>Calculations!MG7</f>
        <v/>
      </c>
      <c r="AC7" s="77" t="str">
        <f>Calculations!MH7</f>
        <v/>
      </c>
      <c r="AD7" s="77" t="str">
        <f>Calculations!MI7</f>
        <v/>
      </c>
      <c r="AE7" s="77" t="str">
        <f>Calculations!MJ7</f>
        <v/>
      </c>
      <c r="AF7" s="77" t="str">
        <f>Calculations!MK7</f>
        <v/>
      </c>
      <c r="AG7" s="77" t="str">
        <f>Calculations!ML7</f>
        <v/>
      </c>
      <c r="AH7" s="77" t="str">
        <f>Calculations!MM7</f>
        <v/>
      </c>
      <c r="AI7" s="77" t="str">
        <f>Calculations!MN7</f>
        <v/>
      </c>
      <c r="AJ7" s="77" t="str">
        <f>Calculations!MO7</f>
        <v/>
      </c>
      <c r="AK7" s="77" t="str">
        <f>Calculations!MP7</f>
        <v/>
      </c>
      <c r="AL7" s="77" t="str">
        <f>Calculations!MQ7</f>
        <v/>
      </c>
      <c r="AM7" s="77" t="str">
        <f>Calculations!MR7</f>
        <v/>
      </c>
      <c r="AN7" s="77" t="str">
        <f>Calculations!MS7</f>
        <v/>
      </c>
      <c r="AO7" s="77" t="str">
        <f>Calculations!MT7</f>
        <v/>
      </c>
      <c r="AP7" s="77" t="str">
        <f>Calculations!MU7</f>
        <v/>
      </c>
      <c r="AQ7" s="77" t="str">
        <f>Calculations!MV7</f>
        <v/>
      </c>
      <c r="AR7" s="77" t="str">
        <f>Calculations!MW7</f>
        <v/>
      </c>
      <c r="AS7" s="77" t="str">
        <f>Calculations!MX7</f>
        <v/>
      </c>
      <c r="AT7" s="77" t="str">
        <f>Calculations!MY7</f>
        <v/>
      </c>
      <c r="AU7" s="77" t="str">
        <f>Calculations!MZ7</f>
        <v/>
      </c>
      <c r="AV7" s="77" t="str">
        <f>Calculations!NA7</f>
        <v/>
      </c>
      <c r="AW7" s="77" t="str">
        <f>Calculations!NB7</f>
        <v/>
      </c>
      <c r="AX7" s="77" t="str">
        <f>Calculations!NC7</f>
        <v/>
      </c>
      <c r="AY7" s="77" t="str">
        <f>Calculations!ND7</f>
        <v/>
      </c>
      <c r="AZ7" s="77" t="str">
        <f>Calculations!NE7</f>
        <v/>
      </c>
      <c r="BA7" s="77" t="str">
        <f>Calculations!NF7</f>
        <v/>
      </c>
      <c r="BB7" s="77" t="str">
        <f>Calculations!NG7</f>
        <v/>
      </c>
      <c r="BC7" s="77" t="str">
        <f>Calculations!NJ7</f>
        <v>-</v>
      </c>
      <c r="BD7" s="77" t="str">
        <f>Calculations!NK7</f>
        <v>-</v>
      </c>
      <c r="BE7" s="77" t="str">
        <f>Calculations!NL7</f>
        <v>-</v>
      </c>
      <c r="BF7" s="77" t="str">
        <f>Calculations!NM7</f>
        <v/>
      </c>
      <c r="BG7" s="77" t="str">
        <f>Calculations!NN7</f>
        <v/>
      </c>
      <c r="BH7" s="77" t="str">
        <f>Calculations!NO7</f>
        <v/>
      </c>
      <c r="BI7" s="77" t="str">
        <f>Calculations!NP7</f>
        <v/>
      </c>
      <c r="BJ7" s="77" t="str">
        <f>Calculations!NQ7</f>
        <v/>
      </c>
      <c r="BK7" s="77" t="str">
        <f>Calculations!NR7</f>
        <v/>
      </c>
      <c r="BL7" s="77" t="str">
        <f>Calculations!NS7</f>
        <v/>
      </c>
      <c r="BM7" s="77" t="str">
        <f>Calculations!NT7</f>
        <v/>
      </c>
      <c r="BN7" s="77" t="str">
        <f>Calculations!NU7</f>
        <v/>
      </c>
      <c r="BO7" s="77" t="str">
        <f>Calculations!NV7</f>
        <v/>
      </c>
      <c r="BP7" s="77" t="str">
        <f>Calculations!NW7</f>
        <v/>
      </c>
      <c r="BQ7" s="77" t="str">
        <f>Calculations!NX7</f>
        <v/>
      </c>
      <c r="BR7" s="77" t="str">
        <f>Calculations!NY7</f>
        <v/>
      </c>
      <c r="BS7" s="77" t="str">
        <f>Calculations!NZ7</f>
        <v/>
      </c>
      <c r="BT7" s="77" t="str">
        <f>Calculations!OA7</f>
        <v/>
      </c>
      <c r="BU7" s="77" t="str">
        <f>Calculations!OB7</f>
        <v/>
      </c>
      <c r="BV7" s="77" t="str">
        <f>Calculations!OC7</f>
        <v/>
      </c>
      <c r="BW7" s="77" t="str">
        <f>Calculations!OD7</f>
        <v/>
      </c>
      <c r="BX7" s="77" t="str">
        <f>Calculations!OE7</f>
        <v/>
      </c>
      <c r="BY7" s="77" t="str">
        <f>Calculations!OF7</f>
        <v/>
      </c>
      <c r="BZ7" s="77" t="str">
        <f>Calculations!OG7</f>
        <v/>
      </c>
      <c r="CA7" s="77" t="str">
        <f>Calculations!OH7</f>
        <v/>
      </c>
      <c r="CB7" s="77" t="str">
        <f>Calculations!OI7</f>
        <v/>
      </c>
      <c r="CC7" s="77" t="str">
        <f>Calculations!OJ7</f>
        <v/>
      </c>
      <c r="CD7" s="77" t="str">
        <f>Calculations!OK7</f>
        <v/>
      </c>
      <c r="CE7" s="77" t="str">
        <f>Calculations!OL7</f>
        <v/>
      </c>
      <c r="CF7" s="77" t="str">
        <f>Calculations!OM7</f>
        <v/>
      </c>
      <c r="CG7" s="77" t="str">
        <f>Calculations!ON7</f>
        <v/>
      </c>
      <c r="CH7" s="77" t="str">
        <f>Calculations!OO7</f>
        <v/>
      </c>
      <c r="CI7" s="77" t="str">
        <f>Calculations!OP7</f>
        <v/>
      </c>
      <c r="CJ7" s="77" t="str">
        <f>Calculations!OQ7</f>
        <v/>
      </c>
      <c r="CK7" s="77" t="str">
        <f>Calculations!OR7</f>
        <v/>
      </c>
      <c r="CL7" s="77" t="str">
        <f>Calculations!OS7</f>
        <v/>
      </c>
      <c r="CM7" s="77" t="str">
        <f>Calculations!OT7</f>
        <v/>
      </c>
      <c r="CN7" s="77" t="str">
        <f>Calculations!OU7</f>
        <v/>
      </c>
      <c r="CO7" s="77" t="str">
        <f>Calculations!OV7</f>
        <v/>
      </c>
      <c r="CP7" s="77" t="str">
        <f>Calculations!OW7</f>
        <v/>
      </c>
      <c r="CQ7" s="77" t="str">
        <f>Calculations!OX7</f>
        <v/>
      </c>
      <c r="CR7" s="77" t="str">
        <f>Calculations!OY7</f>
        <v/>
      </c>
      <c r="CS7" s="77" t="str">
        <f>Calculations!OZ7</f>
        <v/>
      </c>
      <c r="CT7" s="77" t="str">
        <f>Calculations!PA7</f>
        <v/>
      </c>
      <c r="CU7" s="77" t="str">
        <f>Calculations!PB7</f>
        <v/>
      </c>
      <c r="CV7" s="77" t="str">
        <f>Calculations!PC7</f>
        <v/>
      </c>
      <c r="CW7" s="77" t="str">
        <f>Calculations!PD7</f>
        <v/>
      </c>
      <c r="CX7" s="77" t="str">
        <f>Calculations!PE7</f>
        <v/>
      </c>
      <c r="CY7" s="77" t="str">
        <f t="shared" si="0"/>
        <v>-</v>
      </c>
      <c r="CZ7" s="77" t="str">
        <f t="shared" si="1"/>
        <v>-</v>
      </c>
    </row>
    <row r="8" spans="1:104" x14ac:dyDescent="0.25">
      <c r="A8" s="3" t="s">
        <v>1522</v>
      </c>
      <c r="B8" s="74" t="str">
        <f>'Array Table'!B7</f>
        <v>Bacteroides eggerthii</v>
      </c>
      <c r="C8" s="74" t="str">
        <f>'Array Table'!D7</f>
        <v/>
      </c>
      <c r="D8" s="74" t="str">
        <f>'Array Table'!E7</f>
        <v/>
      </c>
      <c r="E8" s="74">
        <f>'Array Table'!F7</f>
        <v>30</v>
      </c>
      <c r="F8" s="38" t="str">
        <f>IF(Calculations!DI8&gt;35,"OKAY","Warning!")</f>
        <v>OKAY</v>
      </c>
      <c r="G8" s="77" t="str">
        <f>Calculations!LL8</f>
        <v>+</v>
      </c>
      <c r="H8" s="77" t="str">
        <f>Calculations!LM8</f>
        <v>+</v>
      </c>
      <c r="I8" s="77" t="str">
        <f>Calculations!LN8</f>
        <v>+</v>
      </c>
      <c r="J8" s="77" t="str">
        <f>Calculations!LO8</f>
        <v/>
      </c>
      <c r="K8" s="77" t="str">
        <f>Calculations!LP8</f>
        <v/>
      </c>
      <c r="L8" s="77" t="str">
        <f>Calculations!LQ8</f>
        <v/>
      </c>
      <c r="M8" s="77" t="str">
        <f>Calculations!LR8</f>
        <v/>
      </c>
      <c r="N8" s="77" t="str">
        <f>Calculations!LS8</f>
        <v/>
      </c>
      <c r="O8" s="77" t="str">
        <f>Calculations!LT8</f>
        <v/>
      </c>
      <c r="P8" s="77" t="str">
        <f>Calculations!LU8</f>
        <v/>
      </c>
      <c r="Q8" s="77" t="str">
        <f>Calculations!LV8</f>
        <v/>
      </c>
      <c r="R8" s="77" t="str">
        <f>Calculations!LW8</f>
        <v/>
      </c>
      <c r="S8" s="77" t="str">
        <f>Calculations!LX8</f>
        <v/>
      </c>
      <c r="T8" s="77" t="str">
        <f>Calculations!LY8</f>
        <v/>
      </c>
      <c r="U8" s="77" t="str">
        <f>Calculations!LZ8</f>
        <v/>
      </c>
      <c r="V8" s="77" t="str">
        <f>Calculations!MA8</f>
        <v/>
      </c>
      <c r="W8" s="77" t="str">
        <f>Calculations!MB8</f>
        <v/>
      </c>
      <c r="X8" s="77" t="str">
        <f>Calculations!MC8</f>
        <v/>
      </c>
      <c r="Y8" s="77" t="str">
        <f>Calculations!MD8</f>
        <v/>
      </c>
      <c r="Z8" s="77" t="str">
        <f>Calculations!ME8</f>
        <v/>
      </c>
      <c r="AA8" s="77" t="str">
        <f>Calculations!MF8</f>
        <v/>
      </c>
      <c r="AB8" s="77" t="str">
        <f>Calculations!MG8</f>
        <v/>
      </c>
      <c r="AC8" s="77" t="str">
        <f>Calculations!MH8</f>
        <v/>
      </c>
      <c r="AD8" s="77" t="str">
        <f>Calculations!MI8</f>
        <v/>
      </c>
      <c r="AE8" s="77" t="str">
        <f>Calculations!MJ8</f>
        <v/>
      </c>
      <c r="AF8" s="77" t="str">
        <f>Calculations!MK8</f>
        <v/>
      </c>
      <c r="AG8" s="77" t="str">
        <f>Calculations!ML8</f>
        <v/>
      </c>
      <c r="AH8" s="77" t="str">
        <f>Calculations!MM8</f>
        <v/>
      </c>
      <c r="AI8" s="77" t="str">
        <f>Calculations!MN8</f>
        <v/>
      </c>
      <c r="AJ8" s="77" t="str">
        <f>Calculations!MO8</f>
        <v/>
      </c>
      <c r="AK8" s="77" t="str">
        <f>Calculations!MP8</f>
        <v/>
      </c>
      <c r="AL8" s="77" t="str">
        <f>Calculations!MQ8</f>
        <v/>
      </c>
      <c r="AM8" s="77" t="str">
        <f>Calculations!MR8</f>
        <v/>
      </c>
      <c r="AN8" s="77" t="str">
        <f>Calculations!MS8</f>
        <v/>
      </c>
      <c r="AO8" s="77" t="str">
        <f>Calculations!MT8</f>
        <v/>
      </c>
      <c r="AP8" s="77" t="str">
        <f>Calculations!MU8</f>
        <v/>
      </c>
      <c r="AQ8" s="77" t="str">
        <f>Calculations!MV8</f>
        <v/>
      </c>
      <c r="AR8" s="77" t="str">
        <f>Calculations!MW8</f>
        <v/>
      </c>
      <c r="AS8" s="77" t="str">
        <f>Calculations!MX8</f>
        <v/>
      </c>
      <c r="AT8" s="77" t="str">
        <f>Calculations!MY8</f>
        <v/>
      </c>
      <c r="AU8" s="77" t="str">
        <f>Calculations!MZ8</f>
        <v/>
      </c>
      <c r="AV8" s="77" t="str">
        <f>Calculations!NA8</f>
        <v/>
      </c>
      <c r="AW8" s="77" t="str">
        <f>Calculations!NB8</f>
        <v/>
      </c>
      <c r="AX8" s="77" t="str">
        <f>Calculations!NC8</f>
        <v/>
      </c>
      <c r="AY8" s="77" t="str">
        <f>Calculations!ND8</f>
        <v/>
      </c>
      <c r="AZ8" s="77" t="str">
        <f>Calculations!NE8</f>
        <v/>
      </c>
      <c r="BA8" s="77" t="str">
        <f>Calculations!NF8</f>
        <v/>
      </c>
      <c r="BB8" s="77" t="str">
        <f>Calculations!NG8</f>
        <v/>
      </c>
      <c r="BC8" s="77" t="str">
        <f>Calculations!NJ8</f>
        <v>+</v>
      </c>
      <c r="BD8" s="77" t="str">
        <f>Calculations!NK8</f>
        <v>+</v>
      </c>
      <c r="BE8" s="77" t="str">
        <f>Calculations!NL8</f>
        <v>+</v>
      </c>
      <c r="BF8" s="77" t="str">
        <f>Calculations!NM8</f>
        <v/>
      </c>
      <c r="BG8" s="77" t="str">
        <f>Calculations!NN8</f>
        <v/>
      </c>
      <c r="BH8" s="77" t="str">
        <f>Calculations!NO8</f>
        <v/>
      </c>
      <c r="BI8" s="77" t="str">
        <f>Calculations!NP8</f>
        <v/>
      </c>
      <c r="BJ8" s="77" t="str">
        <f>Calculations!NQ8</f>
        <v/>
      </c>
      <c r="BK8" s="77" t="str">
        <f>Calculations!NR8</f>
        <v/>
      </c>
      <c r="BL8" s="77" t="str">
        <f>Calculations!NS8</f>
        <v/>
      </c>
      <c r="BM8" s="77" t="str">
        <f>Calculations!NT8</f>
        <v/>
      </c>
      <c r="BN8" s="77" t="str">
        <f>Calculations!NU8</f>
        <v/>
      </c>
      <c r="BO8" s="77" t="str">
        <f>Calculations!NV8</f>
        <v/>
      </c>
      <c r="BP8" s="77" t="str">
        <f>Calculations!NW8</f>
        <v/>
      </c>
      <c r="BQ8" s="77" t="str">
        <f>Calculations!NX8</f>
        <v/>
      </c>
      <c r="BR8" s="77" t="str">
        <f>Calculations!NY8</f>
        <v/>
      </c>
      <c r="BS8" s="77" t="str">
        <f>Calculations!NZ8</f>
        <v/>
      </c>
      <c r="BT8" s="77" t="str">
        <f>Calculations!OA8</f>
        <v/>
      </c>
      <c r="BU8" s="77" t="str">
        <f>Calculations!OB8</f>
        <v/>
      </c>
      <c r="BV8" s="77" t="str">
        <f>Calculations!OC8</f>
        <v/>
      </c>
      <c r="BW8" s="77" t="str">
        <f>Calculations!OD8</f>
        <v/>
      </c>
      <c r="BX8" s="77" t="str">
        <f>Calculations!OE8</f>
        <v/>
      </c>
      <c r="BY8" s="77" t="str">
        <f>Calculations!OF8</f>
        <v/>
      </c>
      <c r="BZ8" s="77" t="str">
        <f>Calculations!OG8</f>
        <v/>
      </c>
      <c r="CA8" s="77" t="str">
        <f>Calculations!OH8</f>
        <v/>
      </c>
      <c r="CB8" s="77" t="str">
        <f>Calculations!OI8</f>
        <v/>
      </c>
      <c r="CC8" s="77" t="str">
        <f>Calculations!OJ8</f>
        <v/>
      </c>
      <c r="CD8" s="77" t="str">
        <f>Calculations!OK8</f>
        <v/>
      </c>
      <c r="CE8" s="77" t="str">
        <f>Calculations!OL8</f>
        <v/>
      </c>
      <c r="CF8" s="77" t="str">
        <f>Calculations!OM8</f>
        <v/>
      </c>
      <c r="CG8" s="77" t="str">
        <f>Calculations!ON8</f>
        <v/>
      </c>
      <c r="CH8" s="77" t="str">
        <f>Calculations!OO8</f>
        <v/>
      </c>
      <c r="CI8" s="77" t="str">
        <f>Calculations!OP8</f>
        <v/>
      </c>
      <c r="CJ8" s="77" t="str">
        <f>Calculations!OQ8</f>
        <v/>
      </c>
      <c r="CK8" s="77" t="str">
        <f>Calculations!OR8</f>
        <v/>
      </c>
      <c r="CL8" s="77" t="str">
        <f>Calculations!OS8</f>
        <v/>
      </c>
      <c r="CM8" s="77" t="str">
        <f>Calculations!OT8</f>
        <v/>
      </c>
      <c r="CN8" s="77" t="str">
        <f>Calculations!OU8</f>
        <v/>
      </c>
      <c r="CO8" s="77" t="str">
        <f>Calculations!OV8</f>
        <v/>
      </c>
      <c r="CP8" s="77" t="str">
        <f>Calculations!OW8</f>
        <v/>
      </c>
      <c r="CQ8" s="77" t="str">
        <f>Calculations!OX8</f>
        <v/>
      </c>
      <c r="CR8" s="77" t="str">
        <f>Calculations!OY8</f>
        <v/>
      </c>
      <c r="CS8" s="77" t="str">
        <f>Calculations!OZ8</f>
        <v/>
      </c>
      <c r="CT8" s="77" t="str">
        <f>Calculations!PA8</f>
        <v/>
      </c>
      <c r="CU8" s="77" t="str">
        <f>Calculations!PB8</f>
        <v/>
      </c>
      <c r="CV8" s="77" t="str">
        <f>Calculations!PC8</f>
        <v/>
      </c>
      <c r="CW8" s="77" t="str">
        <f>Calculations!PD8</f>
        <v/>
      </c>
      <c r="CX8" s="77" t="str">
        <f>Calculations!PE8</f>
        <v/>
      </c>
      <c r="CY8" s="77" t="str">
        <f t="shared" si="0"/>
        <v>+</v>
      </c>
      <c r="CZ8" s="77" t="str">
        <f t="shared" si="1"/>
        <v>+</v>
      </c>
    </row>
    <row r="9" spans="1:104" x14ac:dyDescent="0.25">
      <c r="A9" s="3" t="s">
        <v>1523</v>
      </c>
      <c r="B9" s="74" t="str">
        <f>'Array Table'!B8</f>
        <v>Bacteroides fragilis</v>
      </c>
      <c r="C9" s="74" t="str">
        <f>'Array Table'!D8</f>
        <v/>
      </c>
      <c r="D9" s="74" t="str">
        <f>'Array Table'!E8</f>
        <v/>
      </c>
      <c r="E9" s="74">
        <f>'Array Table'!F8</f>
        <v>20</v>
      </c>
      <c r="F9" s="38" t="str">
        <f>IF(Calculations!DI9&gt;35,"OKAY","Warning!")</f>
        <v>OKAY</v>
      </c>
      <c r="G9" s="77" t="str">
        <f>Calculations!LL9</f>
        <v>-</v>
      </c>
      <c r="H9" s="77" t="str">
        <f>Calculations!LM9</f>
        <v>-</v>
      </c>
      <c r="I9" s="77" t="str">
        <f>Calculations!LN9</f>
        <v>-</v>
      </c>
      <c r="J9" s="77" t="str">
        <f>Calculations!LO9</f>
        <v/>
      </c>
      <c r="K9" s="77" t="str">
        <f>Calculations!LP9</f>
        <v/>
      </c>
      <c r="L9" s="77" t="str">
        <f>Calculations!LQ9</f>
        <v/>
      </c>
      <c r="M9" s="77" t="str">
        <f>Calculations!LR9</f>
        <v/>
      </c>
      <c r="N9" s="77" t="str">
        <f>Calculations!LS9</f>
        <v/>
      </c>
      <c r="O9" s="77" t="str">
        <f>Calculations!LT9</f>
        <v/>
      </c>
      <c r="P9" s="77" t="str">
        <f>Calculations!LU9</f>
        <v/>
      </c>
      <c r="Q9" s="77" t="str">
        <f>Calculations!LV9</f>
        <v/>
      </c>
      <c r="R9" s="77" t="str">
        <f>Calculations!LW9</f>
        <v/>
      </c>
      <c r="S9" s="77" t="str">
        <f>Calculations!LX9</f>
        <v/>
      </c>
      <c r="T9" s="77" t="str">
        <f>Calculations!LY9</f>
        <v/>
      </c>
      <c r="U9" s="77" t="str">
        <f>Calculations!LZ9</f>
        <v/>
      </c>
      <c r="V9" s="77" t="str">
        <f>Calculations!MA9</f>
        <v/>
      </c>
      <c r="W9" s="77" t="str">
        <f>Calculations!MB9</f>
        <v/>
      </c>
      <c r="X9" s="77" t="str">
        <f>Calculations!MC9</f>
        <v/>
      </c>
      <c r="Y9" s="77" t="str">
        <f>Calculations!MD9</f>
        <v/>
      </c>
      <c r="Z9" s="77" t="str">
        <f>Calculations!ME9</f>
        <v/>
      </c>
      <c r="AA9" s="77" t="str">
        <f>Calculations!MF9</f>
        <v/>
      </c>
      <c r="AB9" s="77" t="str">
        <f>Calculations!MG9</f>
        <v/>
      </c>
      <c r="AC9" s="77" t="str">
        <f>Calculations!MH9</f>
        <v/>
      </c>
      <c r="AD9" s="77" t="str">
        <f>Calculations!MI9</f>
        <v/>
      </c>
      <c r="AE9" s="77" t="str">
        <f>Calculations!MJ9</f>
        <v/>
      </c>
      <c r="AF9" s="77" t="str">
        <f>Calculations!MK9</f>
        <v/>
      </c>
      <c r="AG9" s="77" t="str">
        <f>Calculations!ML9</f>
        <v/>
      </c>
      <c r="AH9" s="77" t="str">
        <f>Calculations!MM9</f>
        <v/>
      </c>
      <c r="AI9" s="77" t="str">
        <f>Calculations!MN9</f>
        <v/>
      </c>
      <c r="AJ9" s="77" t="str">
        <f>Calculations!MO9</f>
        <v/>
      </c>
      <c r="AK9" s="77" t="str">
        <f>Calculations!MP9</f>
        <v/>
      </c>
      <c r="AL9" s="77" t="str">
        <f>Calculations!MQ9</f>
        <v/>
      </c>
      <c r="AM9" s="77" t="str">
        <f>Calculations!MR9</f>
        <v/>
      </c>
      <c r="AN9" s="77" t="str">
        <f>Calculations!MS9</f>
        <v/>
      </c>
      <c r="AO9" s="77" t="str">
        <f>Calculations!MT9</f>
        <v/>
      </c>
      <c r="AP9" s="77" t="str">
        <f>Calculations!MU9</f>
        <v/>
      </c>
      <c r="AQ9" s="77" t="str">
        <f>Calculations!MV9</f>
        <v/>
      </c>
      <c r="AR9" s="77" t="str">
        <f>Calculations!MW9</f>
        <v/>
      </c>
      <c r="AS9" s="77" t="str">
        <f>Calculations!MX9</f>
        <v/>
      </c>
      <c r="AT9" s="77" t="str">
        <f>Calculations!MY9</f>
        <v/>
      </c>
      <c r="AU9" s="77" t="str">
        <f>Calculations!MZ9</f>
        <v/>
      </c>
      <c r="AV9" s="77" t="str">
        <f>Calculations!NA9</f>
        <v/>
      </c>
      <c r="AW9" s="77" t="str">
        <f>Calculations!NB9</f>
        <v/>
      </c>
      <c r="AX9" s="77" t="str">
        <f>Calculations!NC9</f>
        <v/>
      </c>
      <c r="AY9" s="77" t="str">
        <f>Calculations!ND9</f>
        <v/>
      </c>
      <c r="AZ9" s="77" t="str">
        <f>Calculations!NE9</f>
        <v/>
      </c>
      <c r="BA9" s="77" t="str">
        <f>Calculations!NF9</f>
        <v/>
      </c>
      <c r="BB9" s="77" t="str">
        <f>Calculations!NG9</f>
        <v/>
      </c>
      <c r="BC9" s="77" t="str">
        <f>Calculations!NJ9</f>
        <v>-</v>
      </c>
      <c r="BD9" s="77" t="str">
        <f>Calculations!NK9</f>
        <v>+/-</v>
      </c>
      <c r="BE9" s="77" t="str">
        <f>Calculations!NL9</f>
        <v>+/-</v>
      </c>
      <c r="BF9" s="77" t="str">
        <f>Calculations!NM9</f>
        <v/>
      </c>
      <c r="BG9" s="77" t="str">
        <f>Calculations!NN9</f>
        <v/>
      </c>
      <c r="BH9" s="77" t="str">
        <f>Calculations!NO9</f>
        <v/>
      </c>
      <c r="BI9" s="77" t="str">
        <f>Calculations!NP9</f>
        <v/>
      </c>
      <c r="BJ9" s="77" t="str">
        <f>Calculations!NQ9</f>
        <v/>
      </c>
      <c r="BK9" s="77" t="str">
        <f>Calculations!NR9</f>
        <v/>
      </c>
      <c r="BL9" s="77" t="str">
        <f>Calculations!NS9</f>
        <v/>
      </c>
      <c r="BM9" s="77" t="str">
        <f>Calculations!NT9</f>
        <v/>
      </c>
      <c r="BN9" s="77" t="str">
        <f>Calculations!NU9</f>
        <v/>
      </c>
      <c r="BO9" s="77" t="str">
        <f>Calculations!NV9</f>
        <v/>
      </c>
      <c r="BP9" s="77" t="str">
        <f>Calculations!NW9</f>
        <v/>
      </c>
      <c r="BQ9" s="77" t="str">
        <f>Calculations!NX9</f>
        <v/>
      </c>
      <c r="BR9" s="77" t="str">
        <f>Calculations!NY9</f>
        <v/>
      </c>
      <c r="BS9" s="77" t="str">
        <f>Calculations!NZ9</f>
        <v/>
      </c>
      <c r="BT9" s="77" t="str">
        <f>Calculations!OA9</f>
        <v/>
      </c>
      <c r="BU9" s="77" t="str">
        <f>Calculations!OB9</f>
        <v/>
      </c>
      <c r="BV9" s="77" t="str">
        <f>Calculations!OC9</f>
        <v/>
      </c>
      <c r="BW9" s="77" t="str">
        <f>Calculations!OD9</f>
        <v/>
      </c>
      <c r="BX9" s="77" t="str">
        <f>Calculations!OE9</f>
        <v/>
      </c>
      <c r="BY9" s="77" t="str">
        <f>Calculations!OF9</f>
        <v/>
      </c>
      <c r="BZ9" s="77" t="str">
        <f>Calculations!OG9</f>
        <v/>
      </c>
      <c r="CA9" s="77" t="str">
        <f>Calculations!OH9</f>
        <v/>
      </c>
      <c r="CB9" s="77" t="str">
        <f>Calculations!OI9</f>
        <v/>
      </c>
      <c r="CC9" s="77" t="str">
        <f>Calculations!OJ9</f>
        <v/>
      </c>
      <c r="CD9" s="77" t="str">
        <f>Calculations!OK9</f>
        <v/>
      </c>
      <c r="CE9" s="77" t="str">
        <f>Calculations!OL9</f>
        <v/>
      </c>
      <c r="CF9" s="77" t="str">
        <f>Calculations!OM9</f>
        <v/>
      </c>
      <c r="CG9" s="77" t="str">
        <f>Calculations!ON9</f>
        <v/>
      </c>
      <c r="CH9" s="77" t="str">
        <f>Calculations!OO9</f>
        <v/>
      </c>
      <c r="CI9" s="77" t="str">
        <f>Calculations!OP9</f>
        <v/>
      </c>
      <c r="CJ9" s="77" t="str">
        <f>Calculations!OQ9</f>
        <v/>
      </c>
      <c r="CK9" s="77" t="str">
        <f>Calculations!OR9</f>
        <v/>
      </c>
      <c r="CL9" s="77" t="str">
        <f>Calculations!OS9</f>
        <v/>
      </c>
      <c r="CM9" s="77" t="str">
        <f>Calculations!OT9</f>
        <v/>
      </c>
      <c r="CN9" s="77" t="str">
        <f>Calculations!OU9</f>
        <v/>
      </c>
      <c r="CO9" s="77" t="str">
        <f>Calculations!OV9</f>
        <v/>
      </c>
      <c r="CP9" s="77" t="str">
        <f>Calculations!OW9</f>
        <v/>
      </c>
      <c r="CQ9" s="77" t="str">
        <f>Calculations!OX9</f>
        <v/>
      </c>
      <c r="CR9" s="77" t="str">
        <f>Calculations!OY9</f>
        <v/>
      </c>
      <c r="CS9" s="77" t="str">
        <f>Calculations!OZ9</f>
        <v/>
      </c>
      <c r="CT9" s="77" t="str">
        <f>Calculations!PA9</f>
        <v/>
      </c>
      <c r="CU9" s="77" t="str">
        <f>Calculations!PB9</f>
        <v/>
      </c>
      <c r="CV9" s="77" t="str">
        <f>Calculations!PC9</f>
        <v/>
      </c>
      <c r="CW9" s="77" t="str">
        <f>Calculations!PD9</f>
        <v/>
      </c>
      <c r="CX9" s="77" t="str">
        <f>Calculations!PE9</f>
        <v/>
      </c>
      <c r="CY9" s="77" t="str">
        <f t="shared" si="0"/>
        <v>-</v>
      </c>
      <c r="CZ9" s="77" t="str">
        <f t="shared" si="1"/>
        <v>+/-</v>
      </c>
    </row>
    <row r="10" spans="1:104" x14ac:dyDescent="0.25">
      <c r="A10" s="3" t="s">
        <v>1524</v>
      </c>
      <c r="B10" s="74" t="str">
        <f>'Array Table'!B9</f>
        <v>Bacteroides intestinalis</v>
      </c>
      <c r="C10" s="74" t="str">
        <f>'Array Table'!D9</f>
        <v/>
      </c>
      <c r="D10" s="74" t="str">
        <f>'Array Table'!E9</f>
        <v/>
      </c>
      <c r="E10" s="74">
        <f>'Array Table'!F9</f>
        <v>40</v>
      </c>
      <c r="F10" s="38" t="str">
        <f>IF(Calculations!DI10&gt;35,"OKAY","Warning!")</f>
        <v>OKAY</v>
      </c>
      <c r="G10" s="77" t="str">
        <f>Calculations!LL10</f>
        <v>+</v>
      </c>
      <c r="H10" s="77" t="str">
        <f>Calculations!LM10</f>
        <v>+</v>
      </c>
      <c r="I10" s="77" t="str">
        <f>Calculations!LN10</f>
        <v>+</v>
      </c>
      <c r="J10" s="77" t="str">
        <f>Calculations!LO10</f>
        <v/>
      </c>
      <c r="K10" s="77" t="str">
        <f>Calculations!LP10</f>
        <v/>
      </c>
      <c r="L10" s="77" t="str">
        <f>Calculations!LQ10</f>
        <v/>
      </c>
      <c r="M10" s="77" t="str">
        <f>Calculations!LR10</f>
        <v/>
      </c>
      <c r="N10" s="77" t="str">
        <f>Calculations!LS10</f>
        <v/>
      </c>
      <c r="O10" s="77" t="str">
        <f>Calculations!LT10</f>
        <v/>
      </c>
      <c r="P10" s="77" t="str">
        <f>Calculations!LU10</f>
        <v/>
      </c>
      <c r="Q10" s="77" t="str">
        <f>Calculations!LV10</f>
        <v/>
      </c>
      <c r="R10" s="77" t="str">
        <f>Calculations!LW10</f>
        <v/>
      </c>
      <c r="S10" s="77" t="str">
        <f>Calculations!LX10</f>
        <v/>
      </c>
      <c r="T10" s="77" t="str">
        <f>Calculations!LY10</f>
        <v/>
      </c>
      <c r="U10" s="77" t="str">
        <f>Calculations!LZ10</f>
        <v/>
      </c>
      <c r="V10" s="77" t="str">
        <f>Calculations!MA10</f>
        <v/>
      </c>
      <c r="W10" s="77" t="str">
        <f>Calculations!MB10</f>
        <v/>
      </c>
      <c r="X10" s="77" t="str">
        <f>Calculations!MC10</f>
        <v/>
      </c>
      <c r="Y10" s="77" t="str">
        <f>Calculations!MD10</f>
        <v/>
      </c>
      <c r="Z10" s="77" t="str">
        <f>Calculations!ME10</f>
        <v/>
      </c>
      <c r="AA10" s="77" t="str">
        <f>Calculations!MF10</f>
        <v/>
      </c>
      <c r="AB10" s="77" t="str">
        <f>Calculations!MG10</f>
        <v/>
      </c>
      <c r="AC10" s="77" t="str">
        <f>Calculations!MH10</f>
        <v/>
      </c>
      <c r="AD10" s="77" t="str">
        <f>Calculations!MI10</f>
        <v/>
      </c>
      <c r="AE10" s="77" t="str">
        <f>Calculations!MJ10</f>
        <v/>
      </c>
      <c r="AF10" s="77" t="str">
        <f>Calculations!MK10</f>
        <v/>
      </c>
      <c r="AG10" s="77" t="str">
        <f>Calculations!ML10</f>
        <v/>
      </c>
      <c r="AH10" s="77" t="str">
        <f>Calculations!MM10</f>
        <v/>
      </c>
      <c r="AI10" s="77" t="str">
        <f>Calculations!MN10</f>
        <v/>
      </c>
      <c r="AJ10" s="77" t="str">
        <f>Calculations!MO10</f>
        <v/>
      </c>
      <c r="AK10" s="77" t="str">
        <f>Calculations!MP10</f>
        <v/>
      </c>
      <c r="AL10" s="77" t="str">
        <f>Calculations!MQ10</f>
        <v/>
      </c>
      <c r="AM10" s="77" t="str">
        <f>Calculations!MR10</f>
        <v/>
      </c>
      <c r="AN10" s="77" t="str">
        <f>Calculations!MS10</f>
        <v/>
      </c>
      <c r="AO10" s="77" t="str">
        <f>Calculations!MT10</f>
        <v/>
      </c>
      <c r="AP10" s="77" t="str">
        <f>Calculations!MU10</f>
        <v/>
      </c>
      <c r="AQ10" s="77" t="str">
        <f>Calculations!MV10</f>
        <v/>
      </c>
      <c r="AR10" s="77" t="str">
        <f>Calculations!MW10</f>
        <v/>
      </c>
      <c r="AS10" s="77" t="str">
        <f>Calculations!MX10</f>
        <v/>
      </c>
      <c r="AT10" s="77" t="str">
        <f>Calculations!MY10</f>
        <v/>
      </c>
      <c r="AU10" s="77" t="str">
        <f>Calculations!MZ10</f>
        <v/>
      </c>
      <c r="AV10" s="77" t="str">
        <f>Calculations!NA10</f>
        <v/>
      </c>
      <c r="AW10" s="77" t="str">
        <f>Calculations!NB10</f>
        <v/>
      </c>
      <c r="AX10" s="77" t="str">
        <f>Calculations!NC10</f>
        <v/>
      </c>
      <c r="AY10" s="77" t="str">
        <f>Calculations!ND10</f>
        <v/>
      </c>
      <c r="AZ10" s="77" t="str">
        <f>Calculations!NE10</f>
        <v/>
      </c>
      <c r="BA10" s="77" t="str">
        <f>Calculations!NF10</f>
        <v/>
      </c>
      <c r="BB10" s="77" t="str">
        <f>Calculations!NG10</f>
        <v/>
      </c>
      <c r="BC10" s="77" t="str">
        <f>Calculations!NJ10</f>
        <v>+</v>
      </c>
      <c r="BD10" s="77" t="str">
        <f>Calculations!NK10</f>
        <v>+</v>
      </c>
      <c r="BE10" s="77" t="str">
        <f>Calculations!NL10</f>
        <v>+</v>
      </c>
      <c r="BF10" s="77" t="str">
        <f>Calculations!NM10</f>
        <v/>
      </c>
      <c r="BG10" s="77" t="str">
        <f>Calculations!NN10</f>
        <v/>
      </c>
      <c r="BH10" s="77" t="str">
        <f>Calculations!NO10</f>
        <v/>
      </c>
      <c r="BI10" s="77" t="str">
        <f>Calculations!NP10</f>
        <v/>
      </c>
      <c r="BJ10" s="77" t="str">
        <f>Calculations!NQ10</f>
        <v/>
      </c>
      <c r="BK10" s="77" t="str">
        <f>Calculations!NR10</f>
        <v/>
      </c>
      <c r="BL10" s="77" t="str">
        <f>Calculations!NS10</f>
        <v/>
      </c>
      <c r="BM10" s="77" t="str">
        <f>Calculations!NT10</f>
        <v/>
      </c>
      <c r="BN10" s="77" t="str">
        <f>Calculations!NU10</f>
        <v/>
      </c>
      <c r="BO10" s="77" t="str">
        <f>Calculations!NV10</f>
        <v/>
      </c>
      <c r="BP10" s="77" t="str">
        <f>Calculations!NW10</f>
        <v/>
      </c>
      <c r="BQ10" s="77" t="str">
        <f>Calculations!NX10</f>
        <v/>
      </c>
      <c r="BR10" s="77" t="str">
        <f>Calculations!NY10</f>
        <v/>
      </c>
      <c r="BS10" s="77" t="str">
        <f>Calculations!NZ10</f>
        <v/>
      </c>
      <c r="BT10" s="77" t="str">
        <f>Calculations!OA10</f>
        <v/>
      </c>
      <c r="BU10" s="77" t="str">
        <f>Calculations!OB10</f>
        <v/>
      </c>
      <c r="BV10" s="77" t="str">
        <f>Calculations!OC10</f>
        <v/>
      </c>
      <c r="BW10" s="77" t="str">
        <f>Calculations!OD10</f>
        <v/>
      </c>
      <c r="BX10" s="77" t="str">
        <f>Calculations!OE10</f>
        <v/>
      </c>
      <c r="BY10" s="77" t="str">
        <f>Calculations!OF10</f>
        <v/>
      </c>
      <c r="BZ10" s="77" t="str">
        <f>Calculations!OG10</f>
        <v/>
      </c>
      <c r="CA10" s="77" t="str">
        <f>Calculations!OH10</f>
        <v/>
      </c>
      <c r="CB10" s="77" t="str">
        <f>Calculations!OI10</f>
        <v/>
      </c>
      <c r="CC10" s="77" t="str">
        <f>Calculations!OJ10</f>
        <v/>
      </c>
      <c r="CD10" s="77" t="str">
        <f>Calculations!OK10</f>
        <v/>
      </c>
      <c r="CE10" s="77" t="str">
        <f>Calculations!OL10</f>
        <v/>
      </c>
      <c r="CF10" s="77" t="str">
        <f>Calculations!OM10</f>
        <v/>
      </c>
      <c r="CG10" s="77" t="str">
        <f>Calculations!ON10</f>
        <v/>
      </c>
      <c r="CH10" s="77" t="str">
        <f>Calculations!OO10</f>
        <v/>
      </c>
      <c r="CI10" s="77" t="str">
        <f>Calculations!OP10</f>
        <v/>
      </c>
      <c r="CJ10" s="77" t="str">
        <f>Calculations!OQ10</f>
        <v/>
      </c>
      <c r="CK10" s="77" t="str">
        <f>Calculations!OR10</f>
        <v/>
      </c>
      <c r="CL10" s="77" t="str">
        <f>Calculations!OS10</f>
        <v/>
      </c>
      <c r="CM10" s="77" t="str">
        <f>Calculations!OT10</f>
        <v/>
      </c>
      <c r="CN10" s="77" t="str">
        <f>Calculations!OU10</f>
        <v/>
      </c>
      <c r="CO10" s="77" t="str">
        <f>Calculations!OV10</f>
        <v/>
      </c>
      <c r="CP10" s="77" t="str">
        <f>Calculations!OW10</f>
        <v/>
      </c>
      <c r="CQ10" s="77" t="str">
        <f>Calculations!OX10</f>
        <v/>
      </c>
      <c r="CR10" s="77" t="str">
        <f>Calculations!OY10</f>
        <v/>
      </c>
      <c r="CS10" s="77" t="str">
        <f>Calculations!OZ10</f>
        <v/>
      </c>
      <c r="CT10" s="77" t="str">
        <f>Calculations!PA10</f>
        <v/>
      </c>
      <c r="CU10" s="77" t="str">
        <f>Calculations!PB10</f>
        <v/>
      </c>
      <c r="CV10" s="77" t="str">
        <f>Calculations!PC10</f>
        <v/>
      </c>
      <c r="CW10" s="77" t="str">
        <f>Calculations!PD10</f>
        <v/>
      </c>
      <c r="CX10" s="77" t="str">
        <f>Calculations!PE10</f>
        <v/>
      </c>
      <c r="CY10" s="77" t="str">
        <f t="shared" si="0"/>
        <v>+</v>
      </c>
      <c r="CZ10" s="77" t="str">
        <f t="shared" si="1"/>
        <v>+</v>
      </c>
    </row>
    <row r="11" spans="1:104" x14ac:dyDescent="0.25">
      <c r="A11" s="3" t="s">
        <v>1525</v>
      </c>
      <c r="B11" s="74" t="str">
        <f>'Array Table'!B10</f>
        <v>Bacteroides ovatus</v>
      </c>
      <c r="C11" s="74" t="str">
        <f>'Array Table'!D10</f>
        <v/>
      </c>
      <c r="D11" s="74" t="str">
        <f>'Array Table'!E10</f>
        <v/>
      </c>
      <c r="E11" s="74">
        <f>'Array Table'!F10</f>
        <v>20</v>
      </c>
      <c r="F11" s="38" t="str">
        <f>IF(Calculations!DI11&gt;35,"OKAY","Warning!")</f>
        <v>OKAY</v>
      </c>
      <c r="G11" s="77" t="str">
        <f>Calculations!LL11</f>
        <v>+</v>
      </c>
      <c r="H11" s="77" t="str">
        <f>Calculations!LM11</f>
        <v>+</v>
      </c>
      <c r="I11" s="77" t="str">
        <f>Calculations!LN11</f>
        <v>+</v>
      </c>
      <c r="J11" s="77" t="str">
        <f>Calculations!LO11</f>
        <v/>
      </c>
      <c r="K11" s="77" t="str">
        <f>Calculations!LP11</f>
        <v/>
      </c>
      <c r="L11" s="77" t="str">
        <f>Calculations!LQ11</f>
        <v/>
      </c>
      <c r="M11" s="77" t="str">
        <f>Calculations!LR11</f>
        <v/>
      </c>
      <c r="N11" s="77" t="str">
        <f>Calculations!LS11</f>
        <v/>
      </c>
      <c r="O11" s="77" t="str">
        <f>Calculations!LT11</f>
        <v/>
      </c>
      <c r="P11" s="77" t="str">
        <f>Calculations!LU11</f>
        <v/>
      </c>
      <c r="Q11" s="77" t="str">
        <f>Calculations!LV11</f>
        <v/>
      </c>
      <c r="R11" s="77" t="str">
        <f>Calculations!LW11</f>
        <v/>
      </c>
      <c r="S11" s="77" t="str">
        <f>Calculations!LX11</f>
        <v/>
      </c>
      <c r="T11" s="77" t="str">
        <f>Calculations!LY11</f>
        <v/>
      </c>
      <c r="U11" s="77" t="str">
        <f>Calculations!LZ11</f>
        <v/>
      </c>
      <c r="V11" s="77" t="str">
        <f>Calculations!MA11</f>
        <v/>
      </c>
      <c r="W11" s="77" t="str">
        <f>Calculations!MB11</f>
        <v/>
      </c>
      <c r="X11" s="77" t="str">
        <f>Calculations!MC11</f>
        <v/>
      </c>
      <c r="Y11" s="77" t="str">
        <f>Calculations!MD11</f>
        <v/>
      </c>
      <c r="Z11" s="77" t="str">
        <f>Calculations!ME11</f>
        <v/>
      </c>
      <c r="AA11" s="77" t="str">
        <f>Calculations!MF11</f>
        <v/>
      </c>
      <c r="AB11" s="77" t="str">
        <f>Calculations!MG11</f>
        <v/>
      </c>
      <c r="AC11" s="77" t="str">
        <f>Calculations!MH11</f>
        <v/>
      </c>
      <c r="AD11" s="77" t="str">
        <f>Calculations!MI11</f>
        <v/>
      </c>
      <c r="AE11" s="77" t="str">
        <f>Calculations!MJ11</f>
        <v/>
      </c>
      <c r="AF11" s="77" t="str">
        <f>Calculations!MK11</f>
        <v/>
      </c>
      <c r="AG11" s="77" t="str">
        <f>Calculations!ML11</f>
        <v/>
      </c>
      <c r="AH11" s="77" t="str">
        <f>Calculations!MM11</f>
        <v/>
      </c>
      <c r="AI11" s="77" t="str">
        <f>Calculations!MN11</f>
        <v/>
      </c>
      <c r="AJ11" s="77" t="str">
        <f>Calculations!MO11</f>
        <v/>
      </c>
      <c r="AK11" s="77" t="str">
        <f>Calculations!MP11</f>
        <v/>
      </c>
      <c r="AL11" s="77" t="str">
        <f>Calculations!MQ11</f>
        <v/>
      </c>
      <c r="AM11" s="77" t="str">
        <f>Calculations!MR11</f>
        <v/>
      </c>
      <c r="AN11" s="77" t="str">
        <f>Calculations!MS11</f>
        <v/>
      </c>
      <c r="AO11" s="77" t="str">
        <f>Calculations!MT11</f>
        <v/>
      </c>
      <c r="AP11" s="77" t="str">
        <f>Calculations!MU11</f>
        <v/>
      </c>
      <c r="AQ11" s="77" t="str">
        <f>Calculations!MV11</f>
        <v/>
      </c>
      <c r="AR11" s="77" t="str">
        <f>Calculations!MW11</f>
        <v/>
      </c>
      <c r="AS11" s="77" t="str">
        <f>Calculations!MX11</f>
        <v/>
      </c>
      <c r="AT11" s="77" t="str">
        <f>Calculations!MY11</f>
        <v/>
      </c>
      <c r="AU11" s="77" t="str">
        <f>Calculations!MZ11</f>
        <v/>
      </c>
      <c r="AV11" s="77" t="str">
        <f>Calculations!NA11</f>
        <v/>
      </c>
      <c r="AW11" s="77" t="str">
        <f>Calculations!NB11</f>
        <v/>
      </c>
      <c r="AX11" s="77" t="str">
        <f>Calculations!NC11</f>
        <v/>
      </c>
      <c r="AY11" s="77" t="str">
        <f>Calculations!ND11</f>
        <v/>
      </c>
      <c r="AZ11" s="77" t="str">
        <f>Calculations!NE11</f>
        <v/>
      </c>
      <c r="BA11" s="77" t="str">
        <f>Calculations!NF11</f>
        <v/>
      </c>
      <c r="BB11" s="77" t="str">
        <f>Calculations!NG11</f>
        <v/>
      </c>
      <c r="BC11" s="77" t="str">
        <f>Calculations!NJ11</f>
        <v>+</v>
      </c>
      <c r="BD11" s="77" t="str">
        <f>Calculations!NK11</f>
        <v>+</v>
      </c>
      <c r="BE11" s="77" t="str">
        <f>Calculations!NL11</f>
        <v>+</v>
      </c>
      <c r="BF11" s="77" t="str">
        <f>Calculations!NM11</f>
        <v/>
      </c>
      <c r="BG11" s="77" t="str">
        <f>Calculations!NN11</f>
        <v/>
      </c>
      <c r="BH11" s="77" t="str">
        <f>Calculations!NO11</f>
        <v/>
      </c>
      <c r="BI11" s="77" t="str">
        <f>Calculations!NP11</f>
        <v/>
      </c>
      <c r="BJ11" s="77" t="str">
        <f>Calculations!NQ11</f>
        <v/>
      </c>
      <c r="BK11" s="77" t="str">
        <f>Calculations!NR11</f>
        <v/>
      </c>
      <c r="BL11" s="77" t="str">
        <f>Calculations!NS11</f>
        <v/>
      </c>
      <c r="BM11" s="77" t="str">
        <f>Calculations!NT11</f>
        <v/>
      </c>
      <c r="BN11" s="77" t="str">
        <f>Calculations!NU11</f>
        <v/>
      </c>
      <c r="BO11" s="77" t="str">
        <f>Calculations!NV11</f>
        <v/>
      </c>
      <c r="BP11" s="77" t="str">
        <f>Calculations!NW11</f>
        <v/>
      </c>
      <c r="BQ11" s="77" t="str">
        <f>Calculations!NX11</f>
        <v/>
      </c>
      <c r="BR11" s="77" t="str">
        <f>Calculations!NY11</f>
        <v/>
      </c>
      <c r="BS11" s="77" t="str">
        <f>Calculations!NZ11</f>
        <v/>
      </c>
      <c r="BT11" s="77" t="str">
        <f>Calculations!OA11</f>
        <v/>
      </c>
      <c r="BU11" s="77" t="str">
        <f>Calculations!OB11</f>
        <v/>
      </c>
      <c r="BV11" s="77" t="str">
        <f>Calculations!OC11</f>
        <v/>
      </c>
      <c r="BW11" s="77" t="str">
        <f>Calculations!OD11</f>
        <v/>
      </c>
      <c r="BX11" s="77" t="str">
        <f>Calculations!OE11</f>
        <v/>
      </c>
      <c r="BY11" s="77" t="str">
        <f>Calculations!OF11</f>
        <v/>
      </c>
      <c r="BZ11" s="77" t="str">
        <f>Calculations!OG11</f>
        <v/>
      </c>
      <c r="CA11" s="77" t="str">
        <f>Calculations!OH11</f>
        <v/>
      </c>
      <c r="CB11" s="77" t="str">
        <f>Calculations!OI11</f>
        <v/>
      </c>
      <c r="CC11" s="77" t="str">
        <f>Calculations!OJ11</f>
        <v/>
      </c>
      <c r="CD11" s="77" t="str">
        <f>Calculations!OK11</f>
        <v/>
      </c>
      <c r="CE11" s="77" t="str">
        <f>Calculations!OL11</f>
        <v/>
      </c>
      <c r="CF11" s="77" t="str">
        <f>Calculations!OM11</f>
        <v/>
      </c>
      <c r="CG11" s="77" t="str">
        <f>Calculations!ON11</f>
        <v/>
      </c>
      <c r="CH11" s="77" t="str">
        <f>Calculations!OO11</f>
        <v/>
      </c>
      <c r="CI11" s="77" t="str">
        <f>Calculations!OP11</f>
        <v/>
      </c>
      <c r="CJ11" s="77" t="str">
        <f>Calculations!OQ11</f>
        <v/>
      </c>
      <c r="CK11" s="77" t="str">
        <f>Calculations!OR11</f>
        <v/>
      </c>
      <c r="CL11" s="77" t="str">
        <f>Calculations!OS11</f>
        <v/>
      </c>
      <c r="CM11" s="77" t="str">
        <f>Calculations!OT11</f>
        <v/>
      </c>
      <c r="CN11" s="77" t="str">
        <f>Calculations!OU11</f>
        <v/>
      </c>
      <c r="CO11" s="77" t="str">
        <f>Calculations!OV11</f>
        <v/>
      </c>
      <c r="CP11" s="77" t="str">
        <f>Calculations!OW11</f>
        <v/>
      </c>
      <c r="CQ11" s="77" t="str">
        <f>Calculations!OX11</f>
        <v/>
      </c>
      <c r="CR11" s="77" t="str">
        <f>Calculations!OY11</f>
        <v/>
      </c>
      <c r="CS11" s="77" t="str">
        <f>Calculations!OZ11</f>
        <v/>
      </c>
      <c r="CT11" s="77" t="str">
        <f>Calculations!PA11</f>
        <v/>
      </c>
      <c r="CU11" s="77" t="str">
        <f>Calculations!PB11</f>
        <v/>
      </c>
      <c r="CV11" s="77" t="str">
        <f>Calculations!PC11</f>
        <v/>
      </c>
      <c r="CW11" s="77" t="str">
        <f>Calculations!PD11</f>
        <v/>
      </c>
      <c r="CX11" s="77" t="str">
        <f>Calculations!PE11</f>
        <v/>
      </c>
      <c r="CY11" s="77" t="str">
        <f t="shared" si="0"/>
        <v>+</v>
      </c>
      <c r="CZ11" s="77" t="str">
        <f t="shared" si="1"/>
        <v>+</v>
      </c>
    </row>
    <row r="12" spans="1:104" x14ac:dyDescent="0.25">
      <c r="A12" s="3" t="s">
        <v>1526</v>
      </c>
      <c r="B12" s="74" t="str">
        <f>'Array Table'!B11</f>
        <v>Bacteroides vulgatus</v>
      </c>
      <c r="C12" s="74" t="str">
        <f>'Array Table'!D11</f>
        <v/>
      </c>
      <c r="D12" s="74" t="str">
        <f>'Array Table'!E11</f>
        <v>Bacteroides acidofaciens,Bacteroides coprocola</v>
      </c>
      <c r="E12" s="74">
        <f>'Array Table'!F11</f>
        <v>50</v>
      </c>
      <c r="F12" s="38" t="str">
        <f>IF(Calculations!DI12&gt;35,"OKAY","Warning!")</f>
        <v>OKAY</v>
      </c>
      <c r="G12" s="77" t="str">
        <f>Calculations!LL12</f>
        <v>+</v>
      </c>
      <c r="H12" s="77" t="str">
        <f>Calculations!LM12</f>
        <v>+</v>
      </c>
      <c r="I12" s="77" t="str">
        <f>Calculations!LN12</f>
        <v>+</v>
      </c>
      <c r="J12" s="77" t="str">
        <f>Calculations!LO12</f>
        <v/>
      </c>
      <c r="K12" s="77" t="str">
        <f>Calculations!LP12</f>
        <v/>
      </c>
      <c r="L12" s="77" t="str">
        <f>Calculations!LQ12</f>
        <v/>
      </c>
      <c r="M12" s="77" t="str">
        <f>Calculations!LR12</f>
        <v/>
      </c>
      <c r="N12" s="77" t="str">
        <f>Calculations!LS12</f>
        <v/>
      </c>
      <c r="O12" s="77" t="str">
        <f>Calculations!LT12</f>
        <v/>
      </c>
      <c r="P12" s="77" t="str">
        <f>Calculations!LU12</f>
        <v/>
      </c>
      <c r="Q12" s="77" t="str">
        <f>Calculations!LV12</f>
        <v/>
      </c>
      <c r="R12" s="77" t="str">
        <f>Calculations!LW12</f>
        <v/>
      </c>
      <c r="S12" s="77" t="str">
        <f>Calculations!LX12</f>
        <v/>
      </c>
      <c r="T12" s="77" t="str">
        <f>Calculations!LY12</f>
        <v/>
      </c>
      <c r="U12" s="77" t="str">
        <f>Calculations!LZ12</f>
        <v/>
      </c>
      <c r="V12" s="77" t="str">
        <f>Calculations!MA12</f>
        <v/>
      </c>
      <c r="W12" s="77" t="str">
        <f>Calculations!MB12</f>
        <v/>
      </c>
      <c r="X12" s="77" t="str">
        <f>Calculations!MC12</f>
        <v/>
      </c>
      <c r="Y12" s="77" t="str">
        <f>Calculations!MD12</f>
        <v/>
      </c>
      <c r="Z12" s="77" t="str">
        <f>Calculations!ME12</f>
        <v/>
      </c>
      <c r="AA12" s="77" t="str">
        <f>Calculations!MF12</f>
        <v/>
      </c>
      <c r="AB12" s="77" t="str">
        <f>Calculations!MG12</f>
        <v/>
      </c>
      <c r="AC12" s="77" t="str">
        <f>Calculations!MH12</f>
        <v/>
      </c>
      <c r="AD12" s="77" t="str">
        <f>Calculations!MI12</f>
        <v/>
      </c>
      <c r="AE12" s="77" t="str">
        <f>Calculations!MJ12</f>
        <v/>
      </c>
      <c r="AF12" s="77" t="str">
        <f>Calculations!MK12</f>
        <v/>
      </c>
      <c r="AG12" s="77" t="str">
        <f>Calculations!ML12</f>
        <v/>
      </c>
      <c r="AH12" s="77" t="str">
        <f>Calculations!MM12</f>
        <v/>
      </c>
      <c r="AI12" s="77" t="str">
        <f>Calculations!MN12</f>
        <v/>
      </c>
      <c r="AJ12" s="77" t="str">
        <f>Calculations!MO12</f>
        <v/>
      </c>
      <c r="AK12" s="77" t="str">
        <f>Calculations!MP12</f>
        <v/>
      </c>
      <c r="AL12" s="77" t="str">
        <f>Calculations!MQ12</f>
        <v/>
      </c>
      <c r="AM12" s="77" t="str">
        <f>Calculations!MR12</f>
        <v/>
      </c>
      <c r="AN12" s="77" t="str">
        <f>Calculations!MS12</f>
        <v/>
      </c>
      <c r="AO12" s="77" t="str">
        <f>Calculations!MT12</f>
        <v/>
      </c>
      <c r="AP12" s="77" t="str">
        <f>Calculations!MU12</f>
        <v/>
      </c>
      <c r="AQ12" s="77" t="str">
        <f>Calculations!MV12</f>
        <v/>
      </c>
      <c r="AR12" s="77" t="str">
        <f>Calculations!MW12</f>
        <v/>
      </c>
      <c r="AS12" s="77" t="str">
        <f>Calculations!MX12</f>
        <v/>
      </c>
      <c r="AT12" s="77" t="str">
        <f>Calculations!MY12</f>
        <v/>
      </c>
      <c r="AU12" s="77" t="str">
        <f>Calculations!MZ12</f>
        <v/>
      </c>
      <c r="AV12" s="77" t="str">
        <f>Calculations!NA12</f>
        <v/>
      </c>
      <c r="AW12" s="77" t="str">
        <f>Calculations!NB12</f>
        <v/>
      </c>
      <c r="AX12" s="77" t="str">
        <f>Calculations!NC12</f>
        <v/>
      </c>
      <c r="AY12" s="77" t="str">
        <f>Calculations!ND12</f>
        <v/>
      </c>
      <c r="AZ12" s="77" t="str">
        <f>Calculations!NE12</f>
        <v/>
      </c>
      <c r="BA12" s="77" t="str">
        <f>Calculations!NF12</f>
        <v/>
      </c>
      <c r="BB12" s="77" t="str">
        <f>Calculations!NG12</f>
        <v/>
      </c>
      <c r="BC12" s="77" t="str">
        <f>Calculations!NJ12</f>
        <v>+</v>
      </c>
      <c r="BD12" s="77" t="str">
        <f>Calculations!NK12</f>
        <v>+</v>
      </c>
      <c r="BE12" s="77" t="str">
        <f>Calculations!NL12</f>
        <v>+</v>
      </c>
      <c r="BF12" s="77" t="str">
        <f>Calculations!NM12</f>
        <v/>
      </c>
      <c r="BG12" s="77" t="str">
        <f>Calculations!NN12</f>
        <v/>
      </c>
      <c r="BH12" s="77" t="str">
        <f>Calculations!NO12</f>
        <v/>
      </c>
      <c r="BI12" s="77" t="str">
        <f>Calculations!NP12</f>
        <v/>
      </c>
      <c r="BJ12" s="77" t="str">
        <f>Calculations!NQ12</f>
        <v/>
      </c>
      <c r="BK12" s="77" t="str">
        <f>Calculations!NR12</f>
        <v/>
      </c>
      <c r="BL12" s="77" t="str">
        <f>Calculations!NS12</f>
        <v/>
      </c>
      <c r="BM12" s="77" t="str">
        <f>Calculations!NT12</f>
        <v/>
      </c>
      <c r="BN12" s="77" t="str">
        <f>Calculations!NU12</f>
        <v/>
      </c>
      <c r="BO12" s="77" t="str">
        <f>Calculations!NV12</f>
        <v/>
      </c>
      <c r="BP12" s="77" t="str">
        <f>Calculations!NW12</f>
        <v/>
      </c>
      <c r="BQ12" s="77" t="str">
        <f>Calculations!NX12</f>
        <v/>
      </c>
      <c r="BR12" s="77" t="str">
        <f>Calculations!NY12</f>
        <v/>
      </c>
      <c r="BS12" s="77" t="str">
        <f>Calculations!NZ12</f>
        <v/>
      </c>
      <c r="BT12" s="77" t="str">
        <f>Calculations!OA12</f>
        <v/>
      </c>
      <c r="BU12" s="77" t="str">
        <f>Calculations!OB12</f>
        <v/>
      </c>
      <c r="BV12" s="77" t="str">
        <f>Calculations!OC12</f>
        <v/>
      </c>
      <c r="BW12" s="77" t="str">
        <f>Calculations!OD12</f>
        <v/>
      </c>
      <c r="BX12" s="77" t="str">
        <f>Calculations!OE12</f>
        <v/>
      </c>
      <c r="BY12" s="77" t="str">
        <f>Calculations!OF12</f>
        <v/>
      </c>
      <c r="BZ12" s="77" t="str">
        <f>Calculations!OG12</f>
        <v/>
      </c>
      <c r="CA12" s="77" t="str">
        <f>Calculations!OH12</f>
        <v/>
      </c>
      <c r="CB12" s="77" t="str">
        <f>Calculations!OI12</f>
        <v/>
      </c>
      <c r="CC12" s="77" t="str">
        <f>Calculations!OJ12</f>
        <v/>
      </c>
      <c r="CD12" s="77" t="str">
        <f>Calculations!OK12</f>
        <v/>
      </c>
      <c r="CE12" s="77" t="str">
        <f>Calculations!OL12</f>
        <v/>
      </c>
      <c r="CF12" s="77" t="str">
        <f>Calculations!OM12</f>
        <v/>
      </c>
      <c r="CG12" s="77" t="str">
        <f>Calculations!ON12</f>
        <v/>
      </c>
      <c r="CH12" s="77" t="str">
        <f>Calculations!OO12</f>
        <v/>
      </c>
      <c r="CI12" s="77" t="str">
        <f>Calculations!OP12</f>
        <v/>
      </c>
      <c r="CJ12" s="77" t="str">
        <f>Calculations!OQ12</f>
        <v/>
      </c>
      <c r="CK12" s="77" t="str">
        <f>Calculations!OR12</f>
        <v/>
      </c>
      <c r="CL12" s="77" t="str">
        <f>Calculations!OS12</f>
        <v/>
      </c>
      <c r="CM12" s="77" t="str">
        <f>Calculations!OT12</f>
        <v/>
      </c>
      <c r="CN12" s="77" t="str">
        <f>Calculations!OU12</f>
        <v/>
      </c>
      <c r="CO12" s="77" t="str">
        <f>Calculations!OV12</f>
        <v/>
      </c>
      <c r="CP12" s="77" t="str">
        <f>Calculations!OW12</f>
        <v/>
      </c>
      <c r="CQ12" s="77" t="str">
        <f>Calculations!OX12</f>
        <v/>
      </c>
      <c r="CR12" s="77" t="str">
        <f>Calculations!OY12</f>
        <v/>
      </c>
      <c r="CS12" s="77" t="str">
        <f>Calculations!OZ12</f>
        <v/>
      </c>
      <c r="CT12" s="77" t="str">
        <f>Calculations!PA12</f>
        <v/>
      </c>
      <c r="CU12" s="77" t="str">
        <f>Calculations!PB12</f>
        <v/>
      </c>
      <c r="CV12" s="77" t="str">
        <f>Calculations!PC12</f>
        <v/>
      </c>
      <c r="CW12" s="77" t="str">
        <f>Calculations!PD12</f>
        <v/>
      </c>
      <c r="CX12" s="77" t="str">
        <f>Calculations!PE12</f>
        <v/>
      </c>
      <c r="CY12" s="77" t="str">
        <f t="shared" si="0"/>
        <v>+</v>
      </c>
      <c r="CZ12" s="77" t="str">
        <f t="shared" si="1"/>
        <v>+</v>
      </c>
    </row>
    <row r="13" spans="1:104" x14ac:dyDescent="0.25">
      <c r="A13" s="3" t="s">
        <v>1527</v>
      </c>
      <c r="B13" s="74" t="str">
        <f>'Array Table'!B12</f>
        <v>Bifidobacterium adolescentis</v>
      </c>
      <c r="C13" s="74" t="str">
        <f>'Array Table'!D12</f>
        <v/>
      </c>
      <c r="D13" s="74" t="str">
        <f>'Array Table'!E12</f>
        <v/>
      </c>
      <c r="E13" s="74">
        <f>'Array Table'!F12</f>
        <v>50</v>
      </c>
      <c r="F13" s="38" t="str">
        <f>IF(Calculations!DI13&gt;35,"OKAY","Warning!")</f>
        <v>OKAY</v>
      </c>
      <c r="G13" s="77" t="str">
        <f>Calculations!LL13</f>
        <v>-</v>
      </c>
      <c r="H13" s="77" t="str">
        <f>Calculations!LM13</f>
        <v>-</v>
      </c>
      <c r="I13" s="77" t="str">
        <f>Calculations!LN13</f>
        <v>-</v>
      </c>
      <c r="J13" s="77" t="str">
        <f>Calculations!LO13</f>
        <v/>
      </c>
      <c r="K13" s="77" t="str">
        <f>Calculations!LP13</f>
        <v/>
      </c>
      <c r="L13" s="77" t="str">
        <f>Calculations!LQ13</f>
        <v/>
      </c>
      <c r="M13" s="77" t="str">
        <f>Calculations!LR13</f>
        <v/>
      </c>
      <c r="N13" s="77" t="str">
        <f>Calculations!LS13</f>
        <v/>
      </c>
      <c r="O13" s="77" t="str">
        <f>Calculations!LT13</f>
        <v/>
      </c>
      <c r="P13" s="77" t="str">
        <f>Calculations!LU13</f>
        <v/>
      </c>
      <c r="Q13" s="77" t="str">
        <f>Calculations!LV13</f>
        <v/>
      </c>
      <c r="R13" s="77" t="str">
        <f>Calculations!LW13</f>
        <v/>
      </c>
      <c r="S13" s="77" t="str">
        <f>Calculations!LX13</f>
        <v/>
      </c>
      <c r="T13" s="77" t="str">
        <f>Calculations!LY13</f>
        <v/>
      </c>
      <c r="U13" s="77" t="str">
        <f>Calculations!LZ13</f>
        <v/>
      </c>
      <c r="V13" s="77" t="str">
        <f>Calculations!MA13</f>
        <v/>
      </c>
      <c r="W13" s="77" t="str">
        <f>Calculations!MB13</f>
        <v/>
      </c>
      <c r="X13" s="77" t="str">
        <f>Calculations!MC13</f>
        <v/>
      </c>
      <c r="Y13" s="77" t="str">
        <f>Calculations!MD13</f>
        <v/>
      </c>
      <c r="Z13" s="77" t="str">
        <f>Calculations!ME13</f>
        <v/>
      </c>
      <c r="AA13" s="77" t="str">
        <f>Calculations!MF13</f>
        <v/>
      </c>
      <c r="AB13" s="77" t="str">
        <f>Calculations!MG13</f>
        <v/>
      </c>
      <c r="AC13" s="77" t="str">
        <f>Calculations!MH13</f>
        <v/>
      </c>
      <c r="AD13" s="77" t="str">
        <f>Calculations!MI13</f>
        <v/>
      </c>
      <c r="AE13" s="77" t="str">
        <f>Calculations!MJ13</f>
        <v/>
      </c>
      <c r="AF13" s="77" t="str">
        <f>Calculations!MK13</f>
        <v/>
      </c>
      <c r="AG13" s="77" t="str">
        <f>Calculations!ML13</f>
        <v/>
      </c>
      <c r="AH13" s="77" t="str">
        <f>Calculations!MM13</f>
        <v/>
      </c>
      <c r="AI13" s="77" t="str">
        <f>Calculations!MN13</f>
        <v/>
      </c>
      <c r="AJ13" s="77" t="str">
        <f>Calculations!MO13</f>
        <v/>
      </c>
      <c r="AK13" s="77" t="str">
        <f>Calculations!MP13</f>
        <v/>
      </c>
      <c r="AL13" s="77" t="str">
        <f>Calculations!MQ13</f>
        <v/>
      </c>
      <c r="AM13" s="77" t="str">
        <f>Calculations!MR13</f>
        <v/>
      </c>
      <c r="AN13" s="77" t="str">
        <f>Calculations!MS13</f>
        <v/>
      </c>
      <c r="AO13" s="77" t="str">
        <f>Calculations!MT13</f>
        <v/>
      </c>
      <c r="AP13" s="77" t="str">
        <f>Calculations!MU13</f>
        <v/>
      </c>
      <c r="AQ13" s="77" t="str">
        <f>Calculations!MV13</f>
        <v/>
      </c>
      <c r="AR13" s="77" t="str">
        <f>Calculations!MW13</f>
        <v/>
      </c>
      <c r="AS13" s="77" t="str">
        <f>Calculations!MX13</f>
        <v/>
      </c>
      <c r="AT13" s="77" t="str">
        <f>Calculations!MY13</f>
        <v/>
      </c>
      <c r="AU13" s="77" t="str">
        <f>Calculations!MZ13</f>
        <v/>
      </c>
      <c r="AV13" s="77" t="str">
        <f>Calculations!NA13</f>
        <v/>
      </c>
      <c r="AW13" s="77" t="str">
        <f>Calculations!NB13</f>
        <v/>
      </c>
      <c r="AX13" s="77" t="str">
        <f>Calculations!NC13</f>
        <v/>
      </c>
      <c r="AY13" s="77" t="str">
        <f>Calculations!ND13</f>
        <v/>
      </c>
      <c r="AZ13" s="77" t="str">
        <f>Calculations!NE13</f>
        <v/>
      </c>
      <c r="BA13" s="77" t="str">
        <f>Calculations!NF13</f>
        <v/>
      </c>
      <c r="BB13" s="77" t="str">
        <f>Calculations!NG13</f>
        <v/>
      </c>
      <c r="BC13" s="77" t="str">
        <f>Calculations!NJ13</f>
        <v>+</v>
      </c>
      <c r="BD13" s="77" t="str">
        <f>Calculations!NK13</f>
        <v>-</v>
      </c>
      <c r="BE13" s="77" t="str">
        <f>Calculations!NL13</f>
        <v>+</v>
      </c>
      <c r="BF13" s="77" t="str">
        <f>Calculations!NM13</f>
        <v/>
      </c>
      <c r="BG13" s="77" t="str">
        <f>Calculations!NN13</f>
        <v/>
      </c>
      <c r="BH13" s="77" t="str">
        <f>Calculations!NO13</f>
        <v/>
      </c>
      <c r="BI13" s="77" t="str">
        <f>Calculations!NP13</f>
        <v/>
      </c>
      <c r="BJ13" s="77" t="str">
        <f>Calculations!NQ13</f>
        <v/>
      </c>
      <c r="BK13" s="77" t="str">
        <f>Calculations!NR13</f>
        <v/>
      </c>
      <c r="BL13" s="77" t="str">
        <f>Calculations!NS13</f>
        <v/>
      </c>
      <c r="BM13" s="77" t="str">
        <f>Calculations!NT13</f>
        <v/>
      </c>
      <c r="BN13" s="77" t="str">
        <f>Calculations!NU13</f>
        <v/>
      </c>
      <c r="BO13" s="77" t="str">
        <f>Calculations!NV13</f>
        <v/>
      </c>
      <c r="BP13" s="77" t="str">
        <f>Calculations!NW13</f>
        <v/>
      </c>
      <c r="BQ13" s="77" t="str">
        <f>Calculations!NX13</f>
        <v/>
      </c>
      <c r="BR13" s="77" t="str">
        <f>Calculations!NY13</f>
        <v/>
      </c>
      <c r="BS13" s="77" t="str">
        <f>Calculations!NZ13</f>
        <v/>
      </c>
      <c r="BT13" s="77" t="str">
        <f>Calculations!OA13</f>
        <v/>
      </c>
      <c r="BU13" s="77" t="str">
        <f>Calculations!OB13</f>
        <v/>
      </c>
      <c r="BV13" s="77" t="str">
        <f>Calculations!OC13</f>
        <v/>
      </c>
      <c r="BW13" s="77" t="str">
        <f>Calculations!OD13</f>
        <v/>
      </c>
      <c r="BX13" s="77" t="str">
        <f>Calculations!OE13</f>
        <v/>
      </c>
      <c r="BY13" s="77" t="str">
        <f>Calculations!OF13</f>
        <v/>
      </c>
      <c r="BZ13" s="77" t="str">
        <f>Calculations!OG13</f>
        <v/>
      </c>
      <c r="CA13" s="77" t="str">
        <f>Calculations!OH13</f>
        <v/>
      </c>
      <c r="CB13" s="77" t="str">
        <f>Calculations!OI13</f>
        <v/>
      </c>
      <c r="CC13" s="77" t="str">
        <f>Calculations!OJ13</f>
        <v/>
      </c>
      <c r="CD13" s="77" t="str">
        <f>Calculations!OK13</f>
        <v/>
      </c>
      <c r="CE13" s="77" t="str">
        <f>Calculations!OL13</f>
        <v/>
      </c>
      <c r="CF13" s="77" t="str">
        <f>Calculations!OM13</f>
        <v/>
      </c>
      <c r="CG13" s="77" t="str">
        <f>Calculations!ON13</f>
        <v/>
      </c>
      <c r="CH13" s="77" t="str">
        <f>Calculations!OO13</f>
        <v/>
      </c>
      <c r="CI13" s="77" t="str">
        <f>Calculations!OP13</f>
        <v/>
      </c>
      <c r="CJ13" s="77" t="str">
        <f>Calculations!OQ13</f>
        <v/>
      </c>
      <c r="CK13" s="77" t="str">
        <f>Calculations!OR13</f>
        <v/>
      </c>
      <c r="CL13" s="77" t="str">
        <f>Calculations!OS13</f>
        <v/>
      </c>
      <c r="CM13" s="77" t="str">
        <f>Calculations!OT13</f>
        <v/>
      </c>
      <c r="CN13" s="77" t="str">
        <f>Calculations!OU13</f>
        <v/>
      </c>
      <c r="CO13" s="77" t="str">
        <f>Calculations!OV13</f>
        <v/>
      </c>
      <c r="CP13" s="77" t="str">
        <f>Calculations!OW13</f>
        <v/>
      </c>
      <c r="CQ13" s="77" t="str">
        <f>Calculations!OX13</f>
        <v/>
      </c>
      <c r="CR13" s="77" t="str">
        <f>Calculations!OY13</f>
        <v/>
      </c>
      <c r="CS13" s="77" t="str">
        <f>Calculations!OZ13</f>
        <v/>
      </c>
      <c r="CT13" s="77" t="str">
        <f>Calculations!PA13</f>
        <v/>
      </c>
      <c r="CU13" s="77" t="str">
        <f>Calculations!PB13</f>
        <v/>
      </c>
      <c r="CV13" s="77" t="str">
        <f>Calculations!PC13</f>
        <v/>
      </c>
      <c r="CW13" s="77" t="str">
        <f>Calculations!PD13</f>
        <v/>
      </c>
      <c r="CX13" s="77" t="str">
        <f>Calculations!PE13</f>
        <v/>
      </c>
      <c r="CY13" s="77" t="str">
        <f t="shared" si="0"/>
        <v>-</v>
      </c>
      <c r="CZ13" s="77" t="str">
        <f t="shared" si="1"/>
        <v>+</v>
      </c>
    </row>
    <row r="14" spans="1:104" x14ac:dyDescent="0.25">
      <c r="A14" s="3" t="s">
        <v>1528</v>
      </c>
      <c r="B14" s="74" t="str">
        <f>'Array Table'!B13</f>
        <v>Bifidobacterium bifidum</v>
      </c>
      <c r="C14" s="74" t="str">
        <f>'Array Table'!D13</f>
        <v/>
      </c>
      <c r="D14" s="74" t="str">
        <f>'Array Table'!E13</f>
        <v/>
      </c>
      <c r="E14" s="74">
        <f>'Array Table'!F13</f>
        <v>30</v>
      </c>
      <c r="F14" s="38" t="str">
        <f>IF(Calculations!DI14&gt;35,"OKAY","Warning!")</f>
        <v>OKAY</v>
      </c>
      <c r="G14" s="77" t="str">
        <f>Calculations!LL14</f>
        <v>+</v>
      </c>
      <c r="H14" s="77" t="str">
        <f>Calculations!LM14</f>
        <v>+</v>
      </c>
      <c r="I14" s="77" t="str">
        <f>Calculations!LN14</f>
        <v>+</v>
      </c>
      <c r="J14" s="77" t="str">
        <f>Calculations!LO14</f>
        <v/>
      </c>
      <c r="K14" s="77" t="str">
        <f>Calculations!LP14</f>
        <v/>
      </c>
      <c r="L14" s="77" t="str">
        <f>Calculations!LQ14</f>
        <v/>
      </c>
      <c r="M14" s="77" t="str">
        <f>Calculations!LR14</f>
        <v/>
      </c>
      <c r="N14" s="77" t="str">
        <f>Calculations!LS14</f>
        <v/>
      </c>
      <c r="O14" s="77" t="str">
        <f>Calculations!LT14</f>
        <v/>
      </c>
      <c r="P14" s="77" t="str">
        <f>Calculations!LU14</f>
        <v/>
      </c>
      <c r="Q14" s="77" t="str">
        <f>Calculations!LV14</f>
        <v/>
      </c>
      <c r="R14" s="77" t="str">
        <f>Calculations!LW14</f>
        <v/>
      </c>
      <c r="S14" s="77" t="str">
        <f>Calculations!LX14</f>
        <v/>
      </c>
      <c r="T14" s="77" t="str">
        <f>Calculations!LY14</f>
        <v/>
      </c>
      <c r="U14" s="77" t="str">
        <f>Calculations!LZ14</f>
        <v/>
      </c>
      <c r="V14" s="77" t="str">
        <f>Calculations!MA14</f>
        <v/>
      </c>
      <c r="W14" s="77" t="str">
        <f>Calculations!MB14</f>
        <v/>
      </c>
      <c r="X14" s="77" t="str">
        <f>Calculations!MC14</f>
        <v/>
      </c>
      <c r="Y14" s="77" t="str">
        <f>Calculations!MD14</f>
        <v/>
      </c>
      <c r="Z14" s="77" t="str">
        <f>Calculations!ME14</f>
        <v/>
      </c>
      <c r="AA14" s="77" t="str">
        <f>Calculations!MF14</f>
        <v/>
      </c>
      <c r="AB14" s="77" t="str">
        <f>Calculations!MG14</f>
        <v/>
      </c>
      <c r="AC14" s="77" t="str">
        <f>Calculations!MH14</f>
        <v/>
      </c>
      <c r="AD14" s="77" t="str">
        <f>Calculations!MI14</f>
        <v/>
      </c>
      <c r="AE14" s="77" t="str">
        <f>Calculations!MJ14</f>
        <v/>
      </c>
      <c r="AF14" s="77" t="str">
        <f>Calculations!MK14</f>
        <v/>
      </c>
      <c r="AG14" s="77" t="str">
        <f>Calculations!ML14</f>
        <v/>
      </c>
      <c r="AH14" s="77" t="str">
        <f>Calculations!MM14</f>
        <v/>
      </c>
      <c r="AI14" s="77" t="str">
        <f>Calculations!MN14</f>
        <v/>
      </c>
      <c r="AJ14" s="77" t="str">
        <f>Calculations!MO14</f>
        <v/>
      </c>
      <c r="AK14" s="77" t="str">
        <f>Calculations!MP14</f>
        <v/>
      </c>
      <c r="AL14" s="77" t="str">
        <f>Calculations!MQ14</f>
        <v/>
      </c>
      <c r="AM14" s="77" t="str">
        <f>Calculations!MR14</f>
        <v/>
      </c>
      <c r="AN14" s="77" t="str">
        <f>Calculations!MS14</f>
        <v/>
      </c>
      <c r="AO14" s="77" t="str">
        <f>Calculations!MT14</f>
        <v/>
      </c>
      <c r="AP14" s="77" t="str">
        <f>Calculations!MU14</f>
        <v/>
      </c>
      <c r="AQ14" s="77" t="str">
        <f>Calculations!MV14</f>
        <v/>
      </c>
      <c r="AR14" s="77" t="str">
        <f>Calculations!MW14</f>
        <v/>
      </c>
      <c r="AS14" s="77" t="str">
        <f>Calculations!MX14</f>
        <v/>
      </c>
      <c r="AT14" s="77" t="str">
        <f>Calculations!MY14</f>
        <v/>
      </c>
      <c r="AU14" s="77" t="str">
        <f>Calculations!MZ14</f>
        <v/>
      </c>
      <c r="AV14" s="77" t="str">
        <f>Calculations!NA14</f>
        <v/>
      </c>
      <c r="AW14" s="77" t="str">
        <f>Calculations!NB14</f>
        <v/>
      </c>
      <c r="AX14" s="77" t="str">
        <f>Calculations!NC14</f>
        <v/>
      </c>
      <c r="AY14" s="77" t="str">
        <f>Calculations!ND14</f>
        <v/>
      </c>
      <c r="AZ14" s="77" t="str">
        <f>Calculations!NE14</f>
        <v/>
      </c>
      <c r="BA14" s="77" t="str">
        <f>Calculations!NF14</f>
        <v/>
      </c>
      <c r="BB14" s="77" t="str">
        <f>Calculations!NG14</f>
        <v/>
      </c>
      <c r="BC14" s="77" t="str">
        <f>Calculations!NJ14</f>
        <v>+</v>
      </c>
      <c r="BD14" s="77" t="str">
        <f>Calculations!NK14</f>
        <v>+</v>
      </c>
      <c r="BE14" s="77" t="str">
        <f>Calculations!NL14</f>
        <v>+</v>
      </c>
      <c r="BF14" s="77" t="str">
        <f>Calculations!NM14</f>
        <v/>
      </c>
      <c r="BG14" s="77" t="str">
        <f>Calculations!NN14</f>
        <v/>
      </c>
      <c r="BH14" s="77" t="str">
        <f>Calculations!NO14</f>
        <v/>
      </c>
      <c r="BI14" s="77" t="str">
        <f>Calculations!NP14</f>
        <v/>
      </c>
      <c r="BJ14" s="77" t="str">
        <f>Calculations!NQ14</f>
        <v/>
      </c>
      <c r="BK14" s="77" t="str">
        <f>Calculations!NR14</f>
        <v/>
      </c>
      <c r="BL14" s="77" t="str">
        <f>Calculations!NS14</f>
        <v/>
      </c>
      <c r="BM14" s="77" t="str">
        <f>Calculations!NT14</f>
        <v/>
      </c>
      <c r="BN14" s="77" t="str">
        <f>Calculations!NU14</f>
        <v/>
      </c>
      <c r="BO14" s="77" t="str">
        <f>Calculations!NV14</f>
        <v/>
      </c>
      <c r="BP14" s="77" t="str">
        <f>Calculations!NW14</f>
        <v/>
      </c>
      <c r="BQ14" s="77" t="str">
        <f>Calculations!NX14</f>
        <v/>
      </c>
      <c r="BR14" s="77" t="str">
        <f>Calculations!NY14</f>
        <v/>
      </c>
      <c r="BS14" s="77" t="str">
        <f>Calculations!NZ14</f>
        <v/>
      </c>
      <c r="BT14" s="77" t="str">
        <f>Calculations!OA14</f>
        <v/>
      </c>
      <c r="BU14" s="77" t="str">
        <f>Calculations!OB14</f>
        <v/>
      </c>
      <c r="BV14" s="77" t="str">
        <f>Calculations!OC14</f>
        <v/>
      </c>
      <c r="BW14" s="77" t="str">
        <f>Calculations!OD14</f>
        <v/>
      </c>
      <c r="BX14" s="77" t="str">
        <f>Calculations!OE14</f>
        <v/>
      </c>
      <c r="BY14" s="77" t="str">
        <f>Calculations!OF14</f>
        <v/>
      </c>
      <c r="BZ14" s="77" t="str">
        <f>Calculations!OG14</f>
        <v/>
      </c>
      <c r="CA14" s="77" t="str">
        <f>Calculations!OH14</f>
        <v/>
      </c>
      <c r="CB14" s="77" t="str">
        <f>Calculations!OI14</f>
        <v/>
      </c>
      <c r="CC14" s="77" t="str">
        <f>Calculations!OJ14</f>
        <v/>
      </c>
      <c r="CD14" s="77" t="str">
        <f>Calculations!OK14</f>
        <v/>
      </c>
      <c r="CE14" s="77" t="str">
        <f>Calculations!OL14</f>
        <v/>
      </c>
      <c r="CF14" s="77" t="str">
        <f>Calculations!OM14</f>
        <v/>
      </c>
      <c r="CG14" s="77" t="str">
        <f>Calculations!ON14</f>
        <v/>
      </c>
      <c r="CH14" s="77" t="str">
        <f>Calculations!OO14</f>
        <v/>
      </c>
      <c r="CI14" s="77" t="str">
        <f>Calculations!OP14</f>
        <v/>
      </c>
      <c r="CJ14" s="77" t="str">
        <f>Calculations!OQ14</f>
        <v/>
      </c>
      <c r="CK14" s="77" t="str">
        <f>Calculations!OR14</f>
        <v/>
      </c>
      <c r="CL14" s="77" t="str">
        <f>Calculations!OS14</f>
        <v/>
      </c>
      <c r="CM14" s="77" t="str">
        <f>Calculations!OT14</f>
        <v/>
      </c>
      <c r="CN14" s="77" t="str">
        <f>Calculations!OU14</f>
        <v/>
      </c>
      <c r="CO14" s="77" t="str">
        <f>Calculations!OV14</f>
        <v/>
      </c>
      <c r="CP14" s="77" t="str">
        <f>Calculations!OW14</f>
        <v/>
      </c>
      <c r="CQ14" s="77" t="str">
        <f>Calculations!OX14</f>
        <v/>
      </c>
      <c r="CR14" s="77" t="str">
        <f>Calculations!OY14</f>
        <v/>
      </c>
      <c r="CS14" s="77" t="str">
        <f>Calculations!OZ14</f>
        <v/>
      </c>
      <c r="CT14" s="77" t="str">
        <f>Calculations!PA14</f>
        <v/>
      </c>
      <c r="CU14" s="77" t="str">
        <f>Calculations!PB14</f>
        <v/>
      </c>
      <c r="CV14" s="77" t="str">
        <f>Calculations!PC14</f>
        <v/>
      </c>
      <c r="CW14" s="77" t="str">
        <f>Calculations!PD14</f>
        <v/>
      </c>
      <c r="CX14" s="77" t="str">
        <f>Calculations!PE14</f>
        <v/>
      </c>
      <c r="CY14" s="77" t="str">
        <f t="shared" si="0"/>
        <v>+</v>
      </c>
      <c r="CZ14" s="77" t="str">
        <f t="shared" si="1"/>
        <v>+</v>
      </c>
    </row>
    <row r="15" spans="1:104" x14ac:dyDescent="0.25">
      <c r="A15" s="4" t="s">
        <v>1529</v>
      </c>
      <c r="B15" s="74" t="str">
        <f>'Array Table'!B14</f>
        <v>Bifidobacterium breve</v>
      </c>
      <c r="C15" s="74" t="str">
        <f>'Array Table'!D14</f>
        <v/>
      </c>
      <c r="D15" s="74" t="str">
        <f>'Array Table'!E14</f>
        <v/>
      </c>
      <c r="E15" s="74">
        <f>'Array Table'!F14</f>
        <v>50</v>
      </c>
      <c r="F15" s="38" t="str">
        <f>IF(Calculations!DI15&gt;35,"OKAY","Warning!")</f>
        <v>OKAY</v>
      </c>
      <c r="G15" s="77" t="str">
        <f>Calculations!LL15</f>
        <v>+/-</v>
      </c>
      <c r="H15" s="77" t="str">
        <f>Calculations!LM15</f>
        <v>+/-</v>
      </c>
      <c r="I15" s="77" t="str">
        <f>Calculations!LN15</f>
        <v>+</v>
      </c>
      <c r="J15" s="77" t="str">
        <f>Calculations!LO15</f>
        <v/>
      </c>
      <c r="K15" s="77" t="str">
        <f>Calculations!LP15</f>
        <v/>
      </c>
      <c r="L15" s="77" t="str">
        <f>Calculations!LQ15</f>
        <v/>
      </c>
      <c r="M15" s="77" t="str">
        <f>Calculations!LR15</f>
        <v/>
      </c>
      <c r="N15" s="77" t="str">
        <f>Calculations!LS15</f>
        <v/>
      </c>
      <c r="O15" s="77" t="str">
        <f>Calculations!LT15</f>
        <v/>
      </c>
      <c r="P15" s="77" t="str">
        <f>Calculations!LU15</f>
        <v/>
      </c>
      <c r="Q15" s="77" t="str">
        <f>Calculations!LV15</f>
        <v/>
      </c>
      <c r="R15" s="77" t="str">
        <f>Calculations!LW15</f>
        <v/>
      </c>
      <c r="S15" s="77" t="str">
        <f>Calculations!LX15</f>
        <v/>
      </c>
      <c r="T15" s="77" t="str">
        <f>Calculations!LY15</f>
        <v/>
      </c>
      <c r="U15" s="77" t="str">
        <f>Calculations!LZ15</f>
        <v/>
      </c>
      <c r="V15" s="77" t="str">
        <f>Calculations!MA15</f>
        <v/>
      </c>
      <c r="W15" s="77" t="str">
        <f>Calculations!MB15</f>
        <v/>
      </c>
      <c r="X15" s="77" t="str">
        <f>Calculations!MC15</f>
        <v/>
      </c>
      <c r="Y15" s="77" t="str">
        <f>Calculations!MD15</f>
        <v/>
      </c>
      <c r="Z15" s="77" t="str">
        <f>Calculations!ME15</f>
        <v/>
      </c>
      <c r="AA15" s="77" t="str">
        <f>Calculations!MF15</f>
        <v/>
      </c>
      <c r="AB15" s="77" t="str">
        <f>Calculations!MG15</f>
        <v/>
      </c>
      <c r="AC15" s="77" t="str">
        <f>Calculations!MH15</f>
        <v/>
      </c>
      <c r="AD15" s="77" t="str">
        <f>Calculations!MI15</f>
        <v/>
      </c>
      <c r="AE15" s="77" t="str">
        <f>Calculations!MJ15</f>
        <v/>
      </c>
      <c r="AF15" s="77" t="str">
        <f>Calculations!MK15</f>
        <v/>
      </c>
      <c r="AG15" s="77" t="str">
        <f>Calculations!ML15</f>
        <v/>
      </c>
      <c r="AH15" s="77" t="str">
        <f>Calculations!MM15</f>
        <v/>
      </c>
      <c r="AI15" s="77" t="str">
        <f>Calculations!MN15</f>
        <v/>
      </c>
      <c r="AJ15" s="77" t="str">
        <f>Calculations!MO15</f>
        <v/>
      </c>
      <c r="AK15" s="77" t="str">
        <f>Calculations!MP15</f>
        <v/>
      </c>
      <c r="AL15" s="77" t="str">
        <f>Calculations!MQ15</f>
        <v/>
      </c>
      <c r="AM15" s="77" t="str">
        <f>Calculations!MR15</f>
        <v/>
      </c>
      <c r="AN15" s="77" t="str">
        <f>Calculations!MS15</f>
        <v/>
      </c>
      <c r="AO15" s="77" t="str">
        <f>Calculations!MT15</f>
        <v/>
      </c>
      <c r="AP15" s="77" t="str">
        <f>Calculations!MU15</f>
        <v/>
      </c>
      <c r="AQ15" s="77" t="str">
        <f>Calculations!MV15</f>
        <v/>
      </c>
      <c r="AR15" s="77" t="str">
        <f>Calculations!MW15</f>
        <v/>
      </c>
      <c r="AS15" s="77" t="str">
        <f>Calculations!MX15</f>
        <v/>
      </c>
      <c r="AT15" s="77" t="str">
        <f>Calculations!MY15</f>
        <v/>
      </c>
      <c r="AU15" s="77" t="str">
        <f>Calculations!MZ15</f>
        <v/>
      </c>
      <c r="AV15" s="77" t="str">
        <f>Calculations!NA15</f>
        <v/>
      </c>
      <c r="AW15" s="77" t="str">
        <f>Calculations!NB15</f>
        <v/>
      </c>
      <c r="AX15" s="77" t="str">
        <f>Calculations!NC15</f>
        <v/>
      </c>
      <c r="AY15" s="77" t="str">
        <f>Calculations!ND15</f>
        <v/>
      </c>
      <c r="AZ15" s="77" t="str">
        <f>Calculations!NE15</f>
        <v/>
      </c>
      <c r="BA15" s="77" t="str">
        <f>Calculations!NF15</f>
        <v/>
      </c>
      <c r="BB15" s="77" t="str">
        <f>Calculations!NG15</f>
        <v/>
      </c>
      <c r="BC15" s="77" t="str">
        <f>Calculations!NJ15</f>
        <v>+/-</v>
      </c>
      <c r="BD15" s="77" t="str">
        <f>Calculations!NK15</f>
        <v>+/-</v>
      </c>
      <c r="BE15" s="77" t="str">
        <f>Calculations!NL15</f>
        <v>+/-</v>
      </c>
      <c r="BF15" s="77" t="str">
        <f>Calculations!NM15</f>
        <v/>
      </c>
      <c r="BG15" s="77" t="str">
        <f>Calculations!NN15</f>
        <v/>
      </c>
      <c r="BH15" s="77" t="str">
        <f>Calculations!NO15</f>
        <v/>
      </c>
      <c r="BI15" s="77" t="str">
        <f>Calculations!NP15</f>
        <v/>
      </c>
      <c r="BJ15" s="77" t="str">
        <f>Calculations!NQ15</f>
        <v/>
      </c>
      <c r="BK15" s="77" t="str">
        <f>Calculations!NR15</f>
        <v/>
      </c>
      <c r="BL15" s="77" t="str">
        <f>Calculations!NS15</f>
        <v/>
      </c>
      <c r="BM15" s="77" t="str">
        <f>Calculations!NT15</f>
        <v/>
      </c>
      <c r="BN15" s="77" t="str">
        <f>Calculations!NU15</f>
        <v/>
      </c>
      <c r="BO15" s="77" t="str">
        <f>Calculations!NV15</f>
        <v/>
      </c>
      <c r="BP15" s="77" t="str">
        <f>Calculations!NW15</f>
        <v/>
      </c>
      <c r="BQ15" s="77" t="str">
        <f>Calculations!NX15</f>
        <v/>
      </c>
      <c r="BR15" s="77" t="str">
        <f>Calculations!NY15</f>
        <v/>
      </c>
      <c r="BS15" s="77" t="str">
        <f>Calculations!NZ15</f>
        <v/>
      </c>
      <c r="BT15" s="77" t="str">
        <f>Calculations!OA15</f>
        <v/>
      </c>
      <c r="BU15" s="77" t="str">
        <f>Calculations!OB15</f>
        <v/>
      </c>
      <c r="BV15" s="77" t="str">
        <f>Calculations!OC15</f>
        <v/>
      </c>
      <c r="BW15" s="77" t="str">
        <f>Calculations!OD15</f>
        <v/>
      </c>
      <c r="BX15" s="77" t="str">
        <f>Calculations!OE15</f>
        <v/>
      </c>
      <c r="BY15" s="77" t="str">
        <f>Calculations!OF15</f>
        <v/>
      </c>
      <c r="BZ15" s="77" t="str">
        <f>Calculations!OG15</f>
        <v/>
      </c>
      <c r="CA15" s="77" t="str">
        <f>Calculations!OH15</f>
        <v/>
      </c>
      <c r="CB15" s="77" t="str">
        <f>Calculations!OI15</f>
        <v/>
      </c>
      <c r="CC15" s="77" t="str">
        <f>Calculations!OJ15</f>
        <v/>
      </c>
      <c r="CD15" s="77" t="str">
        <f>Calculations!OK15</f>
        <v/>
      </c>
      <c r="CE15" s="77" t="str">
        <f>Calculations!OL15</f>
        <v/>
      </c>
      <c r="CF15" s="77" t="str">
        <f>Calculations!OM15</f>
        <v/>
      </c>
      <c r="CG15" s="77" t="str">
        <f>Calculations!ON15</f>
        <v/>
      </c>
      <c r="CH15" s="77" t="str">
        <f>Calculations!OO15</f>
        <v/>
      </c>
      <c r="CI15" s="77" t="str">
        <f>Calculations!OP15</f>
        <v/>
      </c>
      <c r="CJ15" s="77" t="str">
        <f>Calculations!OQ15</f>
        <v/>
      </c>
      <c r="CK15" s="77" t="str">
        <f>Calculations!OR15</f>
        <v/>
      </c>
      <c r="CL15" s="77" t="str">
        <f>Calculations!OS15</f>
        <v/>
      </c>
      <c r="CM15" s="77" t="str">
        <f>Calculations!OT15</f>
        <v/>
      </c>
      <c r="CN15" s="77" t="str">
        <f>Calculations!OU15</f>
        <v/>
      </c>
      <c r="CO15" s="77" t="str">
        <f>Calculations!OV15</f>
        <v/>
      </c>
      <c r="CP15" s="77" t="str">
        <f>Calculations!OW15</f>
        <v/>
      </c>
      <c r="CQ15" s="77" t="str">
        <f>Calculations!OX15</f>
        <v/>
      </c>
      <c r="CR15" s="77" t="str">
        <f>Calculations!OY15</f>
        <v/>
      </c>
      <c r="CS15" s="77" t="str">
        <f>Calculations!OZ15</f>
        <v/>
      </c>
      <c r="CT15" s="77" t="str">
        <f>Calculations!PA15</f>
        <v/>
      </c>
      <c r="CU15" s="77" t="str">
        <f>Calculations!PB15</f>
        <v/>
      </c>
      <c r="CV15" s="77" t="str">
        <f>Calculations!PC15</f>
        <v/>
      </c>
      <c r="CW15" s="77" t="str">
        <f>Calculations!PD15</f>
        <v/>
      </c>
      <c r="CX15" s="77" t="str">
        <f>Calculations!PE15</f>
        <v/>
      </c>
      <c r="CY15" s="77" t="str">
        <f t="shared" si="0"/>
        <v>+/-</v>
      </c>
      <c r="CZ15" s="77" t="str">
        <f t="shared" si="1"/>
        <v>+/-</v>
      </c>
    </row>
    <row r="16" spans="1:104" x14ac:dyDescent="0.25">
      <c r="A16" s="4" t="s">
        <v>1530</v>
      </c>
      <c r="B16" s="74" t="str">
        <f>'Array Table'!B15</f>
        <v>Bifidobacterium longum</v>
      </c>
      <c r="C16" s="74" t="str">
        <f>'Array Table'!D15</f>
        <v/>
      </c>
      <c r="D16" s="74" t="str">
        <f>'Array Table'!E15</f>
        <v/>
      </c>
      <c r="E16" s="74">
        <f>'Array Table'!F15</f>
        <v>20</v>
      </c>
      <c r="F16" s="38" t="str">
        <f>IF(Calculations!DI16&gt;35,"OKAY","Warning!")</f>
        <v>OKAY</v>
      </c>
      <c r="G16" s="77" t="str">
        <f>Calculations!LL16</f>
        <v>+</v>
      </c>
      <c r="H16" s="77" t="str">
        <f>Calculations!LM16</f>
        <v>-</v>
      </c>
      <c r="I16" s="77" t="str">
        <f>Calculations!LN16</f>
        <v>+/-</v>
      </c>
      <c r="J16" s="77" t="str">
        <f>Calculations!LO16</f>
        <v/>
      </c>
      <c r="K16" s="77" t="str">
        <f>Calculations!LP16</f>
        <v/>
      </c>
      <c r="L16" s="77" t="str">
        <f>Calculations!LQ16</f>
        <v/>
      </c>
      <c r="M16" s="77" t="str">
        <f>Calculations!LR16</f>
        <v/>
      </c>
      <c r="N16" s="77" t="str">
        <f>Calculations!LS16</f>
        <v/>
      </c>
      <c r="O16" s="77" t="str">
        <f>Calculations!LT16</f>
        <v/>
      </c>
      <c r="P16" s="77" t="str">
        <f>Calculations!LU16</f>
        <v/>
      </c>
      <c r="Q16" s="77" t="str">
        <f>Calculations!LV16</f>
        <v/>
      </c>
      <c r="R16" s="77" t="str">
        <f>Calculations!LW16</f>
        <v/>
      </c>
      <c r="S16" s="77" t="str">
        <f>Calculations!LX16</f>
        <v/>
      </c>
      <c r="T16" s="77" t="str">
        <f>Calculations!LY16</f>
        <v/>
      </c>
      <c r="U16" s="77" t="str">
        <f>Calculations!LZ16</f>
        <v/>
      </c>
      <c r="V16" s="77" t="str">
        <f>Calculations!MA16</f>
        <v/>
      </c>
      <c r="W16" s="77" t="str">
        <f>Calculations!MB16</f>
        <v/>
      </c>
      <c r="X16" s="77" t="str">
        <f>Calculations!MC16</f>
        <v/>
      </c>
      <c r="Y16" s="77" t="str">
        <f>Calculations!MD16</f>
        <v/>
      </c>
      <c r="Z16" s="77" t="str">
        <f>Calculations!ME16</f>
        <v/>
      </c>
      <c r="AA16" s="77" t="str">
        <f>Calculations!MF16</f>
        <v/>
      </c>
      <c r="AB16" s="77" t="str">
        <f>Calculations!MG16</f>
        <v/>
      </c>
      <c r="AC16" s="77" t="str">
        <f>Calculations!MH16</f>
        <v/>
      </c>
      <c r="AD16" s="77" t="str">
        <f>Calculations!MI16</f>
        <v/>
      </c>
      <c r="AE16" s="77" t="str">
        <f>Calculations!MJ16</f>
        <v/>
      </c>
      <c r="AF16" s="77" t="str">
        <f>Calculations!MK16</f>
        <v/>
      </c>
      <c r="AG16" s="77" t="str">
        <f>Calculations!ML16</f>
        <v/>
      </c>
      <c r="AH16" s="77" t="str">
        <f>Calculations!MM16</f>
        <v/>
      </c>
      <c r="AI16" s="77" t="str">
        <f>Calculations!MN16</f>
        <v/>
      </c>
      <c r="AJ16" s="77" t="str">
        <f>Calculations!MO16</f>
        <v/>
      </c>
      <c r="AK16" s="77" t="str">
        <f>Calculations!MP16</f>
        <v/>
      </c>
      <c r="AL16" s="77" t="str">
        <f>Calculations!MQ16</f>
        <v/>
      </c>
      <c r="AM16" s="77" t="str">
        <f>Calculations!MR16</f>
        <v/>
      </c>
      <c r="AN16" s="77" t="str">
        <f>Calculations!MS16</f>
        <v/>
      </c>
      <c r="AO16" s="77" t="str">
        <f>Calculations!MT16</f>
        <v/>
      </c>
      <c r="AP16" s="77" t="str">
        <f>Calculations!MU16</f>
        <v/>
      </c>
      <c r="AQ16" s="77" t="str">
        <f>Calculations!MV16</f>
        <v/>
      </c>
      <c r="AR16" s="77" t="str">
        <f>Calculations!MW16</f>
        <v/>
      </c>
      <c r="AS16" s="77" t="str">
        <f>Calculations!MX16</f>
        <v/>
      </c>
      <c r="AT16" s="77" t="str">
        <f>Calculations!MY16</f>
        <v/>
      </c>
      <c r="AU16" s="77" t="str">
        <f>Calculations!MZ16</f>
        <v/>
      </c>
      <c r="AV16" s="77" t="str">
        <f>Calculations!NA16</f>
        <v/>
      </c>
      <c r="AW16" s="77" t="str">
        <f>Calculations!NB16</f>
        <v/>
      </c>
      <c r="AX16" s="77" t="str">
        <f>Calculations!NC16</f>
        <v/>
      </c>
      <c r="AY16" s="77" t="str">
        <f>Calculations!ND16</f>
        <v/>
      </c>
      <c r="AZ16" s="77" t="str">
        <f>Calculations!NE16</f>
        <v/>
      </c>
      <c r="BA16" s="77" t="str">
        <f>Calculations!NF16</f>
        <v/>
      </c>
      <c r="BB16" s="77" t="str">
        <f>Calculations!NG16</f>
        <v/>
      </c>
      <c r="BC16" s="77" t="str">
        <f>Calculations!NJ16</f>
        <v>+</v>
      </c>
      <c r="BD16" s="77" t="str">
        <f>Calculations!NK16</f>
        <v>+</v>
      </c>
      <c r="BE16" s="77" t="str">
        <f>Calculations!NL16</f>
        <v>+</v>
      </c>
      <c r="BF16" s="77" t="str">
        <f>Calculations!NM16</f>
        <v/>
      </c>
      <c r="BG16" s="77" t="str">
        <f>Calculations!NN16</f>
        <v/>
      </c>
      <c r="BH16" s="77" t="str">
        <f>Calculations!NO16</f>
        <v/>
      </c>
      <c r="BI16" s="77" t="str">
        <f>Calculations!NP16</f>
        <v/>
      </c>
      <c r="BJ16" s="77" t="str">
        <f>Calculations!NQ16</f>
        <v/>
      </c>
      <c r="BK16" s="77" t="str">
        <f>Calculations!NR16</f>
        <v/>
      </c>
      <c r="BL16" s="77" t="str">
        <f>Calculations!NS16</f>
        <v/>
      </c>
      <c r="BM16" s="77" t="str">
        <f>Calculations!NT16</f>
        <v/>
      </c>
      <c r="BN16" s="77" t="str">
        <f>Calculations!NU16</f>
        <v/>
      </c>
      <c r="BO16" s="77" t="str">
        <f>Calculations!NV16</f>
        <v/>
      </c>
      <c r="BP16" s="77" t="str">
        <f>Calculations!NW16</f>
        <v/>
      </c>
      <c r="BQ16" s="77" t="str">
        <f>Calculations!NX16</f>
        <v/>
      </c>
      <c r="BR16" s="77" t="str">
        <f>Calculations!NY16</f>
        <v/>
      </c>
      <c r="BS16" s="77" t="str">
        <f>Calculations!NZ16</f>
        <v/>
      </c>
      <c r="BT16" s="77" t="str">
        <f>Calculations!OA16</f>
        <v/>
      </c>
      <c r="BU16" s="77" t="str">
        <f>Calculations!OB16</f>
        <v/>
      </c>
      <c r="BV16" s="77" t="str">
        <f>Calculations!OC16</f>
        <v/>
      </c>
      <c r="BW16" s="77" t="str">
        <f>Calculations!OD16</f>
        <v/>
      </c>
      <c r="BX16" s="77" t="str">
        <f>Calculations!OE16</f>
        <v/>
      </c>
      <c r="BY16" s="77" t="str">
        <f>Calculations!OF16</f>
        <v/>
      </c>
      <c r="BZ16" s="77" t="str">
        <f>Calculations!OG16</f>
        <v/>
      </c>
      <c r="CA16" s="77" t="str">
        <f>Calculations!OH16</f>
        <v/>
      </c>
      <c r="CB16" s="77" t="str">
        <f>Calculations!OI16</f>
        <v/>
      </c>
      <c r="CC16" s="77" t="str">
        <f>Calculations!OJ16</f>
        <v/>
      </c>
      <c r="CD16" s="77" t="str">
        <f>Calculations!OK16</f>
        <v/>
      </c>
      <c r="CE16" s="77" t="str">
        <f>Calculations!OL16</f>
        <v/>
      </c>
      <c r="CF16" s="77" t="str">
        <f>Calculations!OM16</f>
        <v/>
      </c>
      <c r="CG16" s="77" t="str">
        <f>Calculations!ON16</f>
        <v/>
      </c>
      <c r="CH16" s="77" t="str">
        <f>Calculations!OO16</f>
        <v/>
      </c>
      <c r="CI16" s="77" t="str">
        <f>Calculations!OP16</f>
        <v/>
      </c>
      <c r="CJ16" s="77" t="str">
        <f>Calculations!OQ16</f>
        <v/>
      </c>
      <c r="CK16" s="77" t="str">
        <f>Calculations!OR16</f>
        <v/>
      </c>
      <c r="CL16" s="77" t="str">
        <f>Calculations!OS16</f>
        <v/>
      </c>
      <c r="CM16" s="77" t="str">
        <f>Calculations!OT16</f>
        <v/>
      </c>
      <c r="CN16" s="77" t="str">
        <f>Calculations!OU16</f>
        <v/>
      </c>
      <c r="CO16" s="77" t="str">
        <f>Calculations!OV16</f>
        <v/>
      </c>
      <c r="CP16" s="77" t="str">
        <f>Calculations!OW16</f>
        <v/>
      </c>
      <c r="CQ16" s="77" t="str">
        <f>Calculations!OX16</f>
        <v/>
      </c>
      <c r="CR16" s="77" t="str">
        <f>Calculations!OY16</f>
        <v/>
      </c>
      <c r="CS16" s="77" t="str">
        <f>Calculations!OZ16</f>
        <v/>
      </c>
      <c r="CT16" s="77" t="str">
        <f>Calculations!PA16</f>
        <v/>
      </c>
      <c r="CU16" s="77" t="str">
        <f>Calculations!PB16</f>
        <v/>
      </c>
      <c r="CV16" s="77" t="str">
        <f>Calculations!PC16</f>
        <v/>
      </c>
      <c r="CW16" s="77" t="str">
        <f>Calculations!PD16</f>
        <v/>
      </c>
      <c r="CX16" s="77" t="str">
        <f>Calculations!PE16</f>
        <v/>
      </c>
      <c r="CY16" s="77" t="str">
        <f t="shared" si="0"/>
        <v>-</v>
      </c>
      <c r="CZ16" s="77" t="str">
        <f t="shared" si="1"/>
        <v>+</v>
      </c>
    </row>
    <row r="17" spans="1:104" x14ac:dyDescent="0.25">
      <c r="A17" s="4" t="s">
        <v>1531</v>
      </c>
      <c r="B17" s="74" t="str">
        <f>'Array Table'!B16</f>
        <v>Blautia hydrogenotrophica</v>
      </c>
      <c r="C17" s="74" t="str">
        <f>'Array Table'!D16</f>
        <v/>
      </c>
      <c r="D17" s="74" t="str">
        <f>'Array Table'!E16</f>
        <v/>
      </c>
      <c r="E17" s="74">
        <f>'Array Table'!F16</f>
        <v>30</v>
      </c>
      <c r="F17" s="38" t="str">
        <f>IF(Calculations!DI17&gt;35,"OKAY","Warning!")</f>
        <v>OKAY</v>
      </c>
      <c r="G17" s="77" t="str">
        <f>Calculations!LL17</f>
        <v>+</v>
      </c>
      <c r="H17" s="77" t="str">
        <f>Calculations!LM17</f>
        <v>+</v>
      </c>
      <c r="I17" s="77" t="str">
        <f>Calculations!LN17</f>
        <v>+</v>
      </c>
      <c r="J17" s="77" t="str">
        <f>Calculations!LO17</f>
        <v/>
      </c>
      <c r="K17" s="77" t="str">
        <f>Calculations!LP17</f>
        <v/>
      </c>
      <c r="L17" s="77" t="str">
        <f>Calculations!LQ17</f>
        <v/>
      </c>
      <c r="M17" s="77" t="str">
        <f>Calculations!LR17</f>
        <v/>
      </c>
      <c r="N17" s="77" t="str">
        <f>Calculations!LS17</f>
        <v/>
      </c>
      <c r="O17" s="77" t="str">
        <f>Calculations!LT17</f>
        <v/>
      </c>
      <c r="P17" s="77" t="str">
        <f>Calculations!LU17</f>
        <v/>
      </c>
      <c r="Q17" s="77" t="str">
        <f>Calculations!LV17</f>
        <v/>
      </c>
      <c r="R17" s="77" t="str">
        <f>Calculations!LW17</f>
        <v/>
      </c>
      <c r="S17" s="77" t="str">
        <f>Calculations!LX17</f>
        <v/>
      </c>
      <c r="T17" s="77" t="str">
        <f>Calculations!LY17</f>
        <v/>
      </c>
      <c r="U17" s="77" t="str">
        <f>Calculations!LZ17</f>
        <v/>
      </c>
      <c r="V17" s="77" t="str">
        <f>Calculations!MA17</f>
        <v/>
      </c>
      <c r="W17" s="77" t="str">
        <f>Calculations!MB17</f>
        <v/>
      </c>
      <c r="X17" s="77" t="str">
        <f>Calculations!MC17</f>
        <v/>
      </c>
      <c r="Y17" s="77" t="str">
        <f>Calculations!MD17</f>
        <v/>
      </c>
      <c r="Z17" s="77" t="str">
        <f>Calculations!ME17</f>
        <v/>
      </c>
      <c r="AA17" s="77" t="str">
        <f>Calculations!MF17</f>
        <v/>
      </c>
      <c r="AB17" s="77" t="str">
        <f>Calculations!MG17</f>
        <v/>
      </c>
      <c r="AC17" s="77" t="str">
        <f>Calculations!MH17</f>
        <v/>
      </c>
      <c r="AD17" s="77" t="str">
        <f>Calculations!MI17</f>
        <v/>
      </c>
      <c r="AE17" s="77" t="str">
        <f>Calculations!MJ17</f>
        <v/>
      </c>
      <c r="AF17" s="77" t="str">
        <f>Calculations!MK17</f>
        <v/>
      </c>
      <c r="AG17" s="77" t="str">
        <f>Calculations!ML17</f>
        <v/>
      </c>
      <c r="AH17" s="77" t="str">
        <f>Calculations!MM17</f>
        <v/>
      </c>
      <c r="AI17" s="77" t="str">
        <f>Calculations!MN17</f>
        <v/>
      </c>
      <c r="AJ17" s="77" t="str">
        <f>Calculations!MO17</f>
        <v/>
      </c>
      <c r="AK17" s="77" t="str">
        <f>Calculations!MP17</f>
        <v/>
      </c>
      <c r="AL17" s="77" t="str">
        <f>Calculations!MQ17</f>
        <v/>
      </c>
      <c r="AM17" s="77" t="str">
        <f>Calculations!MR17</f>
        <v/>
      </c>
      <c r="AN17" s="77" t="str">
        <f>Calculations!MS17</f>
        <v/>
      </c>
      <c r="AO17" s="77" t="str">
        <f>Calculations!MT17</f>
        <v/>
      </c>
      <c r="AP17" s="77" t="str">
        <f>Calculations!MU17</f>
        <v/>
      </c>
      <c r="AQ17" s="77" t="str">
        <f>Calculations!MV17</f>
        <v/>
      </c>
      <c r="AR17" s="77" t="str">
        <f>Calculations!MW17</f>
        <v/>
      </c>
      <c r="AS17" s="77" t="str">
        <f>Calculations!MX17</f>
        <v/>
      </c>
      <c r="AT17" s="77" t="str">
        <f>Calculations!MY17</f>
        <v/>
      </c>
      <c r="AU17" s="77" t="str">
        <f>Calculations!MZ17</f>
        <v/>
      </c>
      <c r="AV17" s="77" t="str">
        <f>Calculations!NA17</f>
        <v/>
      </c>
      <c r="AW17" s="77" t="str">
        <f>Calculations!NB17</f>
        <v/>
      </c>
      <c r="AX17" s="77" t="str">
        <f>Calculations!NC17</f>
        <v/>
      </c>
      <c r="AY17" s="77" t="str">
        <f>Calculations!ND17</f>
        <v/>
      </c>
      <c r="AZ17" s="77" t="str">
        <f>Calculations!NE17</f>
        <v/>
      </c>
      <c r="BA17" s="77" t="str">
        <f>Calculations!NF17</f>
        <v/>
      </c>
      <c r="BB17" s="77" t="str">
        <f>Calculations!NG17</f>
        <v/>
      </c>
      <c r="BC17" s="77" t="str">
        <f>Calculations!NJ17</f>
        <v>+</v>
      </c>
      <c r="BD17" s="77" t="str">
        <f>Calculations!NK17</f>
        <v>+</v>
      </c>
      <c r="BE17" s="77" t="str">
        <f>Calculations!NL17</f>
        <v>+</v>
      </c>
      <c r="BF17" s="77" t="str">
        <f>Calculations!NM17</f>
        <v/>
      </c>
      <c r="BG17" s="77" t="str">
        <f>Calculations!NN17</f>
        <v/>
      </c>
      <c r="BH17" s="77" t="str">
        <f>Calculations!NO17</f>
        <v/>
      </c>
      <c r="BI17" s="77" t="str">
        <f>Calculations!NP17</f>
        <v/>
      </c>
      <c r="BJ17" s="77" t="str">
        <f>Calculations!NQ17</f>
        <v/>
      </c>
      <c r="BK17" s="77" t="str">
        <f>Calculations!NR17</f>
        <v/>
      </c>
      <c r="BL17" s="77" t="str">
        <f>Calculations!NS17</f>
        <v/>
      </c>
      <c r="BM17" s="77" t="str">
        <f>Calculations!NT17</f>
        <v/>
      </c>
      <c r="BN17" s="77" t="str">
        <f>Calculations!NU17</f>
        <v/>
      </c>
      <c r="BO17" s="77" t="str">
        <f>Calculations!NV17</f>
        <v/>
      </c>
      <c r="BP17" s="77" t="str">
        <f>Calculations!NW17</f>
        <v/>
      </c>
      <c r="BQ17" s="77" t="str">
        <f>Calculations!NX17</f>
        <v/>
      </c>
      <c r="BR17" s="77" t="str">
        <f>Calculations!NY17</f>
        <v/>
      </c>
      <c r="BS17" s="77" t="str">
        <f>Calculations!NZ17</f>
        <v/>
      </c>
      <c r="BT17" s="77" t="str">
        <f>Calculations!OA17</f>
        <v/>
      </c>
      <c r="BU17" s="77" t="str">
        <f>Calculations!OB17</f>
        <v/>
      </c>
      <c r="BV17" s="77" t="str">
        <f>Calculations!OC17</f>
        <v/>
      </c>
      <c r="BW17" s="77" t="str">
        <f>Calculations!OD17</f>
        <v/>
      </c>
      <c r="BX17" s="77" t="str">
        <f>Calculations!OE17</f>
        <v/>
      </c>
      <c r="BY17" s="77" t="str">
        <f>Calculations!OF17</f>
        <v/>
      </c>
      <c r="BZ17" s="77" t="str">
        <f>Calculations!OG17</f>
        <v/>
      </c>
      <c r="CA17" s="77" t="str">
        <f>Calculations!OH17</f>
        <v/>
      </c>
      <c r="CB17" s="77" t="str">
        <f>Calculations!OI17</f>
        <v/>
      </c>
      <c r="CC17" s="77" t="str">
        <f>Calculations!OJ17</f>
        <v/>
      </c>
      <c r="CD17" s="77" t="str">
        <f>Calculations!OK17</f>
        <v/>
      </c>
      <c r="CE17" s="77" t="str">
        <f>Calculations!OL17</f>
        <v/>
      </c>
      <c r="CF17" s="77" t="str">
        <f>Calculations!OM17</f>
        <v/>
      </c>
      <c r="CG17" s="77" t="str">
        <f>Calculations!ON17</f>
        <v/>
      </c>
      <c r="CH17" s="77" t="str">
        <f>Calculations!OO17</f>
        <v/>
      </c>
      <c r="CI17" s="77" t="str">
        <f>Calculations!OP17</f>
        <v/>
      </c>
      <c r="CJ17" s="77" t="str">
        <f>Calculations!OQ17</f>
        <v/>
      </c>
      <c r="CK17" s="77" t="str">
        <f>Calculations!OR17</f>
        <v/>
      </c>
      <c r="CL17" s="77" t="str">
        <f>Calculations!OS17</f>
        <v/>
      </c>
      <c r="CM17" s="77" t="str">
        <f>Calculations!OT17</f>
        <v/>
      </c>
      <c r="CN17" s="77" t="str">
        <f>Calculations!OU17</f>
        <v/>
      </c>
      <c r="CO17" s="77" t="str">
        <f>Calculations!OV17</f>
        <v/>
      </c>
      <c r="CP17" s="77" t="str">
        <f>Calculations!OW17</f>
        <v/>
      </c>
      <c r="CQ17" s="77" t="str">
        <f>Calculations!OX17</f>
        <v/>
      </c>
      <c r="CR17" s="77" t="str">
        <f>Calculations!OY17</f>
        <v/>
      </c>
      <c r="CS17" s="77" t="str">
        <f>Calculations!OZ17</f>
        <v/>
      </c>
      <c r="CT17" s="77" t="str">
        <f>Calculations!PA17</f>
        <v/>
      </c>
      <c r="CU17" s="77" t="str">
        <f>Calculations!PB17</f>
        <v/>
      </c>
      <c r="CV17" s="77" t="str">
        <f>Calculations!PC17</f>
        <v/>
      </c>
      <c r="CW17" s="77" t="str">
        <f>Calculations!PD17</f>
        <v/>
      </c>
      <c r="CX17" s="77" t="str">
        <f>Calculations!PE17</f>
        <v/>
      </c>
      <c r="CY17" s="77" t="str">
        <f t="shared" si="0"/>
        <v>+</v>
      </c>
      <c r="CZ17" s="77" t="str">
        <f t="shared" si="1"/>
        <v>+</v>
      </c>
    </row>
    <row r="18" spans="1:104" x14ac:dyDescent="0.25">
      <c r="A18" s="4" t="s">
        <v>1532</v>
      </c>
      <c r="B18" s="74" t="str">
        <f>'Array Table'!B17</f>
        <v>Collinsella aerofaciens</v>
      </c>
      <c r="C18" s="74" t="str">
        <f>'Array Table'!D17</f>
        <v/>
      </c>
      <c r="D18" s="74" t="str">
        <f>'Array Table'!E17</f>
        <v/>
      </c>
      <c r="E18" s="74">
        <f>'Array Table'!F17</f>
        <v>30</v>
      </c>
      <c r="F18" s="38" t="str">
        <f>IF(Calculations!DI18&gt;35,"OKAY","Warning!")</f>
        <v>OKAY</v>
      </c>
      <c r="G18" s="77" t="str">
        <f>Calculations!LL18</f>
        <v>-</v>
      </c>
      <c r="H18" s="77" t="str">
        <f>Calculations!LM18</f>
        <v>-</v>
      </c>
      <c r="I18" s="77" t="str">
        <f>Calculations!LN18</f>
        <v>-</v>
      </c>
      <c r="J18" s="77" t="str">
        <f>Calculations!LO18</f>
        <v/>
      </c>
      <c r="K18" s="77" t="str">
        <f>Calculations!LP18</f>
        <v/>
      </c>
      <c r="L18" s="77" t="str">
        <f>Calculations!LQ18</f>
        <v/>
      </c>
      <c r="M18" s="77" t="str">
        <f>Calculations!LR18</f>
        <v/>
      </c>
      <c r="N18" s="77" t="str">
        <f>Calculations!LS18</f>
        <v/>
      </c>
      <c r="O18" s="77" t="str">
        <f>Calculations!LT18</f>
        <v/>
      </c>
      <c r="P18" s="77" t="str">
        <f>Calculations!LU18</f>
        <v/>
      </c>
      <c r="Q18" s="77" t="str">
        <f>Calculations!LV18</f>
        <v/>
      </c>
      <c r="R18" s="77" t="str">
        <f>Calculations!LW18</f>
        <v/>
      </c>
      <c r="S18" s="77" t="str">
        <f>Calculations!LX18</f>
        <v/>
      </c>
      <c r="T18" s="77" t="str">
        <f>Calculations!LY18</f>
        <v/>
      </c>
      <c r="U18" s="77" t="str">
        <f>Calculations!LZ18</f>
        <v/>
      </c>
      <c r="V18" s="77" t="str">
        <f>Calculations!MA18</f>
        <v/>
      </c>
      <c r="W18" s="77" t="str">
        <f>Calculations!MB18</f>
        <v/>
      </c>
      <c r="X18" s="77" t="str">
        <f>Calculations!MC18</f>
        <v/>
      </c>
      <c r="Y18" s="77" t="str">
        <f>Calculations!MD18</f>
        <v/>
      </c>
      <c r="Z18" s="77" t="str">
        <f>Calculations!ME18</f>
        <v/>
      </c>
      <c r="AA18" s="77" t="str">
        <f>Calculations!MF18</f>
        <v/>
      </c>
      <c r="AB18" s="77" t="str">
        <f>Calculations!MG18</f>
        <v/>
      </c>
      <c r="AC18" s="77" t="str">
        <f>Calculations!MH18</f>
        <v/>
      </c>
      <c r="AD18" s="77" t="str">
        <f>Calculations!MI18</f>
        <v/>
      </c>
      <c r="AE18" s="77" t="str">
        <f>Calculations!MJ18</f>
        <v/>
      </c>
      <c r="AF18" s="77" t="str">
        <f>Calculations!MK18</f>
        <v/>
      </c>
      <c r="AG18" s="77" t="str">
        <f>Calculations!ML18</f>
        <v/>
      </c>
      <c r="AH18" s="77" t="str">
        <f>Calculations!MM18</f>
        <v/>
      </c>
      <c r="AI18" s="77" t="str">
        <f>Calculations!MN18</f>
        <v/>
      </c>
      <c r="AJ18" s="77" t="str">
        <f>Calculations!MO18</f>
        <v/>
      </c>
      <c r="AK18" s="77" t="str">
        <f>Calculations!MP18</f>
        <v/>
      </c>
      <c r="AL18" s="77" t="str">
        <f>Calculations!MQ18</f>
        <v/>
      </c>
      <c r="AM18" s="77" t="str">
        <f>Calculations!MR18</f>
        <v/>
      </c>
      <c r="AN18" s="77" t="str">
        <f>Calculations!MS18</f>
        <v/>
      </c>
      <c r="AO18" s="77" t="str">
        <f>Calculations!MT18</f>
        <v/>
      </c>
      <c r="AP18" s="77" t="str">
        <f>Calculations!MU18</f>
        <v/>
      </c>
      <c r="AQ18" s="77" t="str">
        <f>Calculations!MV18</f>
        <v/>
      </c>
      <c r="AR18" s="77" t="str">
        <f>Calculations!MW18</f>
        <v/>
      </c>
      <c r="AS18" s="77" t="str">
        <f>Calculations!MX18</f>
        <v/>
      </c>
      <c r="AT18" s="77" t="str">
        <f>Calculations!MY18</f>
        <v/>
      </c>
      <c r="AU18" s="77" t="str">
        <f>Calculations!MZ18</f>
        <v/>
      </c>
      <c r="AV18" s="77" t="str">
        <f>Calculations!NA18</f>
        <v/>
      </c>
      <c r="AW18" s="77" t="str">
        <f>Calculations!NB18</f>
        <v/>
      </c>
      <c r="AX18" s="77" t="str">
        <f>Calculations!NC18</f>
        <v/>
      </c>
      <c r="AY18" s="77" t="str">
        <f>Calculations!ND18</f>
        <v/>
      </c>
      <c r="AZ18" s="77" t="str">
        <f>Calculations!NE18</f>
        <v/>
      </c>
      <c r="BA18" s="77" t="str">
        <f>Calculations!NF18</f>
        <v/>
      </c>
      <c r="BB18" s="77" t="str">
        <f>Calculations!NG18</f>
        <v/>
      </c>
      <c r="BC18" s="77" t="str">
        <f>Calculations!NJ18</f>
        <v>-</v>
      </c>
      <c r="BD18" s="77" t="str">
        <f>Calculations!NK18</f>
        <v>-</v>
      </c>
      <c r="BE18" s="77" t="str">
        <f>Calculations!NL18</f>
        <v>-</v>
      </c>
      <c r="BF18" s="77" t="str">
        <f>Calculations!NM18</f>
        <v/>
      </c>
      <c r="BG18" s="77" t="str">
        <f>Calculations!NN18</f>
        <v/>
      </c>
      <c r="BH18" s="77" t="str">
        <f>Calculations!NO18</f>
        <v/>
      </c>
      <c r="BI18" s="77" t="str">
        <f>Calculations!NP18</f>
        <v/>
      </c>
      <c r="BJ18" s="77" t="str">
        <f>Calculations!NQ18</f>
        <v/>
      </c>
      <c r="BK18" s="77" t="str">
        <f>Calculations!NR18</f>
        <v/>
      </c>
      <c r="BL18" s="77" t="str">
        <f>Calculations!NS18</f>
        <v/>
      </c>
      <c r="BM18" s="77" t="str">
        <f>Calculations!NT18</f>
        <v/>
      </c>
      <c r="BN18" s="77" t="str">
        <f>Calculations!NU18</f>
        <v/>
      </c>
      <c r="BO18" s="77" t="str">
        <f>Calculations!NV18</f>
        <v/>
      </c>
      <c r="BP18" s="77" t="str">
        <f>Calculations!NW18</f>
        <v/>
      </c>
      <c r="BQ18" s="77" t="str">
        <f>Calculations!NX18</f>
        <v/>
      </c>
      <c r="BR18" s="77" t="str">
        <f>Calculations!NY18</f>
        <v/>
      </c>
      <c r="BS18" s="77" t="str">
        <f>Calculations!NZ18</f>
        <v/>
      </c>
      <c r="BT18" s="77" t="str">
        <f>Calculations!OA18</f>
        <v/>
      </c>
      <c r="BU18" s="77" t="str">
        <f>Calculations!OB18</f>
        <v/>
      </c>
      <c r="BV18" s="77" t="str">
        <f>Calculations!OC18</f>
        <v/>
      </c>
      <c r="BW18" s="77" t="str">
        <f>Calculations!OD18</f>
        <v/>
      </c>
      <c r="BX18" s="77" t="str">
        <f>Calculations!OE18</f>
        <v/>
      </c>
      <c r="BY18" s="77" t="str">
        <f>Calculations!OF18</f>
        <v/>
      </c>
      <c r="BZ18" s="77" t="str">
        <f>Calculations!OG18</f>
        <v/>
      </c>
      <c r="CA18" s="77" t="str">
        <f>Calculations!OH18</f>
        <v/>
      </c>
      <c r="CB18" s="77" t="str">
        <f>Calculations!OI18</f>
        <v/>
      </c>
      <c r="CC18" s="77" t="str">
        <f>Calculations!OJ18</f>
        <v/>
      </c>
      <c r="CD18" s="77" t="str">
        <f>Calculations!OK18</f>
        <v/>
      </c>
      <c r="CE18" s="77" t="str">
        <f>Calculations!OL18</f>
        <v/>
      </c>
      <c r="CF18" s="77" t="str">
        <f>Calculations!OM18</f>
        <v/>
      </c>
      <c r="CG18" s="77" t="str">
        <f>Calculations!ON18</f>
        <v/>
      </c>
      <c r="CH18" s="77" t="str">
        <f>Calculations!OO18</f>
        <v/>
      </c>
      <c r="CI18" s="77" t="str">
        <f>Calculations!OP18</f>
        <v/>
      </c>
      <c r="CJ18" s="77" t="str">
        <f>Calculations!OQ18</f>
        <v/>
      </c>
      <c r="CK18" s="77" t="str">
        <f>Calculations!OR18</f>
        <v/>
      </c>
      <c r="CL18" s="77" t="str">
        <f>Calculations!OS18</f>
        <v/>
      </c>
      <c r="CM18" s="77" t="str">
        <f>Calculations!OT18</f>
        <v/>
      </c>
      <c r="CN18" s="77" t="str">
        <f>Calculations!OU18</f>
        <v/>
      </c>
      <c r="CO18" s="77" t="str">
        <f>Calculations!OV18</f>
        <v/>
      </c>
      <c r="CP18" s="77" t="str">
        <f>Calculations!OW18</f>
        <v/>
      </c>
      <c r="CQ18" s="77" t="str">
        <f>Calculations!OX18</f>
        <v/>
      </c>
      <c r="CR18" s="77" t="str">
        <f>Calculations!OY18</f>
        <v/>
      </c>
      <c r="CS18" s="77" t="str">
        <f>Calculations!OZ18</f>
        <v/>
      </c>
      <c r="CT18" s="77" t="str">
        <f>Calculations!PA18</f>
        <v/>
      </c>
      <c r="CU18" s="77" t="str">
        <f>Calculations!PB18</f>
        <v/>
      </c>
      <c r="CV18" s="77" t="str">
        <f>Calculations!PC18</f>
        <v/>
      </c>
      <c r="CW18" s="77" t="str">
        <f>Calculations!PD18</f>
        <v/>
      </c>
      <c r="CX18" s="77" t="str">
        <f>Calculations!PE18</f>
        <v/>
      </c>
      <c r="CY18" s="77" t="str">
        <f t="shared" si="0"/>
        <v>-</v>
      </c>
      <c r="CZ18" s="77" t="str">
        <f t="shared" si="1"/>
        <v>-</v>
      </c>
    </row>
    <row r="19" spans="1:104" x14ac:dyDescent="0.25">
      <c r="A19" s="4" t="s">
        <v>1533</v>
      </c>
      <c r="B19" s="74" t="str">
        <f>'Array Table'!B18</f>
        <v>Coprococcus comes</v>
      </c>
      <c r="C19" s="74" t="str">
        <f>'Array Table'!D18</f>
        <v/>
      </c>
      <c r="D19" s="74" t="str">
        <f>'Array Table'!E18</f>
        <v/>
      </c>
      <c r="E19" s="74">
        <f>'Array Table'!F18</f>
        <v>30</v>
      </c>
      <c r="F19" s="38" t="str">
        <f>IF(Calculations!DI19&gt;35,"OKAY","Warning!")</f>
        <v>OKAY</v>
      </c>
      <c r="G19" s="77" t="str">
        <f>Calculations!LL19</f>
        <v>-</v>
      </c>
      <c r="H19" s="77" t="str">
        <f>Calculations!LM19</f>
        <v>-</v>
      </c>
      <c r="I19" s="77" t="str">
        <f>Calculations!LN19</f>
        <v>-</v>
      </c>
      <c r="J19" s="77" t="str">
        <f>Calculations!LO19</f>
        <v/>
      </c>
      <c r="K19" s="77" t="str">
        <f>Calculations!LP19</f>
        <v/>
      </c>
      <c r="L19" s="77" t="str">
        <f>Calculations!LQ19</f>
        <v/>
      </c>
      <c r="M19" s="77" t="str">
        <f>Calculations!LR19</f>
        <v/>
      </c>
      <c r="N19" s="77" t="str">
        <f>Calculations!LS19</f>
        <v/>
      </c>
      <c r="O19" s="77" t="str">
        <f>Calculations!LT19</f>
        <v/>
      </c>
      <c r="P19" s="77" t="str">
        <f>Calculations!LU19</f>
        <v/>
      </c>
      <c r="Q19" s="77" t="str">
        <f>Calculations!LV19</f>
        <v/>
      </c>
      <c r="R19" s="77" t="str">
        <f>Calculations!LW19</f>
        <v/>
      </c>
      <c r="S19" s="77" t="str">
        <f>Calculations!LX19</f>
        <v/>
      </c>
      <c r="T19" s="77" t="str">
        <f>Calculations!LY19</f>
        <v/>
      </c>
      <c r="U19" s="77" t="str">
        <f>Calculations!LZ19</f>
        <v/>
      </c>
      <c r="V19" s="77" t="str">
        <f>Calculations!MA19</f>
        <v/>
      </c>
      <c r="W19" s="77" t="str">
        <f>Calculations!MB19</f>
        <v/>
      </c>
      <c r="X19" s="77" t="str">
        <f>Calculations!MC19</f>
        <v/>
      </c>
      <c r="Y19" s="77" t="str">
        <f>Calculations!MD19</f>
        <v/>
      </c>
      <c r="Z19" s="77" t="str">
        <f>Calculations!ME19</f>
        <v/>
      </c>
      <c r="AA19" s="77" t="str">
        <f>Calculations!MF19</f>
        <v/>
      </c>
      <c r="AB19" s="77" t="str">
        <f>Calculations!MG19</f>
        <v/>
      </c>
      <c r="AC19" s="77" t="str">
        <f>Calculations!MH19</f>
        <v/>
      </c>
      <c r="AD19" s="77" t="str">
        <f>Calculations!MI19</f>
        <v/>
      </c>
      <c r="AE19" s="77" t="str">
        <f>Calculations!MJ19</f>
        <v/>
      </c>
      <c r="AF19" s="77" t="str">
        <f>Calculations!MK19</f>
        <v/>
      </c>
      <c r="AG19" s="77" t="str">
        <f>Calculations!ML19</f>
        <v/>
      </c>
      <c r="AH19" s="77" t="str">
        <f>Calculations!MM19</f>
        <v/>
      </c>
      <c r="AI19" s="77" t="str">
        <f>Calculations!MN19</f>
        <v/>
      </c>
      <c r="AJ19" s="77" t="str">
        <f>Calculations!MO19</f>
        <v/>
      </c>
      <c r="AK19" s="77" t="str">
        <f>Calculations!MP19</f>
        <v/>
      </c>
      <c r="AL19" s="77" t="str">
        <f>Calculations!MQ19</f>
        <v/>
      </c>
      <c r="AM19" s="77" t="str">
        <f>Calculations!MR19</f>
        <v/>
      </c>
      <c r="AN19" s="77" t="str">
        <f>Calculations!MS19</f>
        <v/>
      </c>
      <c r="AO19" s="77" t="str">
        <f>Calculations!MT19</f>
        <v/>
      </c>
      <c r="AP19" s="77" t="str">
        <f>Calculations!MU19</f>
        <v/>
      </c>
      <c r="AQ19" s="77" t="str">
        <f>Calculations!MV19</f>
        <v/>
      </c>
      <c r="AR19" s="77" t="str">
        <f>Calculations!MW19</f>
        <v/>
      </c>
      <c r="AS19" s="77" t="str">
        <f>Calculations!MX19</f>
        <v/>
      </c>
      <c r="AT19" s="77" t="str">
        <f>Calculations!MY19</f>
        <v/>
      </c>
      <c r="AU19" s="77" t="str">
        <f>Calculations!MZ19</f>
        <v/>
      </c>
      <c r="AV19" s="77" t="str">
        <f>Calculations!NA19</f>
        <v/>
      </c>
      <c r="AW19" s="77" t="str">
        <f>Calculations!NB19</f>
        <v/>
      </c>
      <c r="AX19" s="77" t="str">
        <f>Calculations!NC19</f>
        <v/>
      </c>
      <c r="AY19" s="77" t="str">
        <f>Calculations!ND19</f>
        <v/>
      </c>
      <c r="AZ19" s="77" t="str">
        <f>Calculations!NE19</f>
        <v/>
      </c>
      <c r="BA19" s="77" t="str">
        <f>Calculations!NF19</f>
        <v/>
      </c>
      <c r="BB19" s="77" t="str">
        <f>Calculations!NG19</f>
        <v/>
      </c>
      <c r="BC19" s="77" t="str">
        <f>Calculations!NJ19</f>
        <v>-</v>
      </c>
      <c r="BD19" s="77" t="str">
        <f>Calculations!NK19</f>
        <v>-</v>
      </c>
      <c r="BE19" s="77" t="str">
        <f>Calculations!NL19</f>
        <v>-</v>
      </c>
      <c r="BF19" s="77" t="str">
        <f>Calculations!NM19</f>
        <v/>
      </c>
      <c r="BG19" s="77" t="str">
        <f>Calculations!NN19</f>
        <v/>
      </c>
      <c r="BH19" s="77" t="str">
        <f>Calculations!NO19</f>
        <v/>
      </c>
      <c r="BI19" s="77" t="str">
        <f>Calculations!NP19</f>
        <v/>
      </c>
      <c r="BJ19" s="77" t="str">
        <f>Calculations!NQ19</f>
        <v/>
      </c>
      <c r="BK19" s="77" t="str">
        <f>Calculations!NR19</f>
        <v/>
      </c>
      <c r="BL19" s="77" t="str">
        <f>Calculations!NS19</f>
        <v/>
      </c>
      <c r="BM19" s="77" t="str">
        <f>Calculations!NT19</f>
        <v/>
      </c>
      <c r="BN19" s="77" t="str">
        <f>Calculations!NU19</f>
        <v/>
      </c>
      <c r="BO19" s="77" t="str">
        <f>Calculations!NV19</f>
        <v/>
      </c>
      <c r="BP19" s="77" t="str">
        <f>Calculations!NW19</f>
        <v/>
      </c>
      <c r="BQ19" s="77" t="str">
        <f>Calculations!NX19</f>
        <v/>
      </c>
      <c r="BR19" s="77" t="str">
        <f>Calculations!NY19</f>
        <v/>
      </c>
      <c r="BS19" s="77" t="str">
        <f>Calculations!NZ19</f>
        <v/>
      </c>
      <c r="BT19" s="77" t="str">
        <f>Calculations!OA19</f>
        <v/>
      </c>
      <c r="BU19" s="77" t="str">
        <f>Calculations!OB19</f>
        <v/>
      </c>
      <c r="BV19" s="77" t="str">
        <f>Calculations!OC19</f>
        <v/>
      </c>
      <c r="BW19" s="77" t="str">
        <f>Calculations!OD19</f>
        <v/>
      </c>
      <c r="BX19" s="77" t="str">
        <f>Calculations!OE19</f>
        <v/>
      </c>
      <c r="BY19" s="77" t="str">
        <f>Calculations!OF19</f>
        <v/>
      </c>
      <c r="BZ19" s="77" t="str">
        <f>Calculations!OG19</f>
        <v/>
      </c>
      <c r="CA19" s="77" t="str">
        <f>Calculations!OH19</f>
        <v/>
      </c>
      <c r="CB19" s="77" t="str">
        <f>Calculations!OI19</f>
        <v/>
      </c>
      <c r="CC19" s="77" t="str">
        <f>Calculations!OJ19</f>
        <v/>
      </c>
      <c r="CD19" s="77" t="str">
        <f>Calculations!OK19</f>
        <v/>
      </c>
      <c r="CE19" s="77" t="str">
        <f>Calculations!OL19</f>
        <v/>
      </c>
      <c r="CF19" s="77" t="str">
        <f>Calculations!OM19</f>
        <v/>
      </c>
      <c r="CG19" s="77" t="str">
        <f>Calculations!ON19</f>
        <v/>
      </c>
      <c r="CH19" s="77" t="str">
        <f>Calculations!OO19</f>
        <v/>
      </c>
      <c r="CI19" s="77" t="str">
        <f>Calculations!OP19</f>
        <v/>
      </c>
      <c r="CJ19" s="77" t="str">
        <f>Calculations!OQ19</f>
        <v/>
      </c>
      <c r="CK19" s="77" t="str">
        <f>Calculations!OR19</f>
        <v/>
      </c>
      <c r="CL19" s="77" t="str">
        <f>Calculations!OS19</f>
        <v/>
      </c>
      <c r="CM19" s="77" t="str">
        <f>Calculations!OT19</f>
        <v/>
      </c>
      <c r="CN19" s="77" t="str">
        <f>Calculations!OU19</f>
        <v/>
      </c>
      <c r="CO19" s="77" t="str">
        <f>Calculations!OV19</f>
        <v/>
      </c>
      <c r="CP19" s="77" t="str">
        <f>Calculations!OW19</f>
        <v/>
      </c>
      <c r="CQ19" s="77" t="str">
        <f>Calculations!OX19</f>
        <v/>
      </c>
      <c r="CR19" s="77" t="str">
        <f>Calculations!OY19</f>
        <v/>
      </c>
      <c r="CS19" s="77" t="str">
        <f>Calculations!OZ19</f>
        <v/>
      </c>
      <c r="CT19" s="77" t="str">
        <f>Calculations!PA19</f>
        <v/>
      </c>
      <c r="CU19" s="77" t="str">
        <f>Calculations!PB19</f>
        <v/>
      </c>
      <c r="CV19" s="77" t="str">
        <f>Calculations!PC19</f>
        <v/>
      </c>
      <c r="CW19" s="77" t="str">
        <f>Calculations!PD19</f>
        <v/>
      </c>
      <c r="CX19" s="77" t="str">
        <f>Calculations!PE19</f>
        <v/>
      </c>
      <c r="CY19" s="77" t="str">
        <f t="shared" si="0"/>
        <v>-</v>
      </c>
      <c r="CZ19" s="77" t="str">
        <f t="shared" si="1"/>
        <v>-</v>
      </c>
    </row>
    <row r="20" spans="1:104" x14ac:dyDescent="0.25">
      <c r="A20" s="4" t="s">
        <v>1534</v>
      </c>
      <c r="B20" s="74" t="str">
        <f>'Array Table'!B19</f>
        <v>Coprococcus eutactus</v>
      </c>
      <c r="C20" s="74" t="str">
        <f>'Array Table'!D19</f>
        <v/>
      </c>
      <c r="D20" s="74" t="str">
        <f>'Array Table'!E19</f>
        <v/>
      </c>
      <c r="E20" s="74">
        <f>'Array Table'!F19</f>
        <v>30</v>
      </c>
      <c r="F20" s="38" t="str">
        <f>IF(Calculations!DI20&gt;35,"OKAY","Warning!")</f>
        <v>OKAY</v>
      </c>
      <c r="G20" s="77" t="str">
        <f>Calculations!LL20</f>
        <v>-</v>
      </c>
      <c r="H20" s="77" t="str">
        <f>Calculations!LM20</f>
        <v>-</v>
      </c>
      <c r="I20" s="77" t="str">
        <f>Calculations!LN20</f>
        <v>-</v>
      </c>
      <c r="J20" s="77" t="str">
        <f>Calculations!LO20</f>
        <v/>
      </c>
      <c r="K20" s="77" t="str">
        <f>Calculations!LP20</f>
        <v/>
      </c>
      <c r="L20" s="77" t="str">
        <f>Calculations!LQ20</f>
        <v/>
      </c>
      <c r="M20" s="77" t="str">
        <f>Calculations!LR20</f>
        <v/>
      </c>
      <c r="N20" s="77" t="str">
        <f>Calculations!LS20</f>
        <v/>
      </c>
      <c r="O20" s="77" t="str">
        <f>Calculations!LT20</f>
        <v/>
      </c>
      <c r="P20" s="77" t="str">
        <f>Calculations!LU20</f>
        <v/>
      </c>
      <c r="Q20" s="77" t="str">
        <f>Calculations!LV20</f>
        <v/>
      </c>
      <c r="R20" s="77" t="str">
        <f>Calculations!LW20</f>
        <v/>
      </c>
      <c r="S20" s="77" t="str">
        <f>Calculations!LX20</f>
        <v/>
      </c>
      <c r="T20" s="77" t="str">
        <f>Calculations!LY20</f>
        <v/>
      </c>
      <c r="U20" s="77" t="str">
        <f>Calculations!LZ20</f>
        <v/>
      </c>
      <c r="V20" s="77" t="str">
        <f>Calculations!MA20</f>
        <v/>
      </c>
      <c r="W20" s="77" t="str">
        <f>Calculations!MB20</f>
        <v/>
      </c>
      <c r="X20" s="77" t="str">
        <f>Calculations!MC20</f>
        <v/>
      </c>
      <c r="Y20" s="77" t="str">
        <f>Calculations!MD20</f>
        <v/>
      </c>
      <c r="Z20" s="77" t="str">
        <f>Calculations!ME20</f>
        <v/>
      </c>
      <c r="AA20" s="77" t="str">
        <f>Calculations!MF20</f>
        <v/>
      </c>
      <c r="AB20" s="77" t="str">
        <f>Calculations!MG20</f>
        <v/>
      </c>
      <c r="AC20" s="77" t="str">
        <f>Calculations!MH20</f>
        <v/>
      </c>
      <c r="AD20" s="77" t="str">
        <f>Calculations!MI20</f>
        <v/>
      </c>
      <c r="AE20" s="77" t="str">
        <f>Calculations!MJ20</f>
        <v/>
      </c>
      <c r="AF20" s="77" t="str">
        <f>Calculations!MK20</f>
        <v/>
      </c>
      <c r="AG20" s="77" t="str">
        <f>Calculations!ML20</f>
        <v/>
      </c>
      <c r="AH20" s="77" t="str">
        <f>Calculations!MM20</f>
        <v/>
      </c>
      <c r="AI20" s="77" t="str">
        <f>Calculations!MN20</f>
        <v/>
      </c>
      <c r="AJ20" s="77" t="str">
        <f>Calculations!MO20</f>
        <v/>
      </c>
      <c r="AK20" s="77" t="str">
        <f>Calculations!MP20</f>
        <v/>
      </c>
      <c r="AL20" s="77" t="str">
        <f>Calculations!MQ20</f>
        <v/>
      </c>
      <c r="AM20" s="77" t="str">
        <f>Calculations!MR20</f>
        <v/>
      </c>
      <c r="AN20" s="77" t="str">
        <f>Calculations!MS20</f>
        <v/>
      </c>
      <c r="AO20" s="77" t="str">
        <f>Calculations!MT20</f>
        <v/>
      </c>
      <c r="AP20" s="77" t="str">
        <f>Calculations!MU20</f>
        <v/>
      </c>
      <c r="AQ20" s="77" t="str">
        <f>Calculations!MV20</f>
        <v/>
      </c>
      <c r="AR20" s="77" t="str">
        <f>Calculations!MW20</f>
        <v/>
      </c>
      <c r="AS20" s="77" t="str">
        <f>Calculations!MX20</f>
        <v/>
      </c>
      <c r="AT20" s="77" t="str">
        <f>Calculations!MY20</f>
        <v/>
      </c>
      <c r="AU20" s="77" t="str">
        <f>Calculations!MZ20</f>
        <v/>
      </c>
      <c r="AV20" s="77" t="str">
        <f>Calculations!NA20</f>
        <v/>
      </c>
      <c r="AW20" s="77" t="str">
        <f>Calculations!NB20</f>
        <v/>
      </c>
      <c r="AX20" s="77" t="str">
        <f>Calculations!NC20</f>
        <v/>
      </c>
      <c r="AY20" s="77" t="str">
        <f>Calculations!ND20</f>
        <v/>
      </c>
      <c r="AZ20" s="77" t="str">
        <f>Calculations!NE20</f>
        <v/>
      </c>
      <c r="BA20" s="77" t="str">
        <f>Calculations!NF20</f>
        <v/>
      </c>
      <c r="BB20" s="77" t="str">
        <f>Calculations!NG20</f>
        <v/>
      </c>
      <c r="BC20" s="77" t="str">
        <f>Calculations!NJ20</f>
        <v>-</v>
      </c>
      <c r="BD20" s="77" t="str">
        <f>Calculations!NK20</f>
        <v>-</v>
      </c>
      <c r="BE20" s="77" t="str">
        <f>Calculations!NL20</f>
        <v>-</v>
      </c>
      <c r="BF20" s="77" t="str">
        <f>Calculations!NM20</f>
        <v/>
      </c>
      <c r="BG20" s="77" t="str">
        <f>Calculations!NN20</f>
        <v/>
      </c>
      <c r="BH20" s="77" t="str">
        <f>Calculations!NO20</f>
        <v/>
      </c>
      <c r="BI20" s="77" t="str">
        <f>Calculations!NP20</f>
        <v/>
      </c>
      <c r="BJ20" s="77" t="str">
        <f>Calculations!NQ20</f>
        <v/>
      </c>
      <c r="BK20" s="77" t="str">
        <f>Calculations!NR20</f>
        <v/>
      </c>
      <c r="BL20" s="77" t="str">
        <f>Calculations!NS20</f>
        <v/>
      </c>
      <c r="BM20" s="77" t="str">
        <f>Calculations!NT20</f>
        <v/>
      </c>
      <c r="BN20" s="77" t="str">
        <f>Calculations!NU20</f>
        <v/>
      </c>
      <c r="BO20" s="77" t="str">
        <f>Calculations!NV20</f>
        <v/>
      </c>
      <c r="BP20" s="77" t="str">
        <f>Calculations!NW20</f>
        <v/>
      </c>
      <c r="BQ20" s="77" t="str">
        <f>Calculations!NX20</f>
        <v/>
      </c>
      <c r="BR20" s="77" t="str">
        <f>Calculations!NY20</f>
        <v/>
      </c>
      <c r="BS20" s="77" t="str">
        <f>Calculations!NZ20</f>
        <v/>
      </c>
      <c r="BT20" s="77" t="str">
        <f>Calculations!OA20</f>
        <v/>
      </c>
      <c r="BU20" s="77" t="str">
        <f>Calculations!OB20</f>
        <v/>
      </c>
      <c r="BV20" s="77" t="str">
        <f>Calculations!OC20</f>
        <v/>
      </c>
      <c r="BW20" s="77" t="str">
        <f>Calculations!OD20</f>
        <v/>
      </c>
      <c r="BX20" s="77" t="str">
        <f>Calculations!OE20</f>
        <v/>
      </c>
      <c r="BY20" s="77" t="str">
        <f>Calculations!OF20</f>
        <v/>
      </c>
      <c r="BZ20" s="77" t="str">
        <f>Calculations!OG20</f>
        <v/>
      </c>
      <c r="CA20" s="77" t="str">
        <f>Calculations!OH20</f>
        <v/>
      </c>
      <c r="CB20" s="77" t="str">
        <f>Calculations!OI20</f>
        <v/>
      </c>
      <c r="CC20" s="77" t="str">
        <f>Calculations!OJ20</f>
        <v/>
      </c>
      <c r="CD20" s="77" t="str">
        <f>Calculations!OK20</f>
        <v/>
      </c>
      <c r="CE20" s="77" t="str">
        <f>Calculations!OL20</f>
        <v/>
      </c>
      <c r="CF20" s="77" t="str">
        <f>Calculations!OM20</f>
        <v/>
      </c>
      <c r="CG20" s="77" t="str">
        <f>Calculations!ON20</f>
        <v/>
      </c>
      <c r="CH20" s="77" t="str">
        <f>Calculations!OO20</f>
        <v/>
      </c>
      <c r="CI20" s="77" t="str">
        <f>Calculations!OP20</f>
        <v/>
      </c>
      <c r="CJ20" s="77" t="str">
        <f>Calculations!OQ20</f>
        <v/>
      </c>
      <c r="CK20" s="77" t="str">
        <f>Calculations!OR20</f>
        <v/>
      </c>
      <c r="CL20" s="77" t="str">
        <f>Calculations!OS20</f>
        <v/>
      </c>
      <c r="CM20" s="77" t="str">
        <f>Calculations!OT20</f>
        <v/>
      </c>
      <c r="CN20" s="77" t="str">
        <f>Calculations!OU20</f>
        <v/>
      </c>
      <c r="CO20" s="77" t="str">
        <f>Calculations!OV20</f>
        <v/>
      </c>
      <c r="CP20" s="77" t="str">
        <f>Calculations!OW20</f>
        <v/>
      </c>
      <c r="CQ20" s="77" t="str">
        <f>Calculations!OX20</f>
        <v/>
      </c>
      <c r="CR20" s="77" t="str">
        <f>Calculations!OY20</f>
        <v/>
      </c>
      <c r="CS20" s="77" t="str">
        <f>Calculations!OZ20</f>
        <v/>
      </c>
      <c r="CT20" s="77" t="str">
        <f>Calculations!PA20</f>
        <v/>
      </c>
      <c r="CU20" s="77" t="str">
        <f>Calculations!PB20</f>
        <v/>
      </c>
      <c r="CV20" s="77" t="str">
        <f>Calculations!PC20</f>
        <v/>
      </c>
      <c r="CW20" s="77" t="str">
        <f>Calculations!PD20</f>
        <v/>
      </c>
      <c r="CX20" s="77" t="str">
        <f>Calculations!PE20</f>
        <v/>
      </c>
      <c r="CY20" s="77" t="str">
        <f t="shared" si="0"/>
        <v>-</v>
      </c>
      <c r="CZ20" s="77" t="str">
        <f t="shared" si="1"/>
        <v>-</v>
      </c>
    </row>
    <row r="21" spans="1:104" x14ac:dyDescent="0.25">
      <c r="A21" s="4" t="s">
        <v>1535</v>
      </c>
      <c r="B21" s="74" t="str">
        <f>'Array Table'!B20</f>
        <v>Desulfovibrio desulfuricans</v>
      </c>
      <c r="C21" s="74" t="str">
        <f>'Array Table'!D20</f>
        <v/>
      </c>
      <c r="D21" s="74" t="str">
        <f>'Array Table'!E20</f>
        <v/>
      </c>
      <c r="E21" s="74">
        <f>'Array Table'!F20</f>
        <v>300</v>
      </c>
      <c r="F21" s="38" t="str">
        <f>IF(Calculations!DI21&gt;35,"OKAY","Warning!")</f>
        <v>OKAY</v>
      </c>
      <c r="G21" s="77" t="str">
        <f>Calculations!LL21</f>
        <v>+</v>
      </c>
      <c r="H21" s="77" t="str">
        <f>Calculations!LM21</f>
        <v>-</v>
      </c>
      <c r="I21" s="77" t="str">
        <f>Calculations!LN21</f>
        <v>-</v>
      </c>
      <c r="J21" s="77" t="str">
        <f>Calculations!LO21</f>
        <v/>
      </c>
      <c r="K21" s="77" t="str">
        <f>Calculations!LP21</f>
        <v/>
      </c>
      <c r="L21" s="77" t="str">
        <f>Calculations!LQ21</f>
        <v/>
      </c>
      <c r="M21" s="77" t="str">
        <f>Calculations!LR21</f>
        <v/>
      </c>
      <c r="N21" s="77" t="str">
        <f>Calculations!LS21</f>
        <v/>
      </c>
      <c r="O21" s="77" t="str">
        <f>Calculations!LT21</f>
        <v/>
      </c>
      <c r="P21" s="77" t="str">
        <f>Calculations!LU21</f>
        <v/>
      </c>
      <c r="Q21" s="77" t="str">
        <f>Calculations!LV21</f>
        <v/>
      </c>
      <c r="R21" s="77" t="str">
        <f>Calculations!LW21</f>
        <v/>
      </c>
      <c r="S21" s="77" t="str">
        <f>Calculations!LX21</f>
        <v/>
      </c>
      <c r="T21" s="77" t="str">
        <f>Calculations!LY21</f>
        <v/>
      </c>
      <c r="U21" s="77" t="str">
        <f>Calculations!LZ21</f>
        <v/>
      </c>
      <c r="V21" s="77" t="str">
        <f>Calculations!MA21</f>
        <v/>
      </c>
      <c r="W21" s="77" t="str">
        <f>Calculations!MB21</f>
        <v/>
      </c>
      <c r="X21" s="77" t="str">
        <f>Calculations!MC21</f>
        <v/>
      </c>
      <c r="Y21" s="77" t="str">
        <f>Calculations!MD21</f>
        <v/>
      </c>
      <c r="Z21" s="77" t="str">
        <f>Calculations!ME21</f>
        <v/>
      </c>
      <c r="AA21" s="77" t="str">
        <f>Calculations!MF21</f>
        <v/>
      </c>
      <c r="AB21" s="77" t="str">
        <f>Calculations!MG21</f>
        <v/>
      </c>
      <c r="AC21" s="77" t="str">
        <f>Calculations!MH21</f>
        <v/>
      </c>
      <c r="AD21" s="77" t="str">
        <f>Calculations!MI21</f>
        <v/>
      </c>
      <c r="AE21" s="77" t="str">
        <f>Calculations!MJ21</f>
        <v/>
      </c>
      <c r="AF21" s="77" t="str">
        <f>Calculations!MK21</f>
        <v/>
      </c>
      <c r="AG21" s="77" t="str">
        <f>Calculations!ML21</f>
        <v/>
      </c>
      <c r="AH21" s="77" t="str">
        <f>Calculations!MM21</f>
        <v/>
      </c>
      <c r="AI21" s="77" t="str">
        <f>Calculations!MN21</f>
        <v/>
      </c>
      <c r="AJ21" s="77" t="str">
        <f>Calculations!MO21</f>
        <v/>
      </c>
      <c r="AK21" s="77" t="str">
        <f>Calculations!MP21</f>
        <v/>
      </c>
      <c r="AL21" s="77" t="str">
        <f>Calculations!MQ21</f>
        <v/>
      </c>
      <c r="AM21" s="77" t="str">
        <f>Calculations!MR21</f>
        <v/>
      </c>
      <c r="AN21" s="77" t="str">
        <f>Calculations!MS21</f>
        <v/>
      </c>
      <c r="AO21" s="77" t="str">
        <f>Calculations!MT21</f>
        <v/>
      </c>
      <c r="AP21" s="77" t="str">
        <f>Calculations!MU21</f>
        <v/>
      </c>
      <c r="AQ21" s="77" t="str">
        <f>Calculations!MV21</f>
        <v/>
      </c>
      <c r="AR21" s="77" t="str">
        <f>Calculations!MW21</f>
        <v/>
      </c>
      <c r="AS21" s="77" t="str">
        <f>Calculations!MX21</f>
        <v/>
      </c>
      <c r="AT21" s="77" t="str">
        <f>Calculations!MY21</f>
        <v/>
      </c>
      <c r="AU21" s="77" t="str">
        <f>Calculations!MZ21</f>
        <v/>
      </c>
      <c r="AV21" s="77" t="str">
        <f>Calculations!NA21</f>
        <v/>
      </c>
      <c r="AW21" s="77" t="str">
        <f>Calculations!NB21</f>
        <v/>
      </c>
      <c r="AX21" s="77" t="str">
        <f>Calculations!NC21</f>
        <v/>
      </c>
      <c r="AY21" s="77" t="str">
        <f>Calculations!ND21</f>
        <v/>
      </c>
      <c r="AZ21" s="77" t="str">
        <f>Calculations!NE21</f>
        <v/>
      </c>
      <c r="BA21" s="77" t="str">
        <f>Calculations!NF21</f>
        <v/>
      </c>
      <c r="BB21" s="77" t="str">
        <f>Calculations!NG21</f>
        <v/>
      </c>
      <c r="BC21" s="77" t="str">
        <f>Calculations!NJ21</f>
        <v>-</v>
      </c>
      <c r="BD21" s="77" t="str">
        <f>Calculations!NK21</f>
        <v>-</v>
      </c>
      <c r="BE21" s="77" t="str">
        <f>Calculations!NL21</f>
        <v>-</v>
      </c>
      <c r="BF21" s="77" t="str">
        <f>Calculations!NM21</f>
        <v/>
      </c>
      <c r="BG21" s="77" t="str">
        <f>Calculations!NN21</f>
        <v/>
      </c>
      <c r="BH21" s="77" t="str">
        <f>Calculations!NO21</f>
        <v/>
      </c>
      <c r="BI21" s="77" t="str">
        <f>Calculations!NP21</f>
        <v/>
      </c>
      <c r="BJ21" s="77" t="str">
        <f>Calculations!NQ21</f>
        <v/>
      </c>
      <c r="BK21" s="77" t="str">
        <f>Calculations!NR21</f>
        <v/>
      </c>
      <c r="BL21" s="77" t="str">
        <f>Calculations!NS21</f>
        <v/>
      </c>
      <c r="BM21" s="77" t="str">
        <f>Calculations!NT21</f>
        <v/>
      </c>
      <c r="BN21" s="77" t="str">
        <f>Calculations!NU21</f>
        <v/>
      </c>
      <c r="BO21" s="77" t="str">
        <f>Calculations!NV21</f>
        <v/>
      </c>
      <c r="BP21" s="77" t="str">
        <f>Calculations!NW21</f>
        <v/>
      </c>
      <c r="BQ21" s="77" t="str">
        <f>Calculations!NX21</f>
        <v/>
      </c>
      <c r="BR21" s="77" t="str">
        <f>Calculations!NY21</f>
        <v/>
      </c>
      <c r="BS21" s="77" t="str">
        <f>Calculations!NZ21</f>
        <v/>
      </c>
      <c r="BT21" s="77" t="str">
        <f>Calculations!OA21</f>
        <v/>
      </c>
      <c r="BU21" s="77" t="str">
        <f>Calculations!OB21</f>
        <v/>
      </c>
      <c r="BV21" s="77" t="str">
        <f>Calculations!OC21</f>
        <v/>
      </c>
      <c r="BW21" s="77" t="str">
        <f>Calculations!OD21</f>
        <v/>
      </c>
      <c r="BX21" s="77" t="str">
        <f>Calculations!OE21</f>
        <v/>
      </c>
      <c r="BY21" s="77" t="str">
        <f>Calculations!OF21</f>
        <v/>
      </c>
      <c r="BZ21" s="77" t="str">
        <f>Calculations!OG21</f>
        <v/>
      </c>
      <c r="CA21" s="77" t="str">
        <f>Calculations!OH21</f>
        <v/>
      </c>
      <c r="CB21" s="77" t="str">
        <f>Calculations!OI21</f>
        <v/>
      </c>
      <c r="CC21" s="77" t="str">
        <f>Calculations!OJ21</f>
        <v/>
      </c>
      <c r="CD21" s="77" t="str">
        <f>Calculations!OK21</f>
        <v/>
      </c>
      <c r="CE21" s="77" t="str">
        <f>Calculations!OL21</f>
        <v/>
      </c>
      <c r="CF21" s="77" t="str">
        <f>Calculations!OM21</f>
        <v/>
      </c>
      <c r="CG21" s="77" t="str">
        <f>Calculations!ON21</f>
        <v/>
      </c>
      <c r="CH21" s="77" t="str">
        <f>Calculations!OO21</f>
        <v/>
      </c>
      <c r="CI21" s="77" t="str">
        <f>Calculations!OP21</f>
        <v/>
      </c>
      <c r="CJ21" s="77" t="str">
        <f>Calculations!OQ21</f>
        <v/>
      </c>
      <c r="CK21" s="77" t="str">
        <f>Calculations!OR21</f>
        <v/>
      </c>
      <c r="CL21" s="77" t="str">
        <f>Calculations!OS21</f>
        <v/>
      </c>
      <c r="CM21" s="77" t="str">
        <f>Calculations!OT21</f>
        <v/>
      </c>
      <c r="CN21" s="77" t="str">
        <f>Calculations!OU21</f>
        <v/>
      </c>
      <c r="CO21" s="77" t="str">
        <f>Calculations!OV21</f>
        <v/>
      </c>
      <c r="CP21" s="77" t="str">
        <f>Calculations!OW21</f>
        <v/>
      </c>
      <c r="CQ21" s="77" t="str">
        <f>Calculations!OX21</f>
        <v/>
      </c>
      <c r="CR21" s="77" t="str">
        <f>Calculations!OY21</f>
        <v/>
      </c>
      <c r="CS21" s="77" t="str">
        <f>Calculations!OZ21</f>
        <v/>
      </c>
      <c r="CT21" s="77" t="str">
        <f>Calculations!PA21</f>
        <v/>
      </c>
      <c r="CU21" s="77" t="str">
        <f>Calculations!PB21</f>
        <v/>
      </c>
      <c r="CV21" s="77" t="str">
        <f>Calculations!PC21</f>
        <v/>
      </c>
      <c r="CW21" s="77" t="str">
        <f>Calculations!PD21</f>
        <v/>
      </c>
      <c r="CX21" s="77" t="str">
        <f>Calculations!PE21</f>
        <v/>
      </c>
      <c r="CY21" s="77" t="str">
        <f t="shared" si="0"/>
        <v>-</v>
      </c>
      <c r="CZ21" s="77" t="str">
        <f t="shared" si="1"/>
        <v>-</v>
      </c>
    </row>
    <row r="22" spans="1:104" x14ac:dyDescent="0.25">
      <c r="A22" s="4" t="s">
        <v>1536</v>
      </c>
      <c r="B22" s="74" t="str">
        <f>'Array Table'!B21</f>
        <v>Desulfovibrio piger</v>
      </c>
      <c r="C22" s="74" t="str">
        <f>'Array Table'!D21</f>
        <v/>
      </c>
      <c r="D22" s="74" t="str">
        <f>'Array Table'!E21</f>
        <v/>
      </c>
      <c r="E22" s="74">
        <f>'Array Table'!F21</f>
        <v>20</v>
      </c>
      <c r="F22" s="38" t="str">
        <f>IF(Calculations!DI22&gt;35,"OKAY","Warning!")</f>
        <v>OKAY</v>
      </c>
      <c r="G22" s="77" t="str">
        <f>Calculations!LL22</f>
        <v>+</v>
      </c>
      <c r="H22" s="77" t="str">
        <f>Calculations!LM22</f>
        <v>+</v>
      </c>
      <c r="I22" s="77" t="str">
        <f>Calculations!LN22</f>
        <v>+</v>
      </c>
      <c r="J22" s="77" t="str">
        <f>Calculations!LO22</f>
        <v/>
      </c>
      <c r="K22" s="77" t="str">
        <f>Calculations!LP22</f>
        <v/>
      </c>
      <c r="L22" s="77" t="str">
        <f>Calculations!LQ22</f>
        <v/>
      </c>
      <c r="M22" s="77" t="str">
        <f>Calculations!LR22</f>
        <v/>
      </c>
      <c r="N22" s="77" t="str">
        <f>Calculations!LS22</f>
        <v/>
      </c>
      <c r="O22" s="77" t="str">
        <f>Calculations!LT22</f>
        <v/>
      </c>
      <c r="P22" s="77" t="str">
        <f>Calculations!LU22</f>
        <v/>
      </c>
      <c r="Q22" s="77" t="str">
        <f>Calculations!LV22</f>
        <v/>
      </c>
      <c r="R22" s="77" t="str">
        <f>Calculations!LW22</f>
        <v/>
      </c>
      <c r="S22" s="77" t="str">
        <f>Calculations!LX22</f>
        <v/>
      </c>
      <c r="T22" s="77" t="str">
        <f>Calculations!LY22</f>
        <v/>
      </c>
      <c r="U22" s="77" t="str">
        <f>Calculations!LZ22</f>
        <v/>
      </c>
      <c r="V22" s="77" t="str">
        <f>Calculations!MA22</f>
        <v/>
      </c>
      <c r="W22" s="77" t="str">
        <f>Calculations!MB22</f>
        <v/>
      </c>
      <c r="X22" s="77" t="str">
        <f>Calculations!MC22</f>
        <v/>
      </c>
      <c r="Y22" s="77" t="str">
        <f>Calculations!MD22</f>
        <v/>
      </c>
      <c r="Z22" s="77" t="str">
        <f>Calculations!ME22</f>
        <v/>
      </c>
      <c r="AA22" s="77" t="str">
        <f>Calculations!MF22</f>
        <v/>
      </c>
      <c r="AB22" s="77" t="str">
        <f>Calculations!MG22</f>
        <v/>
      </c>
      <c r="AC22" s="77" t="str">
        <f>Calculations!MH22</f>
        <v/>
      </c>
      <c r="AD22" s="77" t="str">
        <f>Calculations!MI22</f>
        <v/>
      </c>
      <c r="AE22" s="77" t="str">
        <f>Calculations!MJ22</f>
        <v/>
      </c>
      <c r="AF22" s="77" t="str">
        <f>Calculations!MK22</f>
        <v/>
      </c>
      <c r="AG22" s="77" t="str">
        <f>Calculations!ML22</f>
        <v/>
      </c>
      <c r="AH22" s="77" t="str">
        <f>Calculations!MM22</f>
        <v/>
      </c>
      <c r="AI22" s="77" t="str">
        <f>Calculations!MN22</f>
        <v/>
      </c>
      <c r="AJ22" s="77" t="str">
        <f>Calculations!MO22</f>
        <v/>
      </c>
      <c r="AK22" s="77" t="str">
        <f>Calculations!MP22</f>
        <v/>
      </c>
      <c r="AL22" s="77" t="str">
        <f>Calculations!MQ22</f>
        <v/>
      </c>
      <c r="AM22" s="77" t="str">
        <f>Calculations!MR22</f>
        <v/>
      </c>
      <c r="AN22" s="77" t="str">
        <f>Calculations!MS22</f>
        <v/>
      </c>
      <c r="AO22" s="77" t="str">
        <f>Calculations!MT22</f>
        <v/>
      </c>
      <c r="AP22" s="77" t="str">
        <f>Calculations!MU22</f>
        <v/>
      </c>
      <c r="AQ22" s="77" t="str">
        <f>Calculations!MV22</f>
        <v/>
      </c>
      <c r="AR22" s="77" t="str">
        <f>Calculations!MW22</f>
        <v/>
      </c>
      <c r="AS22" s="77" t="str">
        <f>Calculations!MX22</f>
        <v/>
      </c>
      <c r="AT22" s="77" t="str">
        <f>Calculations!MY22</f>
        <v/>
      </c>
      <c r="AU22" s="77" t="str">
        <f>Calculations!MZ22</f>
        <v/>
      </c>
      <c r="AV22" s="77" t="str">
        <f>Calculations!NA22</f>
        <v/>
      </c>
      <c r="AW22" s="77" t="str">
        <f>Calculations!NB22</f>
        <v/>
      </c>
      <c r="AX22" s="77" t="str">
        <f>Calculations!NC22</f>
        <v/>
      </c>
      <c r="AY22" s="77" t="str">
        <f>Calculations!ND22</f>
        <v/>
      </c>
      <c r="AZ22" s="77" t="str">
        <f>Calculations!NE22</f>
        <v/>
      </c>
      <c r="BA22" s="77" t="str">
        <f>Calculations!NF22</f>
        <v/>
      </c>
      <c r="BB22" s="77" t="str">
        <f>Calculations!NG22</f>
        <v/>
      </c>
      <c r="BC22" s="77" t="str">
        <f>Calculations!NJ22</f>
        <v>+</v>
      </c>
      <c r="BD22" s="77" t="str">
        <f>Calculations!NK22</f>
        <v>+</v>
      </c>
      <c r="BE22" s="77" t="str">
        <f>Calculations!NL22</f>
        <v>+</v>
      </c>
      <c r="BF22" s="77" t="str">
        <f>Calculations!NM22</f>
        <v/>
      </c>
      <c r="BG22" s="77" t="str">
        <f>Calculations!NN22</f>
        <v/>
      </c>
      <c r="BH22" s="77" t="str">
        <f>Calculations!NO22</f>
        <v/>
      </c>
      <c r="BI22" s="77" t="str">
        <f>Calculations!NP22</f>
        <v/>
      </c>
      <c r="BJ22" s="77" t="str">
        <f>Calculations!NQ22</f>
        <v/>
      </c>
      <c r="BK22" s="77" t="str">
        <f>Calculations!NR22</f>
        <v/>
      </c>
      <c r="BL22" s="77" t="str">
        <f>Calculations!NS22</f>
        <v/>
      </c>
      <c r="BM22" s="77" t="str">
        <f>Calculations!NT22</f>
        <v/>
      </c>
      <c r="BN22" s="77" t="str">
        <f>Calculations!NU22</f>
        <v/>
      </c>
      <c r="BO22" s="77" t="str">
        <f>Calculations!NV22</f>
        <v/>
      </c>
      <c r="BP22" s="77" t="str">
        <f>Calculations!NW22</f>
        <v/>
      </c>
      <c r="BQ22" s="77" t="str">
        <f>Calculations!NX22</f>
        <v/>
      </c>
      <c r="BR22" s="77" t="str">
        <f>Calculations!NY22</f>
        <v/>
      </c>
      <c r="BS22" s="77" t="str">
        <f>Calculations!NZ22</f>
        <v/>
      </c>
      <c r="BT22" s="77" t="str">
        <f>Calculations!OA22</f>
        <v/>
      </c>
      <c r="BU22" s="77" t="str">
        <f>Calculations!OB22</f>
        <v/>
      </c>
      <c r="BV22" s="77" t="str">
        <f>Calculations!OC22</f>
        <v/>
      </c>
      <c r="BW22" s="77" t="str">
        <f>Calculations!OD22</f>
        <v/>
      </c>
      <c r="BX22" s="77" t="str">
        <f>Calculations!OE22</f>
        <v/>
      </c>
      <c r="BY22" s="77" t="str">
        <f>Calculations!OF22</f>
        <v/>
      </c>
      <c r="BZ22" s="77" t="str">
        <f>Calculations!OG22</f>
        <v/>
      </c>
      <c r="CA22" s="77" t="str">
        <f>Calculations!OH22</f>
        <v/>
      </c>
      <c r="CB22" s="77" t="str">
        <f>Calculations!OI22</f>
        <v/>
      </c>
      <c r="CC22" s="77" t="str">
        <f>Calculations!OJ22</f>
        <v/>
      </c>
      <c r="CD22" s="77" t="str">
        <f>Calculations!OK22</f>
        <v/>
      </c>
      <c r="CE22" s="77" t="str">
        <f>Calculations!OL22</f>
        <v/>
      </c>
      <c r="CF22" s="77" t="str">
        <f>Calculations!OM22</f>
        <v/>
      </c>
      <c r="CG22" s="77" t="str">
        <f>Calculations!ON22</f>
        <v/>
      </c>
      <c r="CH22" s="77" t="str">
        <f>Calculations!OO22</f>
        <v/>
      </c>
      <c r="CI22" s="77" t="str">
        <f>Calculations!OP22</f>
        <v/>
      </c>
      <c r="CJ22" s="77" t="str">
        <f>Calculations!OQ22</f>
        <v/>
      </c>
      <c r="CK22" s="77" t="str">
        <f>Calculations!OR22</f>
        <v/>
      </c>
      <c r="CL22" s="77" t="str">
        <f>Calculations!OS22</f>
        <v/>
      </c>
      <c r="CM22" s="77" t="str">
        <f>Calculations!OT22</f>
        <v/>
      </c>
      <c r="CN22" s="77" t="str">
        <f>Calculations!OU22</f>
        <v/>
      </c>
      <c r="CO22" s="77" t="str">
        <f>Calculations!OV22</f>
        <v/>
      </c>
      <c r="CP22" s="77" t="str">
        <f>Calculations!OW22</f>
        <v/>
      </c>
      <c r="CQ22" s="77" t="str">
        <f>Calculations!OX22</f>
        <v/>
      </c>
      <c r="CR22" s="77" t="str">
        <f>Calculations!OY22</f>
        <v/>
      </c>
      <c r="CS22" s="77" t="str">
        <f>Calculations!OZ22</f>
        <v/>
      </c>
      <c r="CT22" s="77" t="str">
        <f>Calculations!PA22</f>
        <v/>
      </c>
      <c r="CU22" s="77" t="str">
        <f>Calculations!PB22</f>
        <v/>
      </c>
      <c r="CV22" s="77" t="str">
        <f>Calculations!PC22</f>
        <v/>
      </c>
      <c r="CW22" s="77" t="str">
        <f>Calculations!PD22</f>
        <v/>
      </c>
      <c r="CX22" s="77" t="str">
        <f>Calculations!PE22</f>
        <v/>
      </c>
      <c r="CY22" s="77" t="str">
        <f t="shared" si="0"/>
        <v>+</v>
      </c>
      <c r="CZ22" s="77" t="str">
        <f t="shared" si="1"/>
        <v>+</v>
      </c>
    </row>
    <row r="23" spans="1:104" x14ac:dyDescent="0.25">
      <c r="A23" s="4" t="s">
        <v>1537</v>
      </c>
      <c r="B23" s="74" t="str">
        <f>'Array Table'!B22</f>
        <v>Desulfovibrio vulgaris</v>
      </c>
      <c r="C23" s="74" t="str">
        <f>'Array Table'!D22</f>
        <v/>
      </c>
      <c r="D23" s="74" t="str">
        <f>'Array Table'!E22</f>
        <v/>
      </c>
      <c r="E23" s="74">
        <f>'Array Table'!F22</f>
        <v>40</v>
      </c>
      <c r="F23" s="38" t="str">
        <f>IF(Calculations!DI23&gt;35,"OKAY","Warning!")</f>
        <v>OKAY</v>
      </c>
      <c r="G23" s="77" t="str">
        <f>Calculations!LL23</f>
        <v>-</v>
      </c>
      <c r="H23" s="77" t="str">
        <f>Calculations!LM23</f>
        <v>-</v>
      </c>
      <c r="I23" s="77" t="str">
        <f>Calculations!LN23</f>
        <v>-</v>
      </c>
      <c r="J23" s="77" t="str">
        <f>Calculations!LO23</f>
        <v/>
      </c>
      <c r="K23" s="77" t="str">
        <f>Calculations!LP23</f>
        <v/>
      </c>
      <c r="L23" s="77" t="str">
        <f>Calculations!LQ23</f>
        <v/>
      </c>
      <c r="M23" s="77" t="str">
        <f>Calculations!LR23</f>
        <v/>
      </c>
      <c r="N23" s="77" t="str">
        <f>Calculations!LS23</f>
        <v/>
      </c>
      <c r="O23" s="77" t="str">
        <f>Calculations!LT23</f>
        <v/>
      </c>
      <c r="P23" s="77" t="str">
        <f>Calculations!LU23</f>
        <v/>
      </c>
      <c r="Q23" s="77" t="str">
        <f>Calculations!LV23</f>
        <v/>
      </c>
      <c r="R23" s="77" t="str">
        <f>Calculations!LW23</f>
        <v/>
      </c>
      <c r="S23" s="77" t="str">
        <f>Calculations!LX23</f>
        <v/>
      </c>
      <c r="T23" s="77" t="str">
        <f>Calculations!LY23</f>
        <v/>
      </c>
      <c r="U23" s="77" t="str">
        <f>Calculations!LZ23</f>
        <v/>
      </c>
      <c r="V23" s="77" t="str">
        <f>Calculations!MA23</f>
        <v/>
      </c>
      <c r="W23" s="77" t="str">
        <f>Calculations!MB23</f>
        <v/>
      </c>
      <c r="X23" s="77" t="str">
        <f>Calculations!MC23</f>
        <v/>
      </c>
      <c r="Y23" s="77" t="str">
        <f>Calculations!MD23</f>
        <v/>
      </c>
      <c r="Z23" s="77" t="str">
        <f>Calculations!ME23</f>
        <v/>
      </c>
      <c r="AA23" s="77" t="str">
        <f>Calculations!MF23</f>
        <v/>
      </c>
      <c r="AB23" s="77" t="str">
        <f>Calculations!MG23</f>
        <v/>
      </c>
      <c r="AC23" s="77" t="str">
        <f>Calculations!MH23</f>
        <v/>
      </c>
      <c r="AD23" s="77" t="str">
        <f>Calculations!MI23</f>
        <v/>
      </c>
      <c r="AE23" s="77" t="str">
        <f>Calculations!MJ23</f>
        <v/>
      </c>
      <c r="AF23" s="77" t="str">
        <f>Calculations!MK23</f>
        <v/>
      </c>
      <c r="AG23" s="77" t="str">
        <f>Calculations!ML23</f>
        <v/>
      </c>
      <c r="AH23" s="77" t="str">
        <f>Calculations!MM23</f>
        <v/>
      </c>
      <c r="AI23" s="77" t="str">
        <f>Calculations!MN23</f>
        <v/>
      </c>
      <c r="AJ23" s="77" t="str">
        <f>Calculations!MO23</f>
        <v/>
      </c>
      <c r="AK23" s="77" t="str">
        <f>Calculations!MP23</f>
        <v/>
      </c>
      <c r="AL23" s="77" t="str">
        <f>Calculations!MQ23</f>
        <v/>
      </c>
      <c r="AM23" s="77" t="str">
        <f>Calculations!MR23</f>
        <v/>
      </c>
      <c r="AN23" s="77" t="str">
        <f>Calculations!MS23</f>
        <v/>
      </c>
      <c r="AO23" s="77" t="str">
        <f>Calculations!MT23</f>
        <v/>
      </c>
      <c r="AP23" s="77" t="str">
        <f>Calculations!MU23</f>
        <v/>
      </c>
      <c r="AQ23" s="77" t="str">
        <f>Calculations!MV23</f>
        <v/>
      </c>
      <c r="AR23" s="77" t="str">
        <f>Calculations!MW23</f>
        <v/>
      </c>
      <c r="AS23" s="77" t="str">
        <f>Calculations!MX23</f>
        <v/>
      </c>
      <c r="AT23" s="77" t="str">
        <f>Calculations!MY23</f>
        <v/>
      </c>
      <c r="AU23" s="77" t="str">
        <f>Calculations!MZ23</f>
        <v/>
      </c>
      <c r="AV23" s="77" t="str">
        <f>Calculations!NA23</f>
        <v/>
      </c>
      <c r="AW23" s="77" t="str">
        <f>Calculations!NB23</f>
        <v/>
      </c>
      <c r="AX23" s="77" t="str">
        <f>Calculations!NC23</f>
        <v/>
      </c>
      <c r="AY23" s="77" t="str">
        <f>Calculations!ND23</f>
        <v/>
      </c>
      <c r="AZ23" s="77" t="str">
        <f>Calculations!NE23</f>
        <v/>
      </c>
      <c r="BA23" s="77" t="str">
        <f>Calculations!NF23</f>
        <v/>
      </c>
      <c r="BB23" s="77" t="str">
        <f>Calculations!NG23</f>
        <v/>
      </c>
      <c r="BC23" s="77" t="str">
        <f>Calculations!NJ23</f>
        <v>-</v>
      </c>
      <c r="BD23" s="77" t="str">
        <f>Calculations!NK23</f>
        <v>-</v>
      </c>
      <c r="BE23" s="77" t="str">
        <f>Calculations!NL23</f>
        <v>+/-</v>
      </c>
      <c r="BF23" s="77" t="str">
        <f>Calculations!NM23</f>
        <v/>
      </c>
      <c r="BG23" s="77" t="str">
        <f>Calculations!NN23</f>
        <v/>
      </c>
      <c r="BH23" s="77" t="str">
        <f>Calculations!NO23</f>
        <v/>
      </c>
      <c r="BI23" s="77" t="str">
        <f>Calculations!NP23</f>
        <v/>
      </c>
      <c r="BJ23" s="77" t="str">
        <f>Calculations!NQ23</f>
        <v/>
      </c>
      <c r="BK23" s="77" t="str">
        <f>Calculations!NR23</f>
        <v/>
      </c>
      <c r="BL23" s="77" t="str">
        <f>Calculations!NS23</f>
        <v/>
      </c>
      <c r="BM23" s="77" t="str">
        <f>Calculations!NT23</f>
        <v/>
      </c>
      <c r="BN23" s="77" t="str">
        <f>Calculations!NU23</f>
        <v/>
      </c>
      <c r="BO23" s="77" t="str">
        <f>Calculations!NV23</f>
        <v/>
      </c>
      <c r="BP23" s="77" t="str">
        <f>Calculations!NW23</f>
        <v/>
      </c>
      <c r="BQ23" s="77" t="str">
        <f>Calculations!NX23</f>
        <v/>
      </c>
      <c r="BR23" s="77" t="str">
        <f>Calculations!NY23</f>
        <v/>
      </c>
      <c r="BS23" s="77" t="str">
        <f>Calculations!NZ23</f>
        <v/>
      </c>
      <c r="BT23" s="77" t="str">
        <f>Calculations!OA23</f>
        <v/>
      </c>
      <c r="BU23" s="77" t="str">
        <f>Calculations!OB23</f>
        <v/>
      </c>
      <c r="BV23" s="77" t="str">
        <f>Calculations!OC23</f>
        <v/>
      </c>
      <c r="BW23" s="77" t="str">
        <f>Calculations!OD23</f>
        <v/>
      </c>
      <c r="BX23" s="77" t="str">
        <f>Calculations!OE23</f>
        <v/>
      </c>
      <c r="BY23" s="77" t="str">
        <f>Calculations!OF23</f>
        <v/>
      </c>
      <c r="BZ23" s="77" t="str">
        <f>Calculations!OG23</f>
        <v/>
      </c>
      <c r="CA23" s="77" t="str">
        <f>Calculations!OH23</f>
        <v/>
      </c>
      <c r="CB23" s="77" t="str">
        <f>Calculations!OI23</f>
        <v/>
      </c>
      <c r="CC23" s="77" t="str">
        <f>Calculations!OJ23</f>
        <v/>
      </c>
      <c r="CD23" s="77" t="str">
        <f>Calculations!OK23</f>
        <v/>
      </c>
      <c r="CE23" s="77" t="str">
        <f>Calculations!OL23</f>
        <v/>
      </c>
      <c r="CF23" s="77" t="str">
        <f>Calculations!OM23</f>
        <v/>
      </c>
      <c r="CG23" s="77" t="str">
        <f>Calculations!ON23</f>
        <v/>
      </c>
      <c r="CH23" s="77" t="str">
        <f>Calculations!OO23</f>
        <v/>
      </c>
      <c r="CI23" s="77" t="str">
        <f>Calculations!OP23</f>
        <v/>
      </c>
      <c r="CJ23" s="77" t="str">
        <f>Calculations!OQ23</f>
        <v/>
      </c>
      <c r="CK23" s="77" t="str">
        <f>Calculations!OR23</f>
        <v/>
      </c>
      <c r="CL23" s="77" t="str">
        <f>Calculations!OS23</f>
        <v/>
      </c>
      <c r="CM23" s="77" t="str">
        <f>Calculations!OT23</f>
        <v/>
      </c>
      <c r="CN23" s="77" t="str">
        <f>Calculations!OU23</f>
        <v/>
      </c>
      <c r="CO23" s="77" t="str">
        <f>Calculations!OV23</f>
        <v/>
      </c>
      <c r="CP23" s="77" t="str">
        <f>Calculations!OW23</f>
        <v/>
      </c>
      <c r="CQ23" s="77" t="str">
        <f>Calculations!OX23</f>
        <v/>
      </c>
      <c r="CR23" s="77" t="str">
        <f>Calculations!OY23</f>
        <v/>
      </c>
      <c r="CS23" s="77" t="str">
        <f>Calculations!OZ23</f>
        <v/>
      </c>
      <c r="CT23" s="77" t="str">
        <f>Calculations!PA23</f>
        <v/>
      </c>
      <c r="CU23" s="77" t="str">
        <f>Calculations!PB23</f>
        <v/>
      </c>
      <c r="CV23" s="77" t="str">
        <f>Calculations!PC23</f>
        <v/>
      </c>
      <c r="CW23" s="77" t="str">
        <f>Calculations!PD23</f>
        <v/>
      </c>
      <c r="CX23" s="77" t="str">
        <f>Calculations!PE23</f>
        <v/>
      </c>
      <c r="CY23" s="77" t="str">
        <f t="shared" si="0"/>
        <v>-</v>
      </c>
      <c r="CZ23" s="77" t="str">
        <f t="shared" si="1"/>
        <v>-</v>
      </c>
    </row>
    <row r="24" spans="1:104" x14ac:dyDescent="0.25">
      <c r="A24" s="4" t="s">
        <v>1538</v>
      </c>
      <c r="B24" s="74" t="str">
        <f>'Array Table'!B23</f>
        <v>Dorea formicigenerans</v>
      </c>
      <c r="C24" s="74" t="str">
        <f>'Array Table'!D23</f>
        <v/>
      </c>
      <c r="D24" s="74" t="str">
        <f>'Array Table'!E23</f>
        <v/>
      </c>
      <c r="E24" s="74">
        <f>'Array Table'!F23</f>
        <v>100</v>
      </c>
      <c r="F24" s="38" t="str">
        <f>IF(Calculations!DI24&gt;35,"OKAY","Warning!")</f>
        <v>OKAY</v>
      </c>
      <c r="G24" s="77" t="str">
        <f>Calculations!LL24</f>
        <v>-</v>
      </c>
      <c r="H24" s="77" t="str">
        <f>Calculations!LM24</f>
        <v>-</v>
      </c>
      <c r="I24" s="77" t="str">
        <f>Calculations!LN24</f>
        <v>-</v>
      </c>
      <c r="J24" s="77" t="str">
        <f>Calculations!LO24</f>
        <v/>
      </c>
      <c r="K24" s="77" t="str">
        <f>Calculations!LP24</f>
        <v/>
      </c>
      <c r="L24" s="77" t="str">
        <f>Calculations!LQ24</f>
        <v/>
      </c>
      <c r="M24" s="77" t="str">
        <f>Calculations!LR24</f>
        <v/>
      </c>
      <c r="N24" s="77" t="str">
        <f>Calculations!LS24</f>
        <v/>
      </c>
      <c r="O24" s="77" t="str">
        <f>Calculations!LT24</f>
        <v/>
      </c>
      <c r="P24" s="77" t="str">
        <f>Calculations!LU24</f>
        <v/>
      </c>
      <c r="Q24" s="77" t="str">
        <f>Calculations!LV24</f>
        <v/>
      </c>
      <c r="R24" s="77" t="str">
        <f>Calculations!LW24</f>
        <v/>
      </c>
      <c r="S24" s="77" t="str">
        <f>Calculations!LX24</f>
        <v/>
      </c>
      <c r="T24" s="77" t="str">
        <f>Calculations!LY24</f>
        <v/>
      </c>
      <c r="U24" s="77" t="str">
        <f>Calculations!LZ24</f>
        <v/>
      </c>
      <c r="V24" s="77" t="str">
        <f>Calculations!MA24</f>
        <v/>
      </c>
      <c r="W24" s="77" t="str">
        <f>Calculations!MB24</f>
        <v/>
      </c>
      <c r="X24" s="77" t="str">
        <f>Calculations!MC24</f>
        <v/>
      </c>
      <c r="Y24" s="77" t="str">
        <f>Calculations!MD24</f>
        <v/>
      </c>
      <c r="Z24" s="77" t="str">
        <f>Calculations!ME24</f>
        <v/>
      </c>
      <c r="AA24" s="77" t="str">
        <f>Calculations!MF24</f>
        <v/>
      </c>
      <c r="AB24" s="77" t="str">
        <f>Calculations!MG24</f>
        <v/>
      </c>
      <c r="AC24" s="77" t="str">
        <f>Calculations!MH24</f>
        <v/>
      </c>
      <c r="AD24" s="77" t="str">
        <f>Calculations!MI24</f>
        <v/>
      </c>
      <c r="AE24" s="77" t="str">
        <f>Calculations!MJ24</f>
        <v/>
      </c>
      <c r="AF24" s="77" t="str">
        <f>Calculations!MK24</f>
        <v/>
      </c>
      <c r="AG24" s="77" t="str">
        <f>Calculations!ML24</f>
        <v/>
      </c>
      <c r="AH24" s="77" t="str">
        <f>Calculations!MM24</f>
        <v/>
      </c>
      <c r="AI24" s="77" t="str">
        <f>Calculations!MN24</f>
        <v/>
      </c>
      <c r="AJ24" s="77" t="str">
        <f>Calculations!MO24</f>
        <v/>
      </c>
      <c r="AK24" s="77" t="str">
        <f>Calculations!MP24</f>
        <v/>
      </c>
      <c r="AL24" s="77" t="str">
        <f>Calculations!MQ24</f>
        <v/>
      </c>
      <c r="AM24" s="77" t="str">
        <f>Calculations!MR24</f>
        <v/>
      </c>
      <c r="AN24" s="77" t="str">
        <f>Calculations!MS24</f>
        <v/>
      </c>
      <c r="AO24" s="77" t="str">
        <f>Calculations!MT24</f>
        <v/>
      </c>
      <c r="AP24" s="77" t="str">
        <f>Calculations!MU24</f>
        <v/>
      </c>
      <c r="AQ24" s="77" t="str">
        <f>Calculations!MV24</f>
        <v/>
      </c>
      <c r="AR24" s="77" t="str">
        <f>Calculations!MW24</f>
        <v/>
      </c>
      <c r="AS24" s="77" t="str">
        <f>Calculations!MX24</f>
        <v/>
      </c>
      <c r="AT24" s="77" t="str">
        <f>Calculations!MY24</f>
        <v/>
      </c>
      <c r="AU24" s="77" t="str">
        <f>Calculations!MZ24</f>
        <v/>
      </c>
      <c r="AV24" s="77" t="str">
        <f>Calculations!NA24</f>
        <v/>
      </c>
      <c r="AW24" s="77" t="str">
        <f>Calculations!NB24</f>
        <v/>
      </c>
      <c r="AX24" s="77" t="str">
        <f>Calculations!NC24</f>
        <v/>
      </c>
      <c r="AY24" s="77" t="str">
        <f>Calculations!ND24</f>
        <v/>
      </c>
      <c r="AZ24" s="77" t="str">
        <f>Calculations!NE24</f>
        <v/>
      </c>
      <c r="BA24" s="77" t="str">
        <f>Calculations!NF24</f>
        <v/>
      </c>
      <c r="BB24" s="77" t="str">
        <f>Calculations!NG24</f>
        <v/>
      </c>
      <c r="BC24" s="77" t="str">
        <f>Calculations!NJ24</f>
        <v>-</v>
      </c>
      <c r="BD24" s="77" t="str">
        <f>Calculations!NK24</f>
        <v>-</v>
      </c>
      <c r="BE24" s="77" t="str">
        <f>Calculations!NL24</f>
        <v>+</v>
      </c>
      <c r="BF24" s="77" t="str">
        <f>Calculations!NM24</f>
        <v/>
      </c>
      <c r="BG24" s="77" t="str">
        <f>Calculations!NN24</f>
        <v/>
      </c>
      <c r="BH24" s="77" t="str">
        <f>Calculations!NO24</f>
        <v/>
      </c>
      <c r="BI24" s="77" t="str">
        <f>Calculations!NP24</f>
        <v/>
      </c>
      <c r="BJ24" s="77" t="str">
        <f>Calculations!NQ24</f>
        <v/>
      </c>
      <c r="BK24" s="77" t="str">
        <f>Calculations!NR24</f>
        <v/>
      </c>
      <c r="BL24" s="77" t="str">
        <f>Calculations!NS24</f>
        <v/>
      </c>
      <c r="BM24" s="77" t="str">
        <f>Calculations!NT24</f>
        <v/>
      </c>
      <c r="BN24" s="77" t="str">
        <f>Calculations!NU24</f>
        <v/>
      </c>
      <c r="BO24" s="77" t="str">
        <f>Calculations!NV24</f>
        <v/>
      </c>
      <c r="BP24" s="77" t="str">
        <f>Calculations!NW24</f>
        <v/>
      </c>
      <c r="BQ24" s="77" t="str">
        <f>Calculations!NX24</f>
        <v/>
      </c>
      <c r="BR24" s="77" t="str">
        <f>Calculations!NY24</f>
        <v/>
      </c>
      <c r="BS24" s="77" t="str">
        <f>Calculations!NZ24</f>
        <v/>
      </c>
      <c r="BT24" s="77" t="str">
        <f>Calculations!OA24</f>
        <v/>
      </c>
      <c r="BU24" s="77" t="str">
        <f>Calculations!OB24</f>
        <v/>
      </c>
      <c r="BV24" s="77" t="str">
        <f>Calculations!OC24</f>
        <v/>
      </c>
      <c r="BW24" s="77" t="str">
        <f>Calculations!OD24</f>
        <v/>
      </c>
      <c r="BX24" s="77" t="str">
        <f>Calculations!OE24</f>
        <v/>
      </c>
      <c r="BY24" s="77" t="str">
        <f>Calculations!OF24</f>
        <v/>
      </c>
      <c r="BZ24" s="77" t="str">
        <f>Calculations!OG24</f>
        <v/>
      </c>
      <c r="CA24" s="77" t="str">
        <f>Calculations!OH24</f>
        <v/>
      </c>
      <c r="CB24" s="77" t="str">
        <f>Calculations!OI24</f>
        <v/>
      </c>
      <c r="CC24" s="77" t="str">
        <f>Calculations!OJ24</f>
        <v/>
      </c>
      <c r="CD24" s="77" t="str">
        <f>Calculations!OK24</f>
        <v/>
      </c>
      <c r="CE24" s="77" t="str">
        <f>Calculations!OL24</f>
        <v/>
      </c>
      <c r="CF24" s="77" t="str">
        <f>Calculations!OM24</f>
        <v/>
      </c>
      <c r="CG24" s="77" t="str">
        <f>Calculations!ON24</f>
        <v/>
      </c>
      <c r="CH24" s="77" t="str">
        <f>Calculations!OO24</f>
        <v/>
      </c>
      <c r="CI24" s="77" t="str">
        <f>Calculations!OP24</f>
        <v/>
      </c>
      <c r="CJ24" s="77" t="str">
        <f>Calculations!OQ24</f>
        <v/>
      </c>
      <c r="CK24" s="77" t="str">
        <f>Calculations!OR24</f>
        <v/>
      </c>
      <c r="CL24" s="77" t="str">
        <f>Calculations!OS24</f>
        <v/>
      </c>
      <c r="CM24" s="77" t="str">
        <f>Calculations!OT24</f>
        <v/>
      </c>
      <c r="CN24" s="77" t="str">
        <f>Calculations!OU24</f>
        <v/>
      </c>
      <c r="CO24" s="77" t="str">
        <f>Calculations!OV24</f>
        <v/>
      </c>
      <c r="CP24" s="77" t="str">
        <f>Calculations!OW24</f>
        <v/>
      </c>
      <c r="CQ24" s="77" t="str">
        <f>Calculations!OX24</f>
        <v/>
      </c>
      <c r="CR24" s="77" t="str">
        <f>Calculations!OY24</f>
        <v/>
      </c>
      <c r="CS24" s="77" t="str">
        <f>Calculations!OZ24</f>
        <v/>
      </c>
      <c r="CT24" s="77" t="str">
        <f>Calculations!PA24</f>
        <v/>
      </c>
      <c r="CU24" s="77" t="str">
        <f>Calculations!PB24</f>
        <v/>
      </c>
      <c r="CV24" s="77" t="str">
        <f>Calculations!PC24</f>
        <v/>
      </c>
      <c r="CW24" s="77" t="str">
        <f>Calculations!PD24</f>
        <v/>
      </c>
      <c r="CX24" s="77" t="str">
        <f>Calculations!PE24</f>
        <v/>
      </c>
      <c r="CY24" s="77" t="str">
        <f t="shared" si="0"/>
        <v>-</v>
      </c>
      <c r="CZ24" s="77" t="str">
        <f t="shared" si="1"/>
        <v>-</v>
      </c>
    </row>
    <row r="25" spans="1:104" x14ac:dyDescent="0.25">
      <c r="A25" s="4" t="s">
        <v>1539</v>
      </c>
      <c r="B25" s="74" t="str">
        <f>'Array Table'!B24</f>
        <v>Escherichia coli,Escherichia fergusonii,Shigella boydii,Shigella sonnei,Shigella dysenteriae,Shigella flexneri</v>
      </c>
      <c r="C25" s="74" t="str">
        <f>'Array Table'!D24</f>
        <v/>
      </c>
      <c r="D25" s="74" t="str">
        <f>'Array Table'!E24</f>
        <v/>
      </c>
      <c r="E25" s="74">
        <f>'Array Table'!F24</f>
        <v>30</v>
      </c>
      <c r="F25" s="38" t="str">
        <f>IF(Calculations!DI25&gt;35,"OKAY","Warning!")</f>
        <v>OKAY</v>
      </c>
      <c r="G25" s="77" t="str">
        <f>Calculations!LL25</f>
        <v>+/-</v>
      </c>
      <c r="H25" s="77" t="str">
        <f>Calculations!LM25</f>
        <v>-</v>
      </c>
      <c r="I25" s="77" t="str">
        <f>Calculations!LN25</f>
        <v>+/-</v>
      </c>
      <c r="J25" s="77" t="str">
        <f>Calculations!LO25</f>
        <v/>
      </c>
      <c r="K25" s="77" t="str">
        <f>Calculations!LP25</f>
        <v/>
      </c>
      <c r="L25" s="77" t="str">
        <f>Calculations!LQ25</f>
        <v/>
      </c>
      <c r="M25" s="77" t="str">
        <f>Calculations!LR25</f>
        <v/>
      </c>
      <c r="N25" s="77" t="str">
        <f>Calculations!LS25</f>
        <v/>
      </c>
      <c r="O25" s="77" t="str">
        <f>Calculations!LT25</f>
        <v/>
      </c>
      <c r="P25" s="77" t="str">
        <f>Calculations!LU25</f>
        <v/>
      </c>
      <c r="Q25" s="77" t="str">
        <f>Calculations!LV25</f>
        <v/>
      </c>
      <c r="R25" s="77" t="str">
        <f>Calculations!LW25</f>
        <v/>
      </c>
      <c r="S25" s="77" t="str">
        <f>Calculations!LX25</f>
        <v/>
      </c>
      <c r="T25" s="77" t="str">
        <f>Calculations!LY25</f>
        <v/>
      </c>
      <c r="U25" s="77" t="str">
        <f>Calculations!LZ25</f>
        <v/>
      </c>
      <c r="V25" s="77" t="str">
        <f>Calculations!MA25</f>
        <v/>
      </c>
      <c r="W25" s="77" t="str">
        <f>Calculations!MB25</f>
        <v/>
      </c>
      <c r="X25" s="77" t="str">
        <f>Calculations!MC25</f>
        <v/>
      </c>
      <c r="Y25" s="77" t="str">
        <f>Calculations!MD25</f>
        <v/>
      </c>
      <c r="Z25" s="77" t="str">
        <f>Calculations!ME25</f>
        <v/>
      </c>
      <c r="AA25" s="77" t="str">
        <f>Calculations!MF25</f>
        <v/>
      </c>
      <c r="AB25" s="77" t="str">
        <f>Calculations!MG25</f>
        <v/>
      </c>
      <c r="AC25" s="77" t="str">
        <f>Calculations!MH25</f>
        <v/>
      </c>
      <c r="AD25" s="77" t="str">
        <f>Calculations!MI25</f>
        <v/>
      </c>
      <c r="AE25" s="77" t="str">
        <f>Calculations!MJ25</f>
        <v/>
      </c>
      <c r="AF25" s="77" t="str">
        <f>Calculations!MK25</f>
        <v/>
      </c>
      <c r="AG25" s="77" t="str">
        <f>Calculations!ML25</f>
        <v/>
      </c>
      <c r="AH25" s="77" t="str">
        <f>Calculations!MM25</f>
        <v/>
      </c>
      <c r="AI25" s="77" t="str">
        <f>Calculations!MN25</f>
        <v/>
      </c>
      <c r="AJ25" s="77" t="str">
        <f>Calculations!MO25</f>
        <v/>
      </c>
      <c r="AK25" s="77" t="str">
        <f>Calculations!MP25</f>
        <v/>
      </c>
      <c r="AL25" s="77" t="str">
        <f>Calculations!MQ25</f>
        <v/>
      </c>
      <c r="AM25" s="77" t="str">
        <f>Calculations!MR25</f>
        <v/>
      </c>
      <c r="AN25" s="77" t="str">
        <f>Calculations!MS25</f>
        <v/>
      </c>
      <c r="AO25" s="77" t="str">
        <f>Calculations!MT25</f>
        <v/>
      </c>
      <c r="AP25" s="77" t="str">
        <f>Calculations!MU25</f>
        <v/>
      </c>
      <c r="AQ25" s="77" t="str">
        <f>Calculations!MV25</f>
        <v/>
      </c>
      <c r="AR25" s="77" t="str">
        <f>Calculations!MW25</f>
        <v/>
      </c>
      <c r="AS25" s="77" t="str">
        <f>Calculations!MX25</f>
        <v/>
      </c>
      <c r="AT25" s="77" t="str">
        <f>Calculations!MY25</f>
        <v/>
      </c>
      <c r="AU25" s="77" t="str">
        <f>Calculations!MZ25</f>
        <v/>
      </c>
      <c r="AV25" s="77" t="str">
        <f>Calculations!NA25</f>
        <v/>
      </c>
      <c r="AW25" s="77" t="str">
        <f>Calculations!NB25</f>
        <v/>
      </c>
      <c r="AX25" s="77" t="str">
        <f>Calculations!NC25</f>
        <v/>
      </c>
      <c r="AY25" s="77" t="str">
        <f>Calculations!ND25</f>
        <v/>
      </c>
      <c r="AZ25" s="77" t="str">
        <f>Calculations!NE25</f>
        <v/>
      </c>
      <c r="BA25" s="77" t="str">
        <f>Calculations!NF25</f>
        <v/>
      </c>
      <c r="BB25" s="77" t="str">
        <f>Calculations!NG25</f>
        <v/>
      </c>
      <c r="BC25" s="77" t="str">
        <f>Calculations!NJ25</f>
        <v>-</v>
      </c>
      <c r="BD25" s="77" t="str">
        <f>Calculations!NK25</f>
        <v>+/-</v>
      </c>
      <c r="BE25" s="77" t="str">
        <f>Calculations!NL25</f>
        <v>+/-</v>
      </c>
      <c r="BF25" s="77" t="str">
        <f>Calculations!NM25</f>
        <v/>
      </c>
      <c r="BG25" s="77" t="str">
        <f>Calculations!NN25</f>
        <v/>
      </c>
      <c r="BH25" s="77" t="str">
        <f>Calculations!NO25</f>
        <v/>
      </c>
      <c r="BI25" s="77" t="str">
        <f>Calculations!NP25</f>
        <v/>
      </c>
      <c r="BJ25" s="77" t="str">
        <f>Calculations!NQ25</f>
        <v/>
      </c>
      <c r="BK25" s="77" t="str">
        <f>Calculations!NR25</f>
        <v/>
      </c>
      <c r="BL25" s="77" t="str">
        <f>Calculations!NS25</f>
        <v/>
      </c>
      <c r="BM25" s="77" t="str">
        <f>Calculations!NT25</f>
        <v/>
      </c>
      <c r="BN25" s="77" t="str">
        <f>Calculations!NU25</f>
        <v/>
      </c>
      <c r="BO25" s="77" t="str">
        <f>Calculations!NV25</f>
        <v/>
      </c>
      <c r="BP25" s="77" t="str">
        <f>Calculations!NW25</f>
        <v/>
      </c>
      <c r="BQ25" s="77" t="str">
        <f>Calculations!NX25</f>
        <v/>
      </c>
      <c r="BR25" s="77" t="str">
        <f>Calculations!NY25</f>
        <v/>
      </c>
      <c r="BS25" s="77" t="str">
        <f>Calculations!NZ25</f>
        <v/>
      </c>
      <c r="BT25" s="77" t="str">
        <f>Calculations!OA25</f>
        <v/>
      </c>
      <c r="BU25" s="77" t="str">
        <f>Calculations!OB25</f>
        <v/>
      </c>
      <c r="BV25" s="77" t="str">
        <f>Calculations!OC25</f>
        <v/>
      </c>
      <c r="BW25" s="77" t="str">
        <f>Calculations!OD25</f>
        <v/>
      </c>
      <c r="BX25" s="77" t="str">
        <f>Calculations!OE25</f>
        <v/>
      </c>
      <c r="BY25" s="77" t="str">
        <f>Calculations!OF25</f>
        <v/>
      </c>
      <c r="BZ25" s="77" t="str">
        <f>Calculations!OG25</f>
        <v/>
      </c>
      <c r="CA25" s="77" t="str">
        <f>Calculations!OH25</f>
        <v/>
      </c>
      <c r="CB25" s="77" t="str">
        <f>Calculations!OI25</f>
        <v/>
      </c>
      <c r="CC25" s="77" t="str">
        <f>Calculations!OJ25</f>
        <v/>
      </c>
      <c r="CD25" s="77" t="str">
        <f>Calculations!OK25</f>
        <v/>
      </c>
      <c r="CE25" s="77" t="str">
        <f>Calculations!OL25</f>
        <v/>
      </c>
      <c r="CF25" s="77" t="str">
        <f>Calculations!OM25</f>
        <v/>
      </c>
      <c r="CG25" s="77" t="str">
        <f>Calculations!ON25</f>
        <v/>
      </c>
      <c r="CH25" s="77" t="str">
        <f>Calculations!OO25</f>
        <v/>
      </c>
      <c r="CI25" s="77" t="str">
        <f>Calculations!OP25</f>
        <v/>
      </c>
      <c r="CJ25" s="77" t="str">
        <f>Calculations!OQ25</f>
        <v/>
      </c>
      <c r="CK25" s="77" t="str">
        <f>Calculations!OR25</f>
        <v/>
      </c>
      <c r="CL25" s="77" t="str">
        <f>Calculations!OS25</f>
        <v/>
      </c>
      <c r="CM25" s="77" t="str">
        <f>Calculations!OT25</f>
        <v/>
      </c>
      <c r="CN25" s="77" t="str">
        <f>Calculations!OU25</f>
        <v/>
      </c>
      <c r="CO25" s="77" t="str">
        <f>Calculations!OV25</f>
        <v/>
      </c>
      <c r="CP25" s="77" t="str">
        <f>Calculations!OW25</f>
        <v/>
      </c>
      <c r="CQ25" s="77" t="str">
        <f>Calculations!OX25</f>
        <v/>
      </c>
      <c r="CR25" s="77" t="str">
        <f>Calculations!OY25</f>
        <v/>
      </c>
      <c r="CS25" s="77" t="str">
        <f>Calculations!OZ25</f>
        <v/>
      </c>
      <c r="CT25" s="77" t="str">
        <f>Calculations!PA25</f>
        <v/>
      </c>
      <c r="CU25" s="77" t="str">
        <f>Calculations!PB25</f>
        <v/>
      </c>
      <c r="CV25" s="77" t="str">
        <f>Calculations!PC25</f>
        <v/>
      </c>
      <c r="CW25" s="77" t="str">
        <f>Calculations!PD25</f>
        <v/>
      </c>
      <c r="CX25" s="77" t="str">
        <f>Calculations!PE25</f>
        <v/>
      </c>
      <c r="CY25" s="77" t="str">
        <f t="shared" si="0"/>
        <v>+/-</v>
      </c>
      <c r="CZ25" s="77" t="str">
        <f t="shared" si="1"/>
        <v>+/-</v>
      </c>
    </row>
    <row r="26" spans="1:104" x14ac:dyDescent="0.25">
      <c r="A26" s="4" t="s">
        <v>1540</v>
      </c>
      <c r="B26" s="74" t="str">
        <f>'Array Table'!B25</f>
        <v>Eubacterium rectale</v>
      </c>
      <c r="C26" s="74" t="str">
        <f>'Array Table'!D25</f>
        <v/>
      </c>
      <c r="D26" s="74" t="str">
        <f>'Array Table'!E25</f>
        <v/>
      </c>
      <c r="E26" s="74">
        <f>'Array Table'!F25</f>
        <v>20</v>
      </c>
      <c r="F26" s="38" t="str">
        <f>IF(Calculations!DI26&gt;35,"OKAY","Warning!")</f>
        <v>OKAY</v>
      </c>
      <c r="G26" s="77" t="str">
        <f>Calculations!LL26</f>
        <v>+</v>
      </c>
      <c r="H26" s="77" t="str">
        <f>Calculations!LM26</f>
        <v>+</v>
      </c>
      <c r="I26" s="77" t="str">
        <f>Calculations!LN26</f>
        <v>+</v>
      </c>
      <c r="J26" s="77" t="str">
        <f>Calculations!LO26</f>
        <v/>
      </c>
      <c r="K26" s="77" t="str">
        <f>Calculations!LP26</f>
        <v/>
      </c>
      <c r="L26" s="77" t="str">
        <f>Calculations!LQ26</f>
        <v/>
      </c>
      <c r="M26" s="77" t="str">
        <f>Calculations!LR26</f>
        <v/>
      </c>
      <c r="N26" s="77" t="str">
        <f>Calculations!LS26</f>
        <v/>
      </c>
      <c r="O26" s="77" t="str">
        <f>Calculations!LT26</f>
        <v/>
      </c>
      <c r="P26" s="77" t="str">
        <f>Calculations!LU26</f>
        <v/>
      </c>
      <c r="Q26" s="77" t="str">
        <f>Calculations!LV26</f>
        <v/>
      </c>
      <c r="R26" s="77" t="str">
        <f>Calculations!LW26</f>
        <v/>
      </c>
      <c r="S26" s="77" t="str">
        <f>Calculations!LX26</f>
        <v/>
      </c>
      <c r="T26" s="77" t="str">
        <f>Calculations!LY26</f>
        <v/>
      </c>
      <c r="U26" s="77" t="str">
        <f>Calculations!LZ26</f>
        <v/>
      </c>
      <c r="V26" s="77" t="str">
        <f>Calculations!MA26</f>
        <v/>
      </c>
      <c r="W26" s="77" t="str">
        <f>Calculations!MB26</f>
        <v/>
      </c>
      <c r="X26" s="77" t="str">
        <f>Calculations!MC26</f>
        <v/>
      </c>
      <c r="Y26" s="77" t="str">
        <f>Calculations!MD26</f>
        <v/>
      </c>
      <c r="Z26" s="77" t="str">
        <f>Calculations!ME26</f>
        <v/>
      </c>
      <c r="AA26" s="77" t="str">
        <f>Calculations!MF26</f>
        <v/>
      </c>
      <c r="AB26" s="77" t="str">
        <f>Calculations!MG26</f>
        <v/>
      </c>
      <c r="AC26" s="77" t="str">
        <f>Calculations!MH26</f>
        <v/>
      </c>
      <c r="AD26" s="77" t="str">
        <f>Calculations!MI26</f>
        <v/>
      </c>
      <c r="AE26" s="77" t="str">
        <f>Calculations!MJ26</f>
        <v/>
      </c>
      <c r="AF26" s="77" t="str">
        <f>Calculations!MK26</f>
        <v/>
      </c>
      <c r="AG26" s="77" t="str">
        <f>Calculations!ML26</f>
        <v/>
      </c>
      <c r="AH26" s="77" t="str">
        <f>Calculations!MM26</f>
        <v/>
      </c>
      <c r="AI26" s="77" t="str">
        <f>Calculations!MN26</f>
        <v/>
      </c>
      <c r="AJ26" s="77" t="str">
        <f>Calculations!MO26</f>
        <v/>
      </c>
      <c r="AK26" s="77" t="str">
        <f>Calculations!MP26</f>
        <v/>
      </c>
      <c r="AL26" s="77" t="str">
        <f>Calculations!MQ26</f>
        <v/>
      </c>
      <c r="AM26" s="77" t="str">
        <f>Calculations!MR26</f>
        <v/>
      </c>
      <c r="AN26" s="77" t="str">
        <f>Calculations!MS26</f>
        <v/>
      </c>
      <c r="AO26" s="77" t="str">
        <f>Calculations!MT26</f>
        <v/>
      </c>
      <c r="AP26" s="77" t="str">
        <f>Calculations!MU26</f>
        <v/>
      </c>
      <c r="AQ26" s="77" t="str">
        <f>Calculations!MV26</f>
        <v/>
      </c>
      <c r="AR26" s="77" t="str">
        <f>Calculations!MW26</f>
        <v/>
      </c>
      <c r="AS26" s="77" t="str">
        <f>Calculations!MX26</f>
        <v/>
      </c>
      <c r="AT26" s="77" t="str">
        <f>Calculations!MY26</f>
        <v/>
      </c>
      <c r="AU26" s="77" t="str">
        <f>Calculations!MZ26</f>
        <v/>
      </c>
      <c r="AV26" s="77" t="str">
        <f>Calculations!NA26</f>
        <v/>
      </c>
      <c r="AW26" s="77" t="str">
        <f>Calculations!NB26</f>
        <v/>
      </c>
      <c r="AX26" s="77" t="str">
        <f>Calculations!NC26</f>
        <v/>
      </c>
      <c r="AY26" s="77" t="str">
        <f>Calculations!ND26</f>
        <v/>
      </c>
      <c r="AZ26" s="77" t="str">
        <f>Calculations!NE26</f>
        <v/>
      </c>
      <c r="BA26" s="77" t="str">
        <f>Calculations!NF26</f>
        <v/>
      </c>
      <c r="BB26" s="77" t="str">
        <f>Calculations!NG26</f>
        <v/>
      </c>
      <c r="BC26" s="77" t="str">
        <f>Calculations!NJ26</f>
        <v>+/-</v>
      </c>
      <c r="BD26" s="77" t="str">
        <f>Calculations!NK26</f>
        <v>+</v>
      </c>
      <c r="BE26" s="77" t="str">
        <f>Calculations!NL26</f>
        <v>+</v>
      </c>
      <c r="BF26" s="77" t="str">
        <f>Calculations!NM26</f>
        <v/>
      </c>
      <c r="BG26" s="77" t="str">
        <f>Calculations!NN26</f>
        <v/>
      </c>
      <c r="BH26" s="77" t="str">
        <f>Calculations!NO26</f>
        <v/>
      </c>
      <c r="BI26" s="77" t="str">
        <f>Calculations!NP26</f>
        <v/>
      </c>
      <c r="BJ26" s="77" t="str">
        <f>Calculations!NQ26</f>
        <v/>
      </c>
      <c r="BK26" s="77" t="str">
        <f>Calculations!NR26</f>
        <v/>
      </c>
      <c r="BL26" s="77" t="str">
        <f>Calculations!NS26</f>
        <v/>
      </c>
      <c r="BM26" s="77" t="str">
        <f>Calculations!NT26</f>
        <v/>
      </c>
      <c r="BN26" s="77" t="str">
        <f>Calculations!NU26</f>
        <v/>
      </c>
      <c r="BO26" s="77" t="str">
        <f>Calculations!NV26</f>
        <v/>
      </c>
      <c r="BP26" s="77" t="str">
        <f>Calculations!NW26</f>
        <v/>
      </c>
      <c r="BQ26" s="77" t="str">
        <f>Calculations!NX26</f>
        <v/>
      </c>
      <c r="BR26" s="77" t="str">
        <f>Calculations!NY26</f>
        <v/>
      </c>
      <c r="BS26" s="77" t="str">
        <f>Calculations!NZ26</f>
        <v/>
      </c>
      <c r="BT26" s="77" t="str">
        <f>Calculations!OA26</f>
        <v/>
      </c>
      <c r="BU26" s="77" t="str">
        <f>Calculations!OB26</f>
        <v/>
      </c>
      <c r="BV26" s="77" t="str">
        <f>Calculations!OC26</f>
        <v/>
      </c>
      <c r="BW26" s="77" t="str">
        <f>Calculations!OD26</f>
        <v/>
      </c>
      <c r="BX26" s="77" t="str">
        <f>Calculations!OE26</f>
        <v/>
      </c>
      <c r="BY26" s="77" t="str">
        <f>Calculations!OF26</f>
        <v/>
      </c>
      <c r="BZ26" s="77" t="str">
        <f>Calculations!OG26</f>
        <v/>
      </c>
      <c r="CA26" s="77" t="str">
        <f>Calculations!OH26</f>
        <v/>
      </c>
      <c r="CB26" s="77" t="str">
        <f>Calculations!OI26</f>
        <v/>
      </c>
      <c r="CC26" s="77" t="str">
        <f>Calculations!OJ26</f>
        <v/>
      </c>
      <c r="CD26" s="77" t="str">
        <f>Calculations!OK26</f>
        <v/>
      </c>
      <c r="CE26" s="77" t="str">
        <f>Calculations!OL26</f>
        <v/>
      </c>
      <c r="CF26" s="77" t="str">
        <f>Calculations!OM26</f>
        <v/>
      </c>
      <c r="CG26" s="77" t="str">
        <f>Calculations!ON26</f>
        <v/>
      </c>
      <c r="CH26" s="77" t="str">
        <f>Calculations!OO26</f>
        <v/>
      </c>
      <c r="CI26" s="77" t="str">
        <f>Calculations!OP26</f>
        <v/>
      </c>
      <c r="CJ26" s="77" t="str">
        <f>Calculations!OQ26</f>
        <v/>
      </c>
      <c r="CK26" s="77" t="str">
        <f>Calculations!OR26</f>
        <v/>
      </c>
      <c r="CL26" s="77" t="str">
        <f>Calculations!OS26</f>
        <v/>
      </c>
      <c r="CM26" s="77" t="str">
        <f>Calculations!OT26</f>
        <v/>
      </c>
      <c r="CN26" s="77" t="str">
        <f>Calculations!OU26</f>
        <v/>
      </c>
      <c r="CO26" s="77" t="str">
        <f>Calculations!OV26</f>
        <v/>
      </c>
      <c r="CP26" s="77" t="str">
        <f>Calculations!OW26</f>
        <v/>
      </c>
      <c r="CQ26" s="77" t="str">
        <f>Calculations!OX26</f>
        <v/>
      </c>
      <c r="CR26" s="77" t="str">
        <f>Calculations!OY26</f>
        <v/>
      </c>
      <c r="CS26" s="77" t="str">
        <f>Calculations!OZ26</f>
        <v/>
      </c>
      <c r="CT26" s="77" t="str">
        <f>Calculations!PA26</f>
        <v/>
      </c>
      <c r="CU26" s="77" t="str">
        <f>Calculations!PB26</f>
        <v/>
      </c>
      <c r="CV26" s="77" t="str">
        <f>Calculations!PC26</f>
        <v/>
      </c>
      <c r="CW26" s="77" t="str">
        <f>Calculations!PD26</f>
        <v/>
      </c>
      <c r="CX26" s="77" t="str">
        <f>Calculations!PE26</f>
        <v/>
      </c>
      <c r="CY26" s="77" t="str">
        <f t="shared" si="0"/>
        <v>+</v>
      </c>
      <c r="CZ26" s="77" t="str">
        <f t="shared" si="1"/>
        <v>+</v>
      </c>
    </row>
    <row r="27" spans="1:104" x14ac:dyDescent="0.25">
      <c r="A27" s="4" t="s">
        <v>1541</v>
      </c>
      <c r="B27" s="74" t="str">
        <f>'Array Table'!B26</f>
        <v>Faecalibacterium prausnitzii</v>
      </c>
      <c r="C27" s="74" t="str">
        <f>'Array Table'!D26</f>
        <v/>
      </c>
      <c r="D27" s="74" t="str">
        <f>'Array Table'!E26</f>
        <v/>
      </c>
      <c r="E27" s="74">
        <f>'Array Table'!F26</f>
        <v>20</v>
      </c>
      <c r="F27" s="38" t="str">
        <f>IF(Calculations!DI27&gt;35,"OKAY","Warning!")</f>
        <v>OKAY</v>
      </c>
      <c r="G27" s="77" t="str">
        <f>Calculations!LL27</f>
        <v>-</v>
      </c>
      <c r="H27" s="77" t="str">
        <f>Calculations!LM27</f>
        <v>-</v>
      </c>
      <c r="I27" s="77" t="str">
        <f>Calculations!LN27</f>
        <v>-</v>
      </c>
      <c r="J27" s="77" t="str">
        <f>Calculations!LO27</f>
        <v/>
      </c>
      <c r="K27" s="77" t="str">
        <f>Calculations!LP27</f>
        <v/>
      </c>
      <c r="L27" s="77" t="str">
        <f>Calculations!LQ27</f>
        <v/>
      </c>
      <c r="M27" s="77" t="str">
        <f>Calculations!LR27</f>
        <v/>
      </c>
      <c r="N27" s="77" t="str">
        <f>Calculations!LS27</f>
        <v/>
      </c>
      <c r="O27" s="77" t="str">
        <f>Calculations!LT27</f>
        <v/>
      </c>
      <c r="P27" s="77" t="str">
        <f>Calculations!LU27</f>
        <v/>
      </c>
      <c r="Q27" s="77" t="str">
        <f>Calculations!LV27</f>
        <v/>
      </c>
      <c r="R27" s="77" t="str">
        <f>Calculations!LW27</f>
        <v/>
      </c>
      <c r="S27" s="77" t="str">
        <f>Calculations!LX27</f>
        <v/>
      </c>
      <c r="T27" s="77" t="str">
        <f>Calculations!LY27</f>
        <v/>
      </c>
      <c r="U27" s="77" t="str">
        <f>Calculations!LZ27</f>
        <v/>
      </c>
      <c r="V27" s="77" t="str">
        <f>Calculations!MA27</f>
        <v/>
      </c>
      <c r="W27" s="77" t="str">
        <f>Calculations!MB27</f>
        <v/>
      </c>
      <c r="X27" s="77" t="str">
        <f>Calculations!MC27</f>
        <v/>
      </c>
      <c r="Y27" s="77" t="str">
        <f>Calculations!MD27</f>
        <v/>
      </c>
      <c r="Z27" s="77" t="str">
        <f>Calculations!ME27</f>
        <v/>
      </c>
      <c r="AA27" s="77" t="str">
        <f>Calculations!MF27</f>
        <v/>
      </c>
      <c r="AB27" s="77" t="str">
        <f>Calculations!MG27</f>
        <v/>
      </c>
      <c r="AC27" s="77" t="str">
        <f>Calculations!MH27</f>
        <v/>
      </c>
      <c r="AD27" s="77" t="str">
        <f>Calculations!MI27</f>
        <v/>
      </c>
      <c r="AE27" s="77" t="str">
        <f>Calculations!MJ27</f>
        <v/>
      </c>
      <c r="AF27" s="77" t="str">
        <f>Calculations!MK27</f>
        <v/>
      </c>
      <c r="AG27" s="77" t="str">
        <f>Calculations!ML27</f>
        <v/>
      </c>
      <c r="AH27" s="77" t="str">
        <f>Calculations!MM27</f>
        <v/>
      </c>
      <c r="AI27" s="77" t="str">
        <f>Calculations!MN27</f>
        <v/>
      </c>
      <c r="AJ27" s="77" t="str">
        <f>Calculations!MO27</f>
        <v/>
      </c>
      <c r="AK27" s="77" t="str">
        <f>Calculations!MP27</f>
        <v/>
      </c>
      <c r="AL27" s="77" t="str">
        <f>Calculations!MQ27</f>
        <v/>
      </c>
      <c r="AM27" s="77" t="str">
        <f>Calculations!MR27</f>
        <v/>
      </c>
      <c r="AN27" s="77" t="str">
        <f>Calculations!MS27</f>
        <v/>
      </c>
      <c r="AO27" s="77" t="str">
        <f>Calculations!MT27</f>
        <v/>
      </c>
      <c r="AP27" s="77" t="str">
        <f>Calculations!MU27</f>
        <v/>
      </c>
      <c r="AQ27" s="77" t="str">
        <f>Calculations!MV27</f>
        <v/>
      </c>
      <c r="AR27" s="77" t="str">
        <f>Calculations!MW27</f>
        <v/>
      </c>
      <c r="AS27" s="77" t="str">
        <f>Calculations!MX27</f>
        <v/>
      </c>
      <c r="AT27" s="77" t="str">
        <f>Calculations!MY27</f>
        <v/>
      </c>
      <c r="AU27" s="77" t="str">
        <f>Calculations!MZ27</f>
        <v/>
      </c>
      <c r="AV27" s="77" t="str">
        <f>Calculations!NA27</f>
        <v/>
      </c>
      <c r="AW27" s="77" t="str">
        <f>Calculations!NB27</f>
        <v/>
      </c>
      <c r="AX27" s="77" t="str">
        <f>Calculations!NC27</f>
        <v/>
      </c>
      <c r="AY27" s="77" t="str">
        <f>Calculations!ND27</f>
        <v/>
      </c>
      <c r="AZ27" s="77" t="str">
        <f>Calculations!NE27</f>
        <v/>
      </c>
      <c r="BA27" s="77" t="str">
        <f>Calculations!NF27</f>
        <v/>
      </c>
      <c r="BB27" s="77" t="str">
        <f>Calculations!NG27</f>
        <v/>
      </c>
      <c r="BC27" s="77" t="str">
        <f>Calculations!NJ27</f>
        <v>-</v>
      </c>
      <c r="BD27" s="77" t="str">
        <f>Calculations!NK27</f>
        <v>-</v>
      </c>
      <c r="BE27" s="77" t="str">
        <f>Calculations!NL27</f>
        <v>-</v>
      </c>
      <c r="BF27" s="77" t="str">
        <f>Calculations!NM27</f>
        <v/>
      </c>
      <c r="BG27" s="77" t="str">
        <f>Calculations!NN27</f>
        <v/>
      </c>
      <c r="BH27" s="77" t="str">
        <f>Calculations!NO27</f>
        <v/>
      </c>
      <c r="BI27" s="77" t="str">
        <f>Calculations!NP27</f>
        <v/>
      </c>
      <c r="BJ27" s="77" t="str">
        <f>Calculations!NQ27</f>
        <v/>
      </c>
      <c r="BK27" s="77" t="str">
        <f>Calculations!NR27</f>
        <v/>
      </c>
      <c r="BL27" s="77" t="str">
        <f>Calculations!NS27</f>
        <v/>
      </c>
      <c r="BM27" s="77" t="str">
        <f>Calculations!NT27</f>
        <v/>
      </c>
      <c r="BN27" s="77" t="str">
        <f>Calculations!NU27</f>
        <v/>
      </c>
      <c r="BO27" s="77" t="str">
        <f>Calculations!NV27</f>
        <v/>
      </c>
      <c r="BP27" s="77" t="str">
        <f>Calculations!NW27</f>
        <v/>
      </c>
      <c r="BQ27" s="77" t="str">
        <f>Calculations!NX27</f>
        <v/>
      </c>
      <c r="BR27" s="77" t="str">
        <f>Calculations!NY27</f>
        <v/>
      </c>
      <c r="BS27" s="77" t="str">
        <f>Calculations!NZ27</f>
        <v/>
      </c>
      <c r="BT27" s="77" t="str">
        <f>Calculations!OA27</f>
        <v/>
      </c>
      <c r="BU27" s="77" t="str">
        <f>Calculations!OB27</f>
        <v/>
      </c>
      <c r="BV27" s="77" t="str">
        <f>Calculations!OC27</f>
        <v/>
      </c>
      <c r="BW27" s="77" t="str">
        <f>Calculations!OD27</f>
        <v/>
      </c>
      <c r="BX27" s="77" t="str">
        <f>Calculations!OE27</f>
        <v/>
      </c>
      <c r="BY27" s="77" t="str">
        <f>Calculations!OF27</f>
        <v/>
      </c>
      <c r="BZ27" s="77" t="str">
        <f>Calculations!OG27</f>
        <v/>
      </c>
      <c r="CA27" s="77" t="str">
        <f>Calculations!OH27</f>
        <v/>
      </c>
      <c r="CB27" s="77" t="str">
        <f>Calculations!OI27</f>
        <v/>
      </c>
      <c r="CC27" s="77" t="str">
        <f>Calculations!OJ27</f>
        <v/>
      </c>
      <c r="CD27" s="77" t="str">
        <f>Calculations!OK27</f>
        <v/>
      </c>
      <c r="CE27" s="77" t="str">
        <f>Calculations!OL27</f>
        <v/>
      </c>
      <c r="CF27" s="77" t="str">
        <f>Calculations!OM27</f>
        <v/>
      </c>
      <c r="CG27" s="77" t="str">
        <f>Calculations!ON27</f>
        <v/>
      </c>
      <c r="CH27" s="77" t="str">
        <f>Calculations!OO27</f>
        <v/>
      </c>
      <c r="CI27" s="77" t="str">
        <f>Calculations!OP27</f>
        <v/>
      </c>
      <c r="CJ27" s="77" t="str">
        <f>Calculations!OQ27</f>
        <v/>
      </c>
      <c r="CK27" s="77" t="str">
        <f>Calculations!OR27</f>
        <v/>
      </c>
      <c r="CL27" s="77" t="str">
        <f>Calculations!OS27</f>
        <v/>
      </c>
      <c r="CM27" s="77" t="str">
        <f>Calculations!OT27</f>
        <v/>
      </c>
      <c r="CN27" s="77" t="str">
        <f>Calculations!OU27</f>
        <v/>
      </c>
      <c r="CO27" s="77" t="str">
        <f>Calculations!OV27</f>
        <v/>
      </c>
      <c r="CP27" s="77" t="str">
        <f>Calculations!OW27</f>
        <v/>
      </c>
      <c r="CQ27" s="77" t="str">
        <f>Calculations!OX27</f>
        <v/>
      </c>
      <c r="CR27" s="77" t="str">
        <f>Calculations!OY27</f>
        <v/>
      </c>
      <c r="CS27" s="77" t="str">
        <f>Calculations!OZ27</f>
        <v/>
      </c>
      <c r="CT27" s="77" t="str">
        <f>Calculations!PA27</f>
        <v/>
      </c>
      <c r="CU27" s="77" t="str">
        <f>Calculations!PB27</f>
        <v/>
      </c>
      <c r="CV27" s="77" t="str">
        <f>Calculations!PC27</f>
        <v/>
      </c>
      <c r="CW27" s="77" t="str">
        <f>Calculations!PD27</f>
        <v/>
      </c>
      <c r="CX27" s="77" t="str">
        <f>Calculations!PE27</f>
        <v/>
      </c>
      <c r="CY27" s="77" t="str">
        <f t="shared" si="0"/>
        <v>-</v>
      </c>
      <c r="CZ27" s="77" t="str">
        <f t="shared" si="1"/>
        <v>-</v>
      </c>
    </row>
    <row r="28" spans="1:104" x14ac:dyDescent="0.25">
      <c r="A28" s="4" t="s">
        <v>1542</v>
      </c>
      <c r="B28" s="74" t="str">
        <f>'Array Table'!B27</f>
        <v>Finegoldia magna</v>
      </c>
      <c r="C28" s="74" t="str">
        <f>'Array Table'!D27</f>
        <v/>
      </c>
      <c r="D28" s="74" t="str">
        <f>'Array Table'!E27</f>
        <v/>
      </c>
      <c r="E28" s="74">
        <f>'Array Table'!F27</f>
        <v>20</v>
      </c>
      <c r="F28" s="38" t="str">
        <f>IF(Calculations!DI28&gt;35,"OKAY","Warning!")</f>
        <v>OKAY</v>
      </c>
      <c r="G28" s="77" t="str">
        <f>Calculations!LL28</f>
        <v>+</v>
      </c>
      <c r="H28" s="77" t="str">
        <f>Calculations!LM28</f>
        <v>+</v>
      </c>
      <c r="I28" s="77" t="str">
        <f>Calculations!LN28</f>
        <v>+</v>
      </c>
      <c r="J28" s="77" t="str">
        <f>Calculations!LO28</f>
        <v/>
      </c>
      <c r="K28" s="77" t="str">
        <f>Calculations!LP28</f>
        <v/>
      </c>
      <c r="L28" s="77" t="str">
        <f>Calculations!LQ28</f>
        <v/>
      </c>
      <c r="M28" s="77" t="str">
        <f>Calculations!LR28</f>
        <v/>
      </c>
      <c r="N28" s="77" t="str">
        <f>Calculations!LS28</f>
        <v/>
      </c>
      <c r="O28" s="77" t="str">
        <f>Calculations!LT28</f>
        <v/>
      </c>
      <c r="P28" s="77" t="str">
        <f>Calculations!LU28</f>
        <v/>
      </c>
      <c r="Q28" s="77" t="str">
        <f>Calculations!LV28</f>
        <v/>
      </c>
      <c r="R28" s="77" t="str">
        <f>Calculations!LW28</f>
        <v/>
      </c>
      <c r="S28" s="77" t="str">
        <f>Calculations!LX28</f>
        <v/>
      </c>
      <c r="T28" s="77" t="str">
        <f>Calculations!LY28</f>
        <v/>
      </c>
      <c r="U28" s="77" t="str">
        <f>Calculations!LZ28</f>
        <v/>
      </c>
      <c r="V28" s="77" t="str">
        <f>Calculations!MA28</f>
        <v/>
      </c>
      <c r="W28" s="77" t="str">
        <f>Calculations!MB28</f>
        <v/>
      </c>
      <c r="X28" s="77" t="str">
        <f>Calculations!MC28</f>
        <v/>
      </c>
      <c r="Y28" s="77" t="str">
        <f>Calculations!MD28</f>
        <v/>
      </c>
      <c r="Z28" s="77" t="str">
        <f>Calculations!ME28</f>
        <v/>
      </c>
      <c r="AA28" s="77" t="str">
        <f>Calculations!MF28</f>
        <v/>
      </c>
      <c r="AB28" s="77" t="str">
        <f>Calculations!MG28</f>
        <v/>
      </c>
      <c r="AC28" s="77" t="str">
        <f>Calculations!MH28</f>
        <v/>
      </c>
      <c r="AD28" s="77" t="str">
        <f>Calculations!MI28</f>
        <v/>
      </c>
      <c r="AE28" s="77" t="str">
        <f>Calculations!MJ28</f>
        <v/>
      </c>
      <c r="AF28" s="77" t="str">
        <f>Calculations!MK28</f>
        <v/>
      </c>
      <c r="AG28" s="77" t="str">
        <f>Calculations!ML28</f>
        <v/>
      </c>
      <c r="AH28" s="77" t="str">
        <f>Calculations!MM28</f>
        <v/>
      </c>
      <c r="AI28" s="77" t="str">
        <f>Calculations!MN28</f>
        <v/>
      </c>
      <c r="AJ28" s="77" t="str">
        <f>Calculations!MO28</f>
        <v/>
      </c>
      <c r="AK28" s="77" t="str">
        <f>Calculations!MP28</f>
        <v/>
      </c>
      <c r="AL28" s="77" t="str">
        <f>Calculations!MQ28</f>
        <v/>
      </c>
      <c r="AM28" s="77" t="str">
        <f>Calculations!MR28</f>
        <v/>
      </c>
      <c r="AN28" s="77" t="str">
        <f>Calculations!MS28</f>
        <v/>
      </c>
      <c r="AO28" s="77" t="str">
        <f>Calculations!MT28</f>
        <v/>
      </c>
      <c r="AP28" s="77" t="str">
        <f>Calculations!MU28</f>
        <v/>
      </c>
      <c r="AQ28" s="77" t="str">
        <f>Calculations!MV28</f>
        <v/>
      </c>
      <c r="AR28" s="77" t="str">
        <f>Calculations!MW28</f>
        <v/>
      </c>
      <c r="AS28" s="77" t="str">
        <f>Calculations!MX28</f>
        <v/>
      </c>
      <c r="AT28" s="77" t="str">
        <f>Calculations!MY28</f>
        <v/>
      </c>
      <c r="AU28" s="77" t="str">
        <f>Calculations!MZ28</f>
        <v/>
      </c>
      <c r="AV28" s="77" t="str">
        <f>Calculations!NA28</f>
        <v/>
      </c>
      <c r="AW28" s="77" t="str">
        <f>Calculations!NB28</f>
        <v/>
      </c>
      <c r="AX28" s="77" t="str">
        <f>Calculations!NC28</f>
        <v/>
      </c>
      <c r="AY28" s="77" t="str">
        <f>Calculations!ND28</f>
        <v/>
      </c>
      <c r="AZ28" s="77" t="str">
        <f>Calculations!NE28</f>
        <v/>
      </c>
      <c r="BA28" s="77" t="str">
        <f>Calculations!NF28</f>
        <v/>
      </c>
      <c r="BB28" s="77" t="str">
        <f>Calculations!NG28</f>
        <v/>
      </c>
      <c r="BC28" s="77" t="str">
        <f>Calculations!NJ28</f>
        <v>+</v>
      </c>
      <c r="BD28" s="77" t="str">
        <f>Calculations!NK28</f>
        <v>+</v>
      </c>
      <c r="BE28" s="77" t="str">
        <f>Calculations!NL28</f>
        <v>+</v>
      </c>
      <c r="BF28" s="77" t="str">
        <f>Calculations!NM28</f>
        <v/>
      </c>
      <c r="BG28" s="77" t="str">
        <f>Calculations!NN28</f>
        <v/>
      </c>
      <c r="BH28" s="77" t="str">
        <f>Calculations!NO28</f>
        <v/>
      </c>
      <c r="BI28" s="77" t="str">
        <f>Calculations!NP28</f>
        <v/>
      </c>
      <c r="BJ28" s="77" t="str">
        <f>Calculations!NQ28</f>
        <v/>
      </c>
      <c r="BK28" s="77" t="str">
        <f>Calculations!NR28</f>
        <v/>
      </c>
      <c r="BL28" s="77" t="str">
        <f>Calculations!NS28</f>
        <v/>
      </c>
      <c r="BM28" s="77" t="str">
        <f>Calculations!NT28</f>
        <v/>
      </c>
      <c r="BN28" s="77" t="str">
        <f>Calculations!NU28</f>
        <v/>
      </c>
      <c r="BO28" s="77" t="str">
        <f>Calculations!NV28</f>
        <v/>
      </c>
      <c r="BP28" s="77" t="str">
        <f>Calculations!NW28</f>
        <v/>
      </c>
      <c r="BQ28" s="77" t="str">
        <f>Calculations!NX28</f>
        <v/>
      </c>
      <c r="BR28" s="77" t="str">
        <f>Calculations!NY28</f>
        <v/>
      </c>
      <c r="BS28" s="77" t="str">
        <f>Calculations!NZ28</f>
        <v/>
      </c>
      <c r="BT28" s="77" t="str">
        <f>Calculations!OA28</f>
        <v/>
      </c>
      <c r="BU28" s="77" t="str">
        <f>Calculations!OB28</f>
        <v/>
      </c>
      <c r="BV28" s="77" t="str">
        <f>Calculations!OC28</f>
        <v/>
      </c>
      <c r="BW28" s="77" t="str">
        <f>Calculations!OD28</f>
        <v/>
      </c>
      <c r="BX28" s="77" t="str">
        <f>Calculations!OE28</f>
        <v/>
      </c>
      <c r="BY28" s="77" t="str">
        <f>Calculations!OF28</f>
        <v/>
      </c>
      <c r="BZ28" s="77" t="str">
        <f>Calculations!OG28</f>
        <v/>
      </c>
      <c r="CA28" s="77" t="str">
        <f>Calculations!OH28</f>
        <v/>
      </c>
      <c r="CB28" s="77" t="str">
        <f>Calculations!OI28</f>
        <v/>
      </c>
      <c r="CC28" s="77" t="str">
        <f>Calculations!OJ28</f>
        <v/>
      </c>
      <c r="CD28" s="77" t="str">
        <f>Calculations!OK28</f>
        <v/>
      </c>
      <c r="CE28" s="77" t="str">
        <f>Calculations!OL28</f>
        <v/>
      </c>
      <c r="CF28" s="77" t="str">
        <f>Calculations!OM28</f>
        <v/>
      </c>
      <c r="CG28" s="77" t="str">
        <f>Calculations!ON28</f>
        <v/>
      </c>
      <c r="CH28" s="77" t="str">
        <f>Calculations!OO28</f>
        <v/>
      </c>
      <c r="CI28" s="77" t="str">
        <f>Calculations!OP28</f>
        <v/>
      </c>
      <c r="CJ28" s="77" t="str">
        <f>Calculations!OQ28</f>
        <v/>
      </c>
      <c r="CK28" s="77" t="str">
        <f>Calculations!OR28</f>
        <v/>
      </c>
      <c r="CL28" s="77" t="str">
        <f>Calculations!OS28</f>
        <v/>
      </c>
      <c r="CM28" s="77" t="str">
        <f>Calculations!OT28</f>
        <v/>
      </c>
      <c r="CN28" s="77" t="str">
        <f>Calculations!OU28</f>
        <v/>
      </c>
      <c r="CO28" s="77" t="str">
        <f>Calculations!OV28</f>
        <v/>
      </c>
      <c r="CP28" s="77" t="str">
        <f>Calculations!OW28</f>
        <v/>
      </c>
      <c r="CQ28" s="77" t="str">
        <f>Calculations!OX28</f>
        <v/>
      </c>
      <c r="CR28" s="77" t="str">
        <f>Calculations!OY28</f>
        <v/>
      </c>
      <c r="CS28" s="77" t="str">
        <f>Calculations!OZ28</f>
        <v/>
      </c>
      <c r="CT28" s="77" t="str">
        <f>Calculations!PA28</f>
        <v/>
      </c>
      <c r="CU28" s="77" t="str">
        <f>Calculations!PB28</f>
        <v/>
      </c>
      <c r="CV28" s="77" t="str">
        <f>Calculations!PC28</f>
        <v/>
      </c>
      <c r="CW28" s="77" t="str">
        <f>Calculations!PD28</f>
        <v/>
      </c>
      <c r="CX28" s="77" t="str">
        <f>Calculations!PE28</f>
        <v/>
      </c>
      <c r="CY28" s="77" t="str">
        <f t="shared" si="0"/>
        <v>+</v>
      </c>
      <c r="CZ28" s="77" t="str">
        <f t="shared" si="1"/>
        <v>+</v>
      </c>
    </row>
    <row r="29" spans="1:104" x14ac:dyDescent="0.25">
      <c r="A29" s="4" t="s">
        <v>1543</v>
      </c>
      <c r="B29" s="74" t="str">
        <f>'Array Table'!B28</f>
        <v>Haemophilus parainfluenzae</v>
      </c>
      <c r="C29" s="74" t="str">
        <f>'Array Table'!D28</f>
        <v/>
      </c>
      <c r="D29" s="74" t="str">
        <f>'Array Table'!E28</f>
        <v/>
      </c>
      <c r="E29" s="74">
        <f>'Array Table'!F28</f>
        <v>30</v>
      </c>
      <c r="F29" s="38" t="str">
        <f>IF(Calculations!DI29&gt;35,"OKAY","Warning!")</f>
        <v>OKAY</v>
      </c>
      <c r="G29" s="77" t="str">
        <f>Calculations!LL29</f>
        <v>+</v>
      </c>
      <c r="H29" s="77" t="str">
        <f>Calculations!LM29</f>
        <v>+</v>
      </c>
      <c r="I29" s="77" t="str">
        <f>Calculations!LN29</f>
        <v>+</v>
      </c>
      <c r="J29" s="77" t="str">
        <f>Calculations!LO29</f>
        <v/>
      </c>
      <c r="K29" s="77" t="str">
        <f>Calculations!LP29</f>
        <v/>
      </c>
      <c r="L29" s="77" t="str">
        <f>Calculations!LQ29</f>
        <v/>
      </c>
      <c r="M29" s="77" t="str">
        <f>Calculations!LR29</f>
        <v/>
      </c>
      <c r="N29" s="77" t="str">
        <f>Calculations!LS29</f>
        <v/>
      </c>
      <c r="O29" s="77" t="str">
        <f>Calculations!LT29</f>
        <v/>
      </c>
      <c r="P29" s="77" t="str">
        <f>Calculations!LU29</f>
        <v/>
      </c>
      <c r="Q29" s="77" t="str">
        <f>Calculations!LV29</f>
        <v/>
      </c>
      <c r="R29" s="77" t="str">
        <f>Calculations!LW29</f>
        <v/>
      </c>
      <c r="S29" s="77" t="str">
        <f>Calculations!LX29</f>
        <v/>
      </c>
      <c r="T29" s="77" t="str">
        <f>Calculations!LY29</f>
        <v/>
      </c>
      <c r="U29" s="77" t="str">
        <f>Calculations!LZ29</f>
        <v/>
      </c>
      <c r="V29" s="77" t="str">
        <f>Calculations!MA29</f>
        <v/>
      </c>
      <c r="W29" s="77" t="str">
        <f>Calculations!MB29</f>
        <v/>
      </c>
      <c r="X29" s="77" t="str">
        <f>Calculations!MC29</f>
        <v/>
      </c>
      <c r="Y29" s="77" t="str">
        <f>Calculations!MD29</f>
        <v/>
      </c>
      <c r="Z29" s="77" t="str">
        <f>Calculations!ME29</f>
        <v/>
      </c>
      <c r="AA29" s="77" t="str">
        <f>Calculations!MF29</f>
        <v/>
      </c>
      <c r="AB29" s="77" t="str">
        <f>Calculations!MG29</f>
        <v/>
      </c>
      <c r="AC29" s="77" t="str">
        <f>Calculations!MH29</f>
        <v/>
      </c>
      <c r="AD29" s="77" t="str">
        <f>Calculations!MI29</f>
        <v/>
      </c>
      <c r="AE29" s="77" t="str">
        <f>Calculations!MJ29</f>
        <v/>
      </c>
      <c r="AF29" s="77" t="str">
        <f>Calculations!MK29</f>
        <v/>
      </c>
      <c r="AG29" s="77" t="str">
        <f>Calculations!ML29</f>
        <v/>
      </c>
      <c r="AH29" s="77" t="str">
        <f>Calculations!MM29</f>
        <v/>
      </c>
      <c r="AI29" s="77" t="str">
        <f>Calculations!MN29</f>
        <v/>
      </c>
      <c r="AJ29" s="77" t="str">
        <f>Calculations!MO29</f>
        <v/>
      </c>
      <c r="AK29" s="77" t="str">
        <f>Calculations!MP29</f>
        <v/>
      </c>
      <c r="AL29" s="77" t="str">
        <f>Calculations!MQ29</f>
        <v/>
      </c>
      <c r="AM29" s="77" t="str">
        <f>Calculations!MR29</f>
        <v/>
      </c>
      <c r="AN29" s="77" t="str">
        <f>Calculations!MS29</f>
        <v/>
      </c>
      <c r="AO29" s="77" t="str">
        <f>Calculations!MT29</f>
        <v/>
      </c>
      <c r="AP29" s="77" t="str">
        <f>Calculations!MU29</f>
        <v/>
      </c>
      <c r="AQ29" s="77" t="str">
        <f>Calculations!MV29</f>
        <v/>
      </c>
      <c r="AR29" s="77" t="str">
        <f>Calculations!MW29</f>
        <v/>
      </c>
      <c r="AS29" s="77" t="str">
        <f>Calculations!MX29</f>
        <v/>
      </c>
      <c r="AT29" s="77" t="str">
        <f>Calculations!MY29</f>
        <v/>
      </c>
      <c r="AU29" s="77" t="str">
        <f>Calculations!MZ29</f>
        <v/>
      </c>
      <c r="AV29" s="77" t="str">
        <f>Calculations!NA29</f>
        <v/>
      </c>
      <c r="AW29" s="77" t="str">
        <f>Calculations!NB29</f>
        <v/>
      </c>
      <c r="AX29" s="77" t="str">
        <f>Calculations!NC29</f>
        <v/>
      </c>
      <c r="AY29" s="77" t="str">
        <f>Calculations!ND29</f>
        <v/>
      </c>
      <c r="AZ29" s="77" t="str">
        <f>Calculations!NE29</f>
        <v/>
      </c>
      <c r="BA29" s="77" t="str">
        <f>Calculations!NF29</f>
        <v/>
      </c>
      <c r="BB29" s="77" t="str">
        <f>Calculations!NG29</f>
        <v/>
      </c>
      <c r="BC29" s="77" t="str">
        <f>Calculations!NJ29</f>
        <v>+</v>
      </c>
      <c r="BD29" s="77" t="str">
        <f>Calculations!NK29</f>
        <v>+</v>
      </c>
      <c r="BE29" s="77" t="str">
        <f>Calculations!NL29</f>
        <v>+</v>
      </c>
      <c r="BF29" s="77" t="str">
        <f>Calculations!NM29</f>
        <v/>
      </c>
      <c r="BG29" s="77" t="str">
        <f>Calculations!NN29</f>
        <v/>
      </c>
      <c r="BH29" s="77" t="str">
        <f>Calculations!NO29</f>
        <v/>
      </c>
      <c r="BI29" s="77" t="str">
        <f>Calculations!NP29</f>
        <v/>
      </c>
      <c r="BJ29" s="77" t="str">
        <f>Calculations!NQ29</f>
        <v/>
      </c>
      <c r="BK29" s="77" t="str">
        <f>Calculations!NR29</f>
        <v/>
      </c>
      <c r="BL29" s="77" t="str">
        <f>Calculations!NS29</f>
        <v/>
      </c>
      <c r="BM29" s="77" t="str">
        <f>Calculations!NT29</f>
        <v/>
      </c>
      <c r="BN29" s="77" t="str">
        <f>Calculations!NU29</f>
        <v/>
      </c>
      <c r="BO29" s="77" t="str">
        <f>Calculations!NV29</f>
        <v/>
      </c>
      <c r="BP29" s="77" t="str">
        <f>Calculations!NW29</f>
        <v/>
      </c>
      <c r="BQ29" s="77" t="str">
        <f>Calculations!NX29</f>
        <v/>
      </c>
      <c r="BR29" s="77" t="str">
        <f>Calculations!NY29</f>
        <v/>
      </c>
      <c r="BS29" s="77" t="str">
        <f>Calculations!NZ29</f>
        <v/>
      </c>
      <c r="BT29" s="77" t="str">
        <f>Calculations!OA29</f>
        <v/>
      </c>
      <c r="BU29" s="77" t="str">
        <f>Calculations!OB29</f>
        <v/>
      </c>
      <c r="BV29" s="77" t="str">
        <f>Calculations!OC29</f>
        <v/>
      </c>
      <c r="BW29" s="77" t="str">
        <f>Calculations!OD29</f>
        <v/>
      </c>
      <c r="BX29" s="77" t="str">
        <f>Calculations!OE29</f>
        <v/>
      </c>
      <c r="BY29" s="77" t="str">
        <f>Calculations!OF29</f>
        <v/>
      </c>
      <c r="BZ29" s="77" t="str">
        <f>Calculations!OG29</f>
        <v/>
      </c>
      <c r="CA29" s="77" t="str">
        <f>Calculations!OH29</f>
        <v/>
      </c>
      <c r="CB29" s="77" t="str">
        <f>Calculations!OI29</f>
        <v/>
      </c>
      <c r="CC29" s="77" t="str">
        <f>Calculations!OJ29</f>
        <v/>
      </c>
      <c r="CD29" s="77" t="str">
        <f>Calculations!OK29</f>
        <v/>
      </c>
      <c r="CE29" s="77" t="str">
        <f>Calculations!OL29</f>
        <v/>
      </c>
      <c r="CF29" s="77" t="str">
        <f>Calculations!OM29</f>
        <v/>
      </c>
      <c r="CG29" s="77" t="str">
        <f>Calculations!ON29</f>
        <v/>
      </c>
      <c r="CH29" s="77" t="str">
        <f>Calculations!OO29</f>
        <v/>
      </c>
      <c r="CI29" s="77" t="str">
        <f>Calculations!OP29</f>
        <v/>
      </c>
      <c r="CJ29" s="77" t="str">
        <f>Calculations!OQ29</f>
        <v/>
      </c>
      <c r="CK29" s="77" t="str">
        <f>Calculations!OR29</f>
        <v/>
      </c>
      <c r="CL29" s="77" t="str">
        <f>Calculations!OS29</f>
        <v/>
      </c>
      <c r="CM29" s="77" t="str">
        <f>Calculations!OT29</f>
        <v/>
      </c>
      <c r="CN29" s="77" t="str">
        <f>Calculations!OU29</f>
        <v/>
      </c>
      <c r="CO29" s="77" t="str">
        <f>Calculations!OV29</f>
        <v/>
      </c>
      <c r="CP29" s="77" t="str">
        <f>Calculations!OW29</f>
        <v/>
      </c>
      <c r="CQ29" s="77" t="str">
        <f>Calculations!OX29</f>
        <v/>
      </c>
      <c r="CR29" s="77" t="str">
        <f>Calculations!OY29</f>
        <v/>
      </c>
      <c r="CS29" s="77" t="str">
        <f>Calculations!OZ29</f>
        <v/>
      </c>
      <c r="CT29" s="77" t="str">
        <f>Calculations!PA29</f>
        <v/>
      </c>
      <c r="CU29" s="77" t="str">
        <f>Calculations!PB29</f>
        <v/>
      </c>
      <c r="CV29" s="77" t="str">
        <f>Calculations!PC29</f>
        <v/>
      </c>
      <c r="CW29" s="77" t="str">
        <f>Calculations!PD29</f>
        <v/>
      </c>
      <c r="CX29" s="77" t="str">
        <f>Calculations!PE29</f>
        <v/>
      </c>
      <c r="CY29" s="77" t="str">
        <f t="shared" si="0"/>
        <v>+</v>
      </c>
      <c r="CZ29" s="77" t="str">
        <f t="shared" si="1"/>
        <v>+</v>
      </c>
    </row>
    <row r="30" spans="1:104" x14ac:dyDescent="0.25">
      <c r="A30" s="4" t="s">
        <v>1544</v>
      </c>
      <c r="B30" s="74" t="str">
        <f>'Array Table'!B29</f>
        <v>Lachnobacterium bovis</v>
      </c>
      <c r="C30" s="74" t="str">
        <f>'Array Table'!D29</f>
        <v/>
      </c>
      <c r="D30" s="74" t="str">
        <f>'Array Table'!E29</f>
        <v/>
      </c>
      <c r="E30" s="74">
        <f>'Array Table'!F29</f>
        <v>20</v>
      </c>
      <c r="F30" s="38" t="str">
        <f>IF(Calculations!DI30&gt;35,"OKAY","Warning!")</f>
        <v>OKAY</v>
      </c>
      <c r="G30" s="77" t="str">
        <f>Calculations!LL30</f>
        <v>+</v>
      </c>
      <c r="H30" s="77" t="str">
        <f>Calculations!LM30</f>
        <v>+</v>
      </c>
      <c r="I30" s="77" t="str">
        <f>Calculations!LN30</f>
        <v>+</v>
      </c>
      <c r="J30" s="77" t="str">
        <f>Calculations!LO30</f>
        <v/>
      </c>
      <c r="K30" s="77" t="str">
        <f>Calculations!LP30</f>
        <v/>
      </c>
      <c r="L30" s="77" t="str">
        <f>Calculations!LQ30</f>
        <v/>
      </c>
      <c r="M30" s="77" t="str">
        <f>Calculations!LR30</f>
        <v/>
      </c>
      <c r="N30" s="77" t="str">
        <f>Calculations!LS30</f>
        <v/>
      </c>
      <c r="O30" s="77" t="str">
        <f>Calculations!LT30</f>
        <v/>
      </c>
      <c r="P30" s="77" t="str">
        <f>Calculations!LU30</f>
        <v/>
      </c>
      <c r="Q30" s="77" t="str">
        <f>Calculations!LV30</f>
        <v/>
      </c>
      <c r="R30" s="77" t="str">
        <f>Calculations!LW30</f>
        <v/>
      </c>
      <c r="S30" s="77" t="str">
        <f>Calculations!LX30</f>
        <v/>
      </c>
      <c r="T30" s="77" t="str">
        <f>Calculations!LY30</f>
        <v/>
      </c>
      <c r="U30" s="77" t="str">
        <f>Calculations!LZ30</f>
        <v/>
      </c>
      <c r="V30" s="77" t="str">
        <f>Calculations!MA30</f>
        <v/>
      </c>
      <c r="W30" s="77" t="str">
        <f>Calculations!MB30</f>
        <v/>
      </c>
      <c r="X30" s="77" t="str">
        <f>Calculations!MC30</f>
        <v/>
      </c>
      <c r="Y30" s="77" t="str">
        <f>Calculations!MD30</f>
        <v/>
      </c>
      <c r="Z30" s="77" t="str">
        <f>Calculations!ME30</f>
        <v/>
      </c>
      <c r="AA30" s="77" t="str">
        <f>Calculations!MF30</f>
        <v/>
      </c>
      <c r="AB30" s="77" t="str">
        <f>Calculations!MG30</f>
        <v/>
      </c>
      <c r="AC30" s="77" t="str">
        <f>Calculations!MH30</f>
        <v/>
      </c>
      <c r="AD30" s="77" t="str">
        <f>Calculations!MI30</f>
        <v/>
      </c>
      <c r="AE30" s="77" t="str">
        <f>Calculations!MJ30</f>
        <v/>
      </c>
      <c r="AF30" s="77" t="str">
        <f>Calculations!MK30</f>
        <v/>
      </c>
      <c r="AG30" s="77" t="str">
        <f>Calculations!ML30</f>
        <v/>
      </c>
      <c r="AH30" s="77" t="str">
        <f>Calculations!MM30</f>
        <v/>
      </c>
      <c r="AI30" s="77" t="str">
        <f>Calculations!MN30</f>
        <v/>
      </c>
      <c r="AJ30" s="77" t="str">
        <f>Calculations!MO30</f>
        <v/>
      </c>
      <c r="AK30" s="77" t="str">
        <f>Calculations!MP30</f>
        <v/>
      </c>
      <c r="AL30" s="77" t="str">
        <f>Calculations!MQ30</f>
        <v/>
      </c>
      <c r="AM30" s="77" t="str">
        <f>Calculations!MR30</f>
        <v/>
      </c>
      <c r="AN30" s="77" t="str">
        <f>Calculations!MS30</f>
        <v/>
      </c>
      <c r="AO30" s="77" t="str">
        <f>Calculations!MT30</f>
        <v/>
      </c>
      <c r="AP30" s="77" t="str">
        <f>Calculations!MU30</f>
        <v/>
      </c>
      <c r="AQ30" s="77" t="str">
        <f>Calculations!MV30</f>
        <v/>
      </c>
      <c r="AR30" s="77" t="str">
        <f>Calculations!MW30</f>
        <v/>
      </c>
      <c r="AS30" s="77" t="str">
        <f>Calculations!MX30</f>
        <v/>
      </c>
      <c r="AT30" s="77" t="str">
        <f>Calculations!MY30</f>
        <v/>
      </c>
      <c r="AU30" s="77" t="str">
        <f>Calculations!MZ30</f>
        <v/>
      </c>
      <c r="AV30" s="77" t="str">
        <f>Calculations!NA30</f>
        <v/>
      </c>
      <c r="AW30" s="77" t="str">
        <f>Calculations!NB30</f>
        <v/>
      </c>
      <c r="AX30" s="77" t="str">
        <f>Calculations!NC30</f>
        <v/>
      </c>
      <c r="AY30" s="77" t="str">
        <f>Calculations!ND30</f>
        <v/>
      </c>
      <c r="AZ30" s="77" t="str">
        <f>Calculations!NE30</f>
        <v/>
      </c>
      <c r="BA30" s="77" t="str">
        <f>Calculations!NF30</f>
        <v/>
      </c>
      <c r="BB30" s="77" t="str">
        <f>Calculations!NG30</f>
        <v/>
      </c>
      <c r="BC30" s="77" t="str">
        <f>Calculations!NJ30</f>
        <v>+</v>
      </c>
      <c r="BD30" s="77" t="str">
        <f>Calculations!NK30</f>
        <v>+</v>
      </c>
      <c r="BE30" s="77" t="str">
        <f>Calculations!NL30</f>
        <v>+</v>
      </c>
      <c r="BF30" s="77" t="str">
        <f>Calculations!NM30</f>
        <v/>
      </c>
      <c r="BG30" s="77" t="str">
        <f>Calculations!NN30</f>
        <v/>
      </c>
      <c r="BH30" s="77" t="str">
        <f>Calculations!NO30</f>
        <v/>
      </c>
      <c r="BI30" s="77" t="str">
        <f>Calculations!NP30</f>
        <v/>
      </c>
      <c r="BJ30" s="77" t="str">
        <f>Calculations!NQ30</f>
        <v/>
      </c>
      <c r="BK30" s="77" t="str">
        <f>Calculations!NR30</f>
        <v/>
      </c>
      <c r="BL30" s="77" t="str">
        <f>Calculations!NS30</f>
        <v/>
      </c>
      <c r="BM30" s="77" t="str">
        <f>Calculations!NT30</f>
        <v/>
      </c>
      <c r="BN30" s="77" t="str">
        <f>Calculations!NU30</f>
        <v/>
      </c>
      <c r="BO30" s="77" t="str">
        <f>Calculations!NV30</f>
        <v/>
      </c>
      <c r="BP30" s="77" t="str">
        <f>Calculations!NW30</f>
        <v/>
      </c>
      <c r="BQ30" s="77" t="str">
        <f>Calculations!NX30</f>
        <v/>
      </c>
      <c r="BR30" s="77" t="str">
        <f>Calculations!NY30</f>
        <v/>
      </c>
      <c r="BS30" s="77" t="str">
        <f>Calculations!NZ30</f>
        <v/>
      </c>
      <c r="BT30" s="77" t="str">
        <f>Calculations!OA30</f>
        <v/>
      </c>
      <c r="BU30" s="77" t="str">
        <f>Calculations!OB30</f>
        <v/>
      </c>
      <c r="BV30" s="77" t="str">
        <f>Calculations!OC30</f>
        <v/>
      </c>
      <c r="BW30" s="77" t="str">
        <f>Calculations!OD30</f>
        <v/>
      </c>
      <c r="BX30" s="77" t="str">
        <f>Calculations!OE30</f>
        <v/>
      </c>
      <c r="BY30" s="77" t="str">
        <f>Calculations!OF30</f>
        <v/>
      </c>
      <c r="BZ30" s="77" t="str">
        <f>Calculations!OG30</f>
        <v/>
      </c>
      <c r="CA30" s="77" t="str">
        <f>Calculations!OH30</f>
        <v/>
      </c>
      <c r="CB30" s="77" t="str">
        <f>Calculations!OI30</f>
        <v/>
      </c>
      <c r="CC30" s="77" t="str">
        <f>Calculations!OJ30</f>
        <v/>
      </c>
      <c r="CD30" s="77" t="str">
        <f>Calculations!OK30</f>
        <v/>
      </c>
      <c r="CE30" s="77" t="str">
        <f>Calculations!OL30</f>
        <v/>
      </c>
      <c r="CF30" s="77" t="str">
        <f>Calculations!OM30</f>
        <v/>
      </c>
      <c r="CG30" s="77" t="str">
        <f>Calculations!ON30</f>
        <v/>
      </c>
      <c r="CH30" s="77" t="str">
        <f>Calculations!OO30</f>
        <v/>
      </c>
      <c r="CI30" s="77" t="str">
        <f>Calculations!OP30</f>
        <v/>
      </c>
      <c r="CJ30" s="77" t="str">
        <f>Calculations!OQ30</f>
        <v/>
      </c>
      <c r="CK30" s="77" t="str">
        <f>Calculations!OR30</f>
        <v/>
      </c>
      <c r="CL30" s="77" t="str">
        <f>Calculations!OS30</f>
        <v/>
      </c>
      <c r="CM30" s="77" t="str">
        <f>Calculations!OT30</f>
        <v/>
      </c>
      <c r="CN30" s="77" t="str">
        <f>Calculations!OU30</f>
        <v/>
      </c>
      <c r="CO30" s="77" t="str">
        <f>Calculations!OV30</f>
        <v/>
      </c>
      <c r="CP30" s="77" t="str">
        <f>Calculations!OW30</f>
        <v/>
      </c>
      <c r="CQ30" s="77" t="str">
        <f>Calculations!OX30</f>
        <v/>
      </c>
      <c r="CR30" s="77" t="str">
        <f>Calculations!OY30</f>
        <v/>
      </c>
      <c r="CS30" s="77" t="str">
        <f>Calculations!OZ30</f>
        <v/>
      </c>
      <c r="CT30" s="77" t="str">
        <f>Calculations!PA30</f>
        <v/>
      </c>
      <c r="CU30" s="77" t="str">
        <f>Calculations!PB30</f>
        <v/>
      </c>
      <c r="CV30" s="77" t="str">
        <f>Calculations!PC30</f>
        <v/>
      </c>
      <c r="CW30" s="77" t="str">
        <f>Calculations!PD30</f>
        <v/>
      </c>
      <c r="CX30" s="77" t="str">
        <f>Calculations!PE30</f>
        <v/>
      </c>
      <c r="CY30" s="77" t="str">
        <f t="shared" si="0"/>
        <v>+</v>
      </c>
      <c r="CZ30" s="77" t="str">
        <f t="shared" si="1"/>
        <v>+</v>
      </c>
    </row>
    <row r="31" spans="1:104" x14ac:dyDescent="0.25">
      <c r="A31" s="4" t="s">
        <v>1545</v>
      </c>
      <c r="B31" s="74" t="str">
        <f>'Array Table'!B30</f>
        <v>Lactobacillus acidophilus</v>
      </c>
      <c r="C31" s="74" t="str">
        <f>'Array Table'!D30</f>
        <v/>
      </c>
      <c r="D31" s="74" t="str">
        <f>'Array Table'!E30</f>
        <v>Lactobacillus helveticus,Lactobacillus intestinalis</v>
      </c>
      <c r="E31" s="74">
        <f>'Array Table'!F30</f>
        <v>200</v>
      </c>
      <c r="F31" s="38" t="str">
        <f>IF(Calculations!DI31&gt;35,"OKAY","Warning!")</f>
        <v>OKAY</v>
      </c>
      <c r="G31" s="77" t="str">
        <f>Calculations!LL31</f>
        <v>+</v>
      </c>
      <c r="H31" s="77" t="str">
        <f>Calculations!LM31</f>
        <v>+</v>
      </c>
      <c r="I31" s="77" t="str">
        <f>Calculations!LN31</f>
        <v>+</v>
      </c>
      <c r="J31" s="77" t="str">
        <f>Calculations!LO31</f>
        <v/>
      </c>
      <c r="K31" s="77" t="str">
        <f>Calculations!LP31</f>
        <v/>
      </c>
      <c r="L31" s="77" t="str">
        <f>Calculations!LQ31</f>
        <v/>
      </c>
      <c r="M31" s="77" t="str">
        <f>Calculations!LR31</f>
        <v/>
      </c>
      <c r="N31" s="77" t="str">
        <f>Calculations!LS31</f>
        <v/>
      </c>
      <c r="O31" s="77" t="str">
        <f>Calculations!LT31</f>
        <v/>
      </c>
      <c r="P31" s="77" t="str">
        <f>Calculations!LU31</f>
        <v/>
      </c>
      <c r="Q31" s="77" t="str">
        <f>Calculations!LV31</f>
        <v/>
      </c>
      <c r="R31" s="77" t="str">
        <f>Calculations!LW31</f>
        <v/>
      </c>
      <c r="S31" s="77" t="str">
        <f>Calculations!LX31</f>
        <v/>
      </c>
      <c r="T31" s="77" t="str">
        <f>Calculations!LY31</f>
        <v/>
      </c>
      <c r="U31" s="77" t="str">
        <f>Calculations!LZ31</f>
        <v/>
      </c>
      <c r="V31" s="77" t="str">
        <f>Calculations!MA31</f>
        <v/>
      </c>
      <c r="W31" s="77" t="str">
        <f>Calculations!MB31</f>
        <v/>
      </c>
      <c r="X31" s="77" t="str">
        <f>Calculations!MC31</f>
        <v/>
      </c>
      <c r="Y31" s="77" t="str">
        <f>Calculations!MD31</f>
        <v/>
      </c>
      <c r="Z31" s="77" t="str">
        <f>Calculations!ME31</f>
        <v/>
      </c>
      <c r="AA31" s="77" t="str">
        <f>Calculations!MF31</f>
        <v/>
      </c>
      <c r="AB31" s="77" t="str">
        <f>Calculations!MG31</f>
        <v/>
      </c>
      <c r="AC31" s="77" t="str">
        <f>Calculations!MH31</f>
        <v/>
      </c>
      <c r="AD31" s="77" t="str">
        <f>Calculations!MI31</f>
        <v/>
      </c>
      <c r="AE31" s="77" t="str">
        <f>Calculations!MJ31</f>
        <v/>
      </c>
      <c r="AF31" s="77" t="str">
        <f>Calculations!MK31</f>
        <v/>
      </c>
      <c r="AG31" s="77" t="str">
        <f>Calculations!ML31</f>
        <v/>
      </c>
      <c r="AH31" s="77" t="str">
        <f>Calculations!MM31</f>
        <v/>
      </c>
      <c r="AI31" s="77" t="str">
        <f>Calculations!MN31</f>
        <v/>
      </c>
      <c r="AJ31" s="77" t="str">
        <f>Calculations!MO31</f>
        <v/>
      </c>
      <c r="AK31" s="77" t="str">
        <f>Calculations!MP31</f>
        <v/>
      </c>
      <c r="AL31" s="77" t="str">
        <f>Calculations!MQ31</f>
        <v/>
      </c>
      <c r="AM31" s="77" t="str">
        <f>Calculations!MR31</f>
        <v/>
      </c>
      <c r="AN31" s="77" t="str">
        <f>Calculations!MS31</f>
        <v/>
      </c>
      <c r="AO31" s="77" t="str">
        <f>Calculations!MT31</f>
        <v/>
      </c>
      <c r="AP31" s="77" t="str">
        <f>Calculations!MU31</f>
        <v/>
      </c>
      <c r="AQ31" s="77" t="str">
        <f>Calculations!MV31</f>
        <v/>
      </c>
      <c r="AR31" s="77" t="str">
        <f>Calculations!MW31</f>
        <v/>
      </c>
      <c r="AS31" s="77" t="str">
        <f>Calculations!MX31</f>
        <v/>
      </c>
      <c r="AT31" s="77" t="str">
        <f>Calculations!MY31</f>
        <v/>
      </c>
      <c r="AU31" s="77" t="str">
        <f>Calculations!MZ31</f>
        <v/>
      </c>
      <c r="AV31" s="77" t="str">
        <f>Calculations!NA31</f>
        <v/>
      </c>
      <c r="AW31" s="77" t="str">
        <f>Calculations!NB31</f>
        <v/>
      </c>
      <c r="AX31" s="77" t="str">
        <f>Calculations!NC31</f>
        <v/>
      </c>
      <c r="AY31" s="77" t="str">
        <f>Calculations!ND31</f>
        <v/>
      </c>
      <c r="AZ31" s="77" t="str">
        <f>Calculations!NE31</f>
        <v/>
      </c>
      <c r="BA31" s="77" t="str">
        <f>Calculations!NF31</f>
        <v/>
      </c>
      <c r="BB31" s="77" t="str">
        <f>Calculations!NG31</f>
        <v/>
      </c>
      <c r="BC31" s="77" t="str">
        <f>Calculations!NJ31</f>
        <v>+</v>
      </c>
      <c r="BD31" s="77" t="str">
        <f>Calculations!NK31</f>
        <v>+</v>
      </c>
      <c r="BE31" s="77" t="str">
        <f>Calculations!NL31</f>
        <v>+</v>
      </c>
      <c r="BF31" s="77" t="str">
        <f>Calculations!NM31</f>
        <v/>
      </c>
      <c r="BG31" s="77" t="str">
        <f>Calculations!NN31</f>
        <v/>
      </c>
      <c r="BH31" s="77" t="str">
        <f>Calculations!NO31</f>
        <v/>
      </c>
      <c r="BI31" s="77" t="str">
        <f>Calculations!NP31</f>
        <v/>
      </c>
      <c r="BJ31" s="77" t="str">
        <f>Calculations!NQ31</f>
        <v/>
      </c>
      <c r="BK31" s="77" t="str">
        <f>Calculations!NR31</f>
        <v/>
      </c>
      <c r="BL31" s="77" t="str">
        <f>Calculations!NS31</f>
        <v/>
      </c>
      <c r="BM31" s="77" t="str">
        <f>Calculations!NT31</f>
        <v/>
      </c>
      <c r="BN31" s="77" t="str">
        <f>Calculations!NU31</f>
        <v/>
      </c>
      <c r="BO31" s="77" t="str">
        <f>Calculations!NV31</f>
        <v/>
      </c>
      <c r="BP31" s="77" t="str">
        <f>Calculations!NW31</f>
        <v/>
      </c>
      <c r="BQ31" s="77" t="str">
        <f>Calculations!NX31</f>
        <v/>
      </c>
      <c r="BR31" s="77" t="str">
        <f>Calculations!NY31</f>
        <v/>
      </c>
      <c r="BS31" s="77" t="str">
        <f>Calculations!NZ31</f>
        <v/>
      </c>
      <c r="BT31" s="77" t="str">
        <f>Calculations!OA31</f>
        <v/>
      </c>
      <c r="BU31" s="77" t="str">
        <f>Calculations!OB31</f>
        <v/>
      </c>
      <c r="BV31" s="77" t="str">
        <f>Calculations!OC31</f>
        <v/>
      </c>
      <c r="BW31" s="77" t="str">
        <f>Calculations!OD31</f>
        <v/>
      </c>
      <c r="BX31" s="77" t="str">
        <f>Calculations!OE31</f>
        <v/>
      </c>
      <c r="BY31" s="77" t="str">
        <f>Calculations!OF31</f>
        <v/>
      </c>
      <c r="BZ31" s="77" t="str">
        <f>Calculations!OG31</f>
        <v/>
      </c>
      <c r="CA31" s="77" t="str">
        <f>Calculations!OH31</f>
        <v/>
      </c>
      <c r="CB31" s="77" t="str">
        <f>Calculations!OI31</f>
        <v/>
      </c>
      <c r="CC31" s="77" t="str">
        <f>Calculations!OJ31</f>
        <v/>
      </c>
      <c r="CD31" s="77" t="str">
        <f>Calculations!OK31</f>
        <v/>
      </c>
      <c r="CE31" s="77" t="str">
        <f>Calculations!OL31</f>
        <v/>
      </c>
      <c r="CF31" s="77" t="str">
        <f>Calculations!OM31</f>
        <v/>
      </c>
      <c r="CG31" s="77" t="str">
        <f>Calculations!ON31</f>
        <v/>
      </c>
      <c r="CH31" s="77" t="str">
        <f>Calculations!OO31</f>
        <v/>
      </c>
      <c r="CI31" s="77" t="str">
        <f>Calculations!OP31</f>
        <v/>
      </c>
      <c r="CJ31" s="77" t="str">
        <f>Calculations!OQ31</f>
        <v/>
      </c>
      <c r="CK31" s="77" t="str">
        <f>Calculations!OR31</f>
        <v/>
      </c>
      <c r="CL31" s="77" t="str">
        <f>Calculations!OS31</f>
        <v/>
      </c>
      <c r="CM31" s="77" t="str">
        <f>Calculations!OT31</f>
        <v/>
      </c>
      <c r="CN31" s="77" t="str">
        <f>Calculations!OU31</f>
        <v/>
      </c>
      <c r="CO31" s="77" t="str">
        <f>Calculations!OV31</f>
        <v/>
      </c>
      <c r="CP31" s="77" t="str">
        <f>Calculations!OW31</f>
        <v/>
      </c>
      <c r="CQ31" s="77" t="str">
        <f>Calculations!OX31</f>
        <v/>
      </c>
      <c r="CR31" s="77" t="str">
        <f>Calculations!OY31</f>
        <v/>
      </c>
      <c r="CS31" s="77" t="str">
        <f>Calculations!OZ31</f>
        <v/>
      </c>
      <c r="CT31" s="77" t="str">
        <f>Calculations!PA31</f>
        <v/>
      </c>
      <c r="CU31" s="77" t="str">
        <f>Calculations!PB31</f>
        <v/>
      </c>
      <c r="CV31" s="77" t="str">
        <f>Calculations!PC31</f>
        <v/>
      </c>
      <c r="CW31" s="77" t="str">
        <f>Calculations!PD31</f>
        <v/>
      </c>
      <c r="CX31" s="77" t="str">
        <f>Calculations!PE31</f>
        <v/>
      </c>
      <c r="CY31" s="77" t="str">
        <f t="shared" si="0"/>
        <v>+</v>
      </c>
      <c r="CZ31" s="77" t="str">
        <f t="shared" si="1"/>
        <v>+</v>
      </c>
    </row>
    <row r="32" spans="1:104" x14ac:dyDescent="0.25">
      <c r="A32" s="4" t="s">
        <v>1546</v>
      </c>
      <c r="B32" s="74" t="str">
        <f>'Array Table'!B31</f>
        <v>Lactobacillus crispatus</v>
      </c>
      <c r="C32" s="74" t="str">
        <f>'Array Table'!D31</f>
        <v/>
      </c>
      <c r="D32" s="74" t="str">
        <f>'Array Table'!E31</f>
        <v/>
      </c>
      <c r="E32" s="74">
        <f>'Array Table'!F31</f>
        <v>200</v>
      </c>
      <c r="F32" s="38" t="str">
        <f>IF(Calculations!DI32&gt;35,"OKAY","Warning!")</f>
        <v>OKAY</v>
      </c>
      <c r="G32" s="77" t="str">
        <f>Calculations!LL32</f>
        <v>+</v>
      </c>
      <c r="H32" s="77" t="str">
        <f>Calculations!LM32</f>
        <v>+</v>
      </c>
      <c r="I32" s="77" t="str">
        <f>Calculations!LN32</f>
        <v>+</v>
      </c>
      <c r="J32" s="77" t="str">
        <f>Calculations!LO32</f>
        <v/>
      </c>
      <c r="K32" s="77" t="str">
        <f>Calculations!LP32</f>
        <v/>
      </c>
      <c r="L32" s="77" t="str">
        <f>Calculations!LQ32</f>
        <v/>
      </c>
      <c r="M32" s="77" t="str">
        <f>Calculations!LR32</f>
        <v/>
      </c>
      <c r="N32" s="77" t="str">
        <f>Calculations!LS32</f>
        <v/>
      </c>
      <c r="O32" s="77" t="str">
        <f>Calculations!LT32</f>
        <v/>
      </c>
      <c r="P32" s="77" t="str">
        <f>Calculations!LU32</f>
        <v/>
      </c>
      <c r="Q32" s="77" t="str">
        <f>Calculations!LV32</f>
        <v/>
      </c>
      <c r="R32" s="77" t="str">
        <f>Calculations!LW32</f>
        <v/>
      </c>
      <c r="S32" s="77" t="str">
        <f>Calculations!LX32</f>
        <v/>
      </c>
      <c r="T32" s="77" t="str">
        <f>Calculations!LY32</f>
        <v/>
      </c>
      <c r="U32" s="77" t="str">
        <f>Calculations!LZ32</f>
        <v/>
      </c>
      <c r="V32" s="77" t="str">
        <f>Calculations!MA32</f>
        <v/>
      </c>
      <c r="W32" s="77" t="str">
        <f>Calculations!MB32</f>
        <v/>
      </c>
      <c r="X32" s="77" t="str">
        <f>Calculations!MC32</f>
        <v/>
      </c>
      <c r="Y32" s="77" t="str">
        <f>Calculations!MD32</f>
        <v/>
      </c>
      <c r="Z32" s="77" t="str">
        <f>Calculations!ME32</f>
        <v/>
      </c>
      <c r="AA32" s="77" t="str">
        <f>Calculations!MF32</f>
        <v/>
      </c>
      <c r="AB32" s="77" t="str">
        <f>Calculations!MG32</f>
        <v/>
      </c>
      <c r="AC32" s="77" t="str">
        <f>Calculations!MH32</f>
        <v/>
      </c>
      <c r="AD32" s="77" t="str">
        <f>Calculations!MI32</f>
        <v/>
      </c>
      <c r="AE32" s="77" t="str">
        <f>Calculations!MJ32</f>
        <v/>
      </c>
      <c r="AF32" s="77" t="str">
        <f>Calculations!MK32</f>
        <v/>
      </c>
      <c r="AG32" s="77" t="str">
        <f>Calculations!ML32</f>
        <v/>
      </c>
      <c r="AH32" s="77" t="str">
        <f>Calculations!MM32</f>
        <v/>
      </c>
      <c r="AI32" s="77" t="str">
        <f>Calculations!MN32</f>
        <v/>
      </c>
      <c r="AJ32" s="77" t="str">
        <f>Calculations!MO32</f>
        <v/>
      </c>
      <c r="AK32" s="77" t="str">
        <f>Calculations!MP32</f>
        <v/>
      </c>
      <c r="AL32" s="77" t="str">
        <f>Calculations!MQ32</f>
        <v/>
      </c>
      <c r="AM32" s="77" t="str">
        <f>Calculations!MR32</f>
        <v/>
      </c>
      <c r="AN32" s="77" t="str">
        <f>Calculations!MS32</f>
        <v/>
      </c>
      <c r="AO32" s="77" t="str">
        <f>Calculations!MT32</f>
        <v/>
      </c>
      <c r="AP32" s="77" t="str">
        <f>Calculations!MU32</f>
        <v/>
      </c>
      <c r="AQ32" s="77" t="str">
        <f>Calculations!MV32</f>
        <v/>
      </c>
      <c r="AR32" s="77" t="str">
        <f>Calculations!MW32</f>
        <v/>
      </c>
      <c r="AS32" s="77" t="str">
        <f>Calculations!MX32</f>
        <v/>
      </c>
      <c r="AT32" s="77" t="str">
        <f>Calculations!MY32</f>
        <v/>
      </c>
      <c r="AU32" s="77" t="str">
        <f>Calculations!MZ32</f>
        <v/>
      </c>
      <c r="AV32" s="77" t="str">
        <f>Calculations!NA32</f>
        <v/>
      </c>
      <c r="AW32" s="77" t="str">
        <f>Calculations!NB32</f>
        <v/>
      </c>
      <c r="AX32" s="77" t="str">
        <f>Calculations!NC32</f>
        <v/>
      </c>
      <c r="AY32" s="77" t="str">
        <f>Calculations!ND32</f>
        <v/>
      </c>
      <c r="AZ32" s="77" t="str">
        <f>Calculations!NE32</f>
        <v/>
      </c>
      <c r="BA32" s="77" t="str">
        <f>Calculations!NF32</f>
        <v/>
      </c>
      <c r="BB32" s="77" t="str">
        <f>Calculations!NG32</f>
        <v/>
      </c>
      <c r="BC32" s="77" t="str">
        <f>Calculations!NJ32</f>
        <v>+</v>
      </c>
      <c r="BD32" s="77" t="str">
        <f>Calculations!NK32</f>
        <v>+</v>
      </c>
      <c r="BE32" s="77" t="str">
        <f>Calculations!NL32</f>
        <v>+</v>
      </c>
      <c r="BF32" s="77" t="str">
        <f>Calculations!NM32</f>
        <v/>
      </c>
      <c r="BG32" s="77" t="str">
        <f>Calculations!NN32</f>
        <v/>
      </c>
      <c r="BH32" s="77" t="str">
        <f>Calculations!NO32</f>
        <v/>
      </c>
      <c r="BI32" s="77" t="str">
        <f>Calculations!NP32</f>
        <v/>
      </c>
      <c r="BJ32" s="77" t="str">
        <f>Calculations!NQ32</f>
        <v/>
      </c>
      <c r="BK32" s="77" t="str">
        <f>Calculations!NR32</f>
        <v/>
      </c>
      <c r="BL32" s="77" t="str">
        <f>Calculations!NS32</f>
        <v/>
      </c>
      <c r="BM32" s="77" t="str">
        <f>Calculations!NT32</f>
        <v/>
      </c>
      <c r="BN32" s="77" t="str">
        <f>Calculations!NU32</f>
        <v/>
      </c>
      <c r="BO32" s="77" t="str">
        <f>Calculations!NV32</f>
        <v/>
      </c>
      <c r="BP32" s="77" t="str">
        <f>Calculations!NW32</f>
        <v/>
      </c>
      <c r="BQ32" s="77" t="str">
        <f>Calculations!NX32</f>
        <v/>
      </c>
      <c r="BR32" s="77" t="str">
        <f>Calculations!NY32</f>
        <v/>
      </c>
      <c r="BS32" s="77" t="str">
        <f>Calculations!NZ32</f>
        <v/>
      </c>
      <c r="BT32" s="77" t="str">
        <f>Calculations!OA32</f>
        <v/>
      </c>
      <c r="BU32" s="77" t="str">
        <f>Calculations!OB32</f>
        <v/>
      </c>
      <c r="BV32" s="77" t="str">
        <f>Calculations!OC32</f>
        <v/>
      </c>
      <c r="BW32" s="77" t="str">
        <f>Calculations!OD32</f>
        <v/>
      </c>
      <c r="BX32" s="77" t="str">
        <f>Calculations!OE32</f>
        <v/>
      </c>
      <c r="BY32" s="77" t="str">
        <f>Calculations!OF32</f>
        <v/>
      </c>
      <c r="BZ32" s="77" t="str">
        <f>Calculations!OG32</f>
        <v/>
      </c>
      <c r="CA32" s="77" t="str">
        <f>Calculations!OH32</f>
        <v/>
      </c>
      <c r="CB32" s="77" t="str">
        <f>Calculations!OI32</f>
        <v/>
      </c>
      <c r="CC32" s="77" t="str">
        <f>Calculations!OJ32</f>
        <v/>
      </c>
      <c r="CD32" s="77" t="str">
        <f>Calculations!OK32</f>
        <v/>
      </c>
      <c r="CE32" s="77" t="str">
        <f>Calculations!OL32</f>
        <v/>
      </c>
      <c r="CF32" s="77" t="str">
        <f>Calculations!OM32</f>
        <v/>
      </c>
      <c r="CG32" s="77" t="str">
        <f>Calculations!ON32</f>
        <v/>
      </c>
      <c r="CH32" s="77" t="str">
        <f>Calculations!OO32</f>
        <v/>
      </c>
      <c r="CI32" s="77" t="str">
        <f>Calculations!OP32</f>
        <v/>
      </c>
      <c r="CJ32" s="77" t="str">
        <f>Calculations!OQ32</f>
        <v/>
      </c>
      <c r="CK32" s="77" t="str">
        <f>Calculations!OR32</f>
        <v/>
      </c>
      <c r="CL32" s="77" t="str">
        <f>Calculations!OS32</f>
        <v/>
      </c>
      <c r="CM32" s="77" t="str">
        <f>Calculations!OT32</f>
        <v/>
      </c>
      <c r="CN32" s="77" t="str">
        <f>Calculations!OU32</f>
        <v/>
      </c>
      <c r="CO32" s="77" t="str">
        <f>Calculations!OV32</f>
        <v/>
      </c>
      <c r="CP32" s="77" t="str">
        <f>Calculations!OW32</f>
        <v/>
      </c>
      <c r="CQ32" s="77" t="str">
        <f>Calculations!OX32</f>
        <v/>
      </c>
      <c r="CR32" s="77" t="str">
        <f>Calculations!OY32</f>
        <v/>
      </c>
      <c r="CS32" s="77" t="str">
        <f>Calculations!OZ32</f>
        <v/>
      </c>
      <c r="CT32" s="77" t="str">
        <f>Calculations!PA32</f>
        <v/>
      </c>
      <c r="CU32" s="77" t="str">
        <f>Calculations!PB32</f>
        <v/>
      </c>
      <c r="CV32" s="77" t="str">
        <f>Calculations!PC32</f>
        <v/>
      </c>
      <c r="CW32" s="77" t="str">
        <f>Calculations!PD32</f>
        <v/>
      </c>
      <c r="CX32" s="77" t="str">
        <f>Calculations!PE32</f>
        <v/>
      </c>
      <c r="CY32" s="77" t="str">
        <f t="shared" si="0"/>
        <v>+</v>
      </c>
      <c r="CZ32" s="77" t="str">
        <f t="shared" si="1"/>
        <v>+</v>
      </c>
    </row>
    <row r="33" spans="1:104" x14ac:dyDescent="0.25">
      <c r="A33" s="4" t="s">
        <v>1547</v>
      </c>
      <c r="B33" s="74" t="str">
        <f>'Array Table'!B32</f>
        <v>Lactobacillus gasseri</v>
      </c>
      <c r="C33" s="74" t="str">
        <f>'Array Table'!D32</f>
        <v/>
      </c>
      <c r="D33" s="74" t="str">
        <f>'Array Table'!E32</f>
        <v/>
      </c>
      <c r="E33" s="74">
        <f>'Array Table'!F32</f>
        <v>50</v>
      </c>
      <c r="F33" s="38" t="str">
        <f>IF(Calculations!DI33&gt;35,"OKAY","Warning!")</f>
        <v>OKAY</v>
      </c>
      <c r="G33" s="77" t="str">
        <f>Calculations!LL33</f>
        <v>+</v>
      </c>
      <c r="H33" s="77" t="str">
        <f>Calculations!LM33</f>
        <v>+</v>
      </c>
      <c r="I33" s="77" t="str">
        <f>Calculations!LN33</f>
        <v>+</v>
      </c>
      <c r="J33" s="77" t="str">
        <f>Calculations!LO33</f>
        <v/>
      </c>
      <c r="K33" s="77" t="str">
        <f>Calculations!LP33</f>
        <v/>
      </c>
      <c r="L33" s="77" t="str">
        <f>Calculations!LQ33</f>
        <v/>
      </c>
      <c r="M33" s="77" t="str">
        <f>Calculations!LR33</f>
        <v/>
      </c>
      <c r="N33" s="77" t="str">
        <f>Calculations!LS33</f>
        <v/>
      </c>
      <c r="O33" s="77" t="str">
        <f>Calculations!LT33</f>
        <v/>
      </c>
      <c r="P33" s="77" t="str">
        <f>Calculations!LU33</f>
        <v/>
      </c>
      <c r="Q33" s="77" t="str">
        <f>Calculations!LV33</f>
        <v/>
      </c>
      <c r="R33" s="77" t="str">
        <f>Calculations!LW33</f>
        <v/>
      </c>
      <c r="S33" s="77" t="str">
        <f>Calculations!LX33</f>
        <v/>
      </c>
      <c r="T33" s="77" t="str">
        <f>Calculations!LY33</f>
        <v/>
      </c>
      <c r="U33" s="77" t="str">
        <f>Calculations!LZ33</f>
        <v/>
      </c>
      <c r="V33" s="77" t="str">
        <f>Calculations!MA33</f>
        <v/>
      </c>
      <c r="W33" s="77" t="str">
        <f>Calculations!MB33</f>
        <v/>
      </c>
      <c r="X33" s="77" t="str">
        <f>Calculations!MC33</f>
        <v/>
      </c>
      <c r="Y33" s="77" t="str">
        <f>Calculations!MD33</f>
        <v/>
      </c>
      <c r="Z33" s="77" t="str">
        <f>Calculations!ME33</f>
        <v/>
      </c>
      <c r="AA33" s="77" t="str">
        <f>Calculations!MF33</f>
        <v/>
      </c>
      <c r="AB33" s="77" t="str">
        <f>Calculations!MG33</f>
        <v/>
      </c>
      <c r="AC33" s="77" t="str">
        <f>Calculations!MH33</f>
        <v/>
      </c>
      <c r="AD33" s="77" t="str">
        <f>Calculations!MI33</f>
        <v/>
      </c>
      <c r="AE33" s="77" t="str">
        <f>Calculations!MJ33</f>
        <v/>
      </c>
      <c r="AF33" s="77" t="str">
        <f>Calculations!MK33</f>
        <v/>
      </c>
      <c r="AG33" s="77" t="str">
        <f>Calculations!ML33</f>
        <v/>
      </c>
      <c r="AH33" s="77" t="str">
        <f>Calculations!MM33</f>
        <v/>
      </c>
      <c r="AI33" s="77" t="str">
        <f>Calculations!MN33</f>
        <v/>
      </c>
      <c r="AJ33" s="77" t="str">
        <f>Calculations!MO33</f>
        <v/>
      </c>
      <c r="AK33" s="77" t="str">
        <f>Calculations!MP33</f>
        <v/>
      </c>
      <c r="AL33" s="77" t="str">
        <f>Calculations!MQ33</f>
        <v/>
      </c>
      <c r="AM33" s="77" t="str">
        <f>Calculations!MR33</f>
        <v/>
      </c>
      <c r="AN33" s="77" t="str">
        <f>Calculations!MS33</f>
        <v/>
      </c>
      <c r="AO33" s="77" t="str">
        <f>Calculations!MT33</f>
        <v/>
      </c>
      <c r="AP33" s="77" t="str">
        <f>Calculations!MU33</f>
        <v/>
      </c>
      <c r="AQ33" s="77" t="str">
        <f>Calculations!MV33</f>
        <v/>
      </c>
      <c r="AR33" s="77" t="str">
        <f>Calculations!MW33</f>
        <v/>
      </c>
      <c r="AS33" s="77" t="str">
        <f>Calculations!MX33</f>
        <v/>
      </c>
      <c r="AT33" s="77" t="str">
        <f>Calculations!MY33</f>
        <v/>
      </c>
      <c r="AU33" s="77" t="str">
        <f>Calculations!MZ33</f>
        <v/>
      </c>
      <c r="AV33" s="77" t="str">
        <f>Calculations!NA33</f>
        <v/>
      </c>
      <c r="AW33" s="77" t="str">
        <f>Calculations!NB33</f>
        <v/>
      </c>
      <c r="AX33" s="77" t="str">
        <f>Calculations!NC33</f>
        <v/>
      </c>
      <c r="AY33" s="77" t="str">
        <f>Calculations!ND33</f>
        <v/>
      </c>
      <c r="AZ33" s="77" t="str">
        <f>Calculations!NE33</f>
        <v/>
      </c>
      <c r="BA33" s="77" t="str">
        <f>Calculations!NF33</f>
        <v/>
      </c>
      <c r="BB33" s="77" t="str">
        <f>Calculations!NG33</f>
        <v/>
      </c>
      <c r="BC33" s="77" t="str">
        <f>Calculations!NJ33</f>
        <v>+</v>
      </c>
      <c r="BD33" s="77" t="str">
        <f>Calculations!NK33</f>
        <v>+</v>
      </c>
      <c r="BE33" s="77" t="str">
        <f>Calculations!NL33</f>
        <v>+</v>
      </c>
      <c r="BF33" s="77" t="str">
        <f>Calculations!NM33</f>
        <v/>
      </c>
      <c r="BG33" s="77" t="str">
        <f>Calculations!NN33</f>
        <v/>
      </c>
      <c r="BH33" s="77" t="str">
        <f>Calculations!NO33</f>
        <v/>
      </c>
      <c r="BI33" s="77" t="str">
        <f>Calculations!NP33</f>
        <v/>
      </c>
      <c r="BJ33" s="77" t="str">
        <f>Calculations!NQ33</f>
        <v/>
      </c>
      <c r="BK33" s="77" t="str">
        <f>Calculations!NR33</f>
        <v/>
      </c>
      <c r="BL33" s="77" t="str">
        <f>Calculations!NS33</f>
        <v/>
      </c>
      <c r="BM33" s="77" t="str">
        <f>Calculations!NT33</f>
        <v/>
      </c>
      <c r="BN33" s="77" t="str">
        <f>Calculations!NU33</f>
        <v/>
      </c>
      <c r="BO33" s="77" t="str">
        <f>Calculations!NV33</f>
        <v/>
      </c>
      <c r="BP33" s="77" t="str">
        <f>Calculations!NW33</f>
        <v/>
      </c>
      <c r="BQ33" s="77" t="str">
        <f>Calculations!NX33</f>
        <v/>
      </c>
      <c r="BR33" s="77" t="str">
        <f>Calculations!NY33</f>
        <v/>
      </c>
      <c r="BS33" s="77" t="str">
        <f>Calculations!NZ33</f>
        <v/>
      </c>
      <c r="BT33" s="77" t="str">
        <f>Calculations!OA33</f>
        <v/>
      </c>
      <c r="BU33" s="77" t="str">
        <f>Calculations!OB33</f>
        <v/>
      </c>
      <c r="BV33" s="77" t="str">
        <f>Calculations!OC33</f>
        <v/>
      </c>
      <c r="BW33" s="77" t="str">
        <f>Calculations!OD33</f>
        <v/>
      </c>
      <c r="BX33" s="77" t="str">
        <f>Calculations!OE33</f>
        <v/>
      </c>
      <c r="BY33" s="77" t="str">
        <f>Calculations!OF33</f>
        <v/>
      </c>
      <c r="BZ33" s="77" t="str">
        <f>Calculations!OG33</f>
        <v/>
      </c>
      <c r="CA33" s="77" t="str">
        <f>Calculations!OH33</f>
        <v/>
      </c>
      <c r="CB33" s="77" t="str">
        <f>Calculations!OI33</f>
        <v/>
      </c>
      <c r="CC33" s="77" t="str">
        <f>Calculations!OJ33</f>
        <v/>
      </c>
      <c r="CD33" s="77" t="str">
        <f>Calculations!OK33</f>
        <v/>
      </c>
      <c r="CE33" s="77" t="str">
        <f>Calculations!OL33</f>
        <v/>
      </c>
      <c r="CF33" s="77" t="str">
        <f>Calculations!OM33</f>
        <v/>
      </c>
      <c r="CG33" s="77" t="str">
        <f>Calculations!ON33</f>
        <v/>
      </c>
      <c r="CH33" s="77" t="str">
        <f>Calculations!OO33</f>
        <v/>
      </c>
      <c r="CI33" s="77" t="str">
        <f>Calculations!OP33</f>
        <v/>
      </c>
      <c r="CJ33" s="77" t="str">
        <f>Calculations!OQ33</f>
        <v/>
      </c>
      <c r="CK33" s="77" t="str">
        <f>Calculations!OR33</f>
        <v/>
      </c>
      <c r="CL33" s="77" t="str">
        <f>Calculations!OS33</f>
        <v/>
      </c>
      <c r="CM33" s="77" t="str">
        <f>Calculations!OT33</f>
        <v/>
      </c>
      <c r="CN33" s="77" t="str">
        <f>Calculations!OU33</f>
        <v/>
      </c>
      <c r="CO33" s="77" t="str">
        <f>Calculations!OV33</f>
        <v/>
      </c>
      <c r="CP33" s="77" t="str">
        <f>Calculations!OW33</f>
        <v/>
      </c>
      <c r="CQ33" s="77" t="str">
        <f>Calculations!OX33</f>
        <v/>
      </c>
      <c r="CR33" s="77" t="str">
        <f>Calculations!OY33</f>
        <v/>
      </c>
      <c r="CS33" s="77" t="str">
        <f>Calculations!OZ33</f>
        <v/>
      </c>
      <c r="CT33" s="77" t="str">
        <f>Calculations!PA33</f>
        <v/>
      </c>
      <c r="CU33" s="77" t="str">
        <f>Calculations!PB33</f>
        <v/>
      </c>
      <c r="CV33" s="77" t="str">
        <f>Calculations!PC33</f>
        <v/>
      </c>
      <c r="CW33" s="77" t="str">
        <f>Calculations!PD33</f>
        <v/>
      </c>
      <c r="CX33" s="77" t="str">
        <f>Calculations!PE33</f>
        <v/>
      </c>
      <c r="CY33" s="77" t="str">
        <f t="shared" si="0"/>
        <v>+</v>
      </c>
      <c r="CZ33" s="77" t="str">
        <f t="shared" si="1"/>
        <v>+</v>
      </c>
    </row>
    <row r="34" spans="1:104" x14ac:dyDescent="0.25">
      <c r="A34" s="4" t="s">
        <v>1548</v>
      </c>
      <c r="B34" s="74" t="str">
        <f>'Array Table'!B33</f>
        <v>Lactobacillus rhamnosus</v>
      </c>
      <c r="C34" s="74" t="str">
        <f>'Array Table'!D33</f>
        <v/>
      </c>
      <c r="D34" s="74" t="str">
        <f>'Array Table'!E33</f>
        <v>Lactobacillus zeae</v>
      </c>
      <c r="E34" s="74">
        <f>'Array Table'!F33</f>
        <v>20</v>
      </c>
      <c r="F34" s="38" t="str">
        <f>IF(Calculations!DI34&gt;35,"OKAY","Warning!")</f>
        <v>OKAY</v>
      </c>
      <c r="G34" s="77" t="str">
        <f>Calculations!LL34</f>
        <v>+</v>
      </c>
      <c r="H34" s="77" t="str">
        <f>Calculations!LM34</f>
        <v>+</v>
      </c>
      <c r="I34" s="77" t="str">
        <f>Calculations!LN34</f>
        <v>+</v>
      </c>
      <c r="J34" s="77" t="str">
        <f>Calculations!LO34</f>
        <v/>
      </c>
      <c r="K34" s="77" t="str">
        <f>Calculations!LP34</f>
        <v/>
      </c>
      <c r="L34" s="77" t="str">
        <f>Calculations!LQ34</f>
        <v/>
      </c>
      <c r="M34" s="77" t="str">
        <f>Calculations!LR34</f>
        <v/>
      </c>
      <c r="N34" s="77" t="str">
        <f>Calculations!LS34</f>
        <v/>
      </c>
      <c r="O34" s="77" t="str">
        <f>Calculations!LT34</f>
        <v/>
      </c>
      <c r="P34" s="77" t="str">
        <f>Calculations!LU34</f>
        <v/>
      </c>
      <c r="Q34" s="77" t="str">
        <f>Calculations!LV34</f>
        <v/>
      </c>
      <c r="R34" s="77" t="str">
        <f>Calculations!LW34</f>
        <v/>
      </c>
      <c r="S34" s="77" t="str">
        <f>Calculations!LX34</f>
        <v/>
      </c>
      <c r="T34" s="77" t="str">
        <f>Calculations!LY34</f>
        <v/>
      </c>
      <c r="U34" s="77" t="str">
        <f>Calculations!LZ34</f>
        <v/>
      </c>
      <c r="V34" s="77" t="str">
        <f>Calculations!MA34</f>
        <v/>
      </c>
      <c r="W34" s="77" t="str">
        <f>Calculations!MB34</f>
        <v/>
      </c>
      <c r="X34" s="77" t="str">
        <f>Calculations!MC34</f>
        <v/>
      </c>
      <c r="Y34" s="77" t="str">
        <f>Calculations!MD34</f>
        <v/>
      </c>
      <c r="Z34" s="77" t="str">
        <f>Calculations!ME34</f>
        <v/>
      </c>
      <c r="AA34" s="77" t="str">
        <f>Calculations!MF34</f>
        <v/>
      </c>
      <c r="AB34" s="77" t="str">
        <f>Calculations!MG34</f>
        <v/>
      </c>
      <c r="AC34" s="77" t="str">
        <f>Calculations!MH34</f>
        <v/>
      </c>
      <c r="AD34" s="77" t="str">
        <f>Calculations!MI34</f>
        <v/>
      </c>
      <c r="AE34" s="77" t="str">
        <f>Calculations!MJ34</f>
        <v/>
      </c>
      <c r="AF34" s="77" t="str">
        <f>Calculations!MK34</f>
        <v/>
      </c>
      <c r="AG34" s="77" t="str">
        <f>Calculations!ML34</f>
        <v/>
      </c>
      <c r="AH34" s="77" t="str">
        <f>Calculations!MM34</f>
        <v/>
      </c>
      <c r="AI34" s="77" t="str">
        <f>Calculations!MN34</f>
        <v/>
      </c>
      <c r="AJ34" s="77" t="str">
        <f>Calculations!MO34</f>
        <v/>
      </c>
      <c r="AK34" s="77" t="str">
        <f>Calculations!MP34</f>
        <v/>
      </c>
      <c r="AL34" s="77" t="str">
        <f>Calculations!MQ34</f>
        <v/>
      </c>
      <c r="AM34" s="77" t="str">
        <f>Calculations!MR34</f>
        <v/>
      </c>
      <c r="AN34" s="77" t="str">
        <f>Calculations!MS34</f>
        <v/>
      </c>
      <c r="AO34" s="77" t="str">
        <f>Calculations!MT34</f>
        <v/>
      </c>
      <c r="AP34" s="77" t="str">
        <f>Calculations!MU34</f>
        <v/>
      </c>
      <c r="AQ34" s="77" t="str">
        <f>Calculations!MV34</f>
        <v/>
      </c>
      <c r="AR34" s="77" t="str">
        <f>Calculations!MW34</f>
        <v/>
      </c>
      <c r="AS34" s="77" t="str">
        <f>Calculations!MX34</f>
        <v/>
      </c>
      <c r="AT34" s="77" t="str">
        <f>Calculations!MY34</f>
        <v/>
      </c>
      <c r="AU34" s="77" t="str">
        <f>Calculations!MZ34</f>
        <v/>
      </c>
      <c r="AV34" s="77" t="str">
        <f>Calculations!NA34</f>
        <v/>
      </c>
      <c r="AW34" s="77" t="str">
        <f>Calculations!NB34</f>
        <v/>
      </c>
      <c r="AX34" s="77" t="str">
        <f>Calculations!NC34</f>
        <v/>
      </c>
      <c r="AY34" s="77" t="str">
        <f>Calculations!ND34</f>
        <v/>
      </c>
      <c r="AZ34" s="77" t="str">
        <f>Calculations!NE34</f>
        <v/>
      </c>
      <c r="BA34" s="77" t="str">
        <f>Calculations!NF34</f>
        <v/>
      </c>
      <c r="BB34" s="77" t="str">
        <f>Calculations!NG34</f>
        <v/>
      </c>
      <c r="BC34" s="77" t="str">
        <f>Calculations!NJ34</f>
        <v>+/-</v>
      </c>
      <c r="BD34" s="77" t="str">
        <f>Calculations!NK34</f>
        <v>-</v>
      </c>
      <c r="BE34" s="77" t="str">
        <f>Calculations!NL34</f>
        <v>-</v>
      </c>
      <c r="BF34" s="77" t="str">
        <f>Calculations!NM34</f>
        <v/>
      </c>
      <c r="BG34" s="77" t="str">
        <f>Calculations!NN34</f>
        <v/>
      </c>
      <c r="BH34" s="77" t="str">
        <f>Calculations!NO34</f>
        <v/>
      </c>
      <c r="BI34" s="77" t="str">
        <f>Calculations!NP34</f>
        <v/>
      </c>
      <c r="BJ34" s="77" t="str">
        <f>Calculations!NQ34</f>
        <v/>
      </c>
      <c r="BK34" s="77" t="str">
        <f>Calculations!NR34</f>
        <v/>
      </c>
      <c r="BL34" s="77" t="str">
        <f>Calculations!NS34</f>
        <v/>
      </c>
      <c r="BM34" s="77" t="str">
        <f>Calculations!NT34</f>
        <v/>
      </c>
      <c r="BN34" s="77" t="str">
        <f>Calculations!NU34</f>
        <v/>
      </c>
      <c r="BO34" s="77" t="str">
        <f>Calculations!NV34</f>
        <v/>
      </c>
      <c r="BP34" s="77" t="str">
        <f>Calculations!NW34</f>
        <v/>
      </c>
      <c r="BQ34" s="77" t="str">
        <f>Calculations!NX34</f>
        <v/>
      </c>
      <c r="BR34" s="77" t="str">
        <f>Calculations!NY34</f>
        <v/>
      </c>
      <c r="BS34" s="77" t="str">
        <f>Calculations!NZ34</f>
        <v/>
      </c>
      <c r="BT34" s="77" t="str">
        <f>Calculations!OA34</f>
        <v/>
      </c>
      <c r="BU34" s="77" t="str">
        <f>Calculations!OB34</f>
        <v/>
      </c>
      <c r="BV34" s="77" t="str">
        <f>Calculations!OC34</f>
        <v/>
      </c>
      <c r="BW34" s="77" t="str">
        <f>Calculations!OD34</f>
        <v/>
      </c>
      <c r="BX34" s="77" t="str">
        <f>Calculations!OE34</f>
        <v/>
      </c>
      <c r="BY34" s="77" t="str">
        <f>Calculations!OF34</f>
        <v/>
      </c>
      <c r="BZ34" s="77" t="str">
        <f>Calculations!OG34</f>
        <v/>
      </c>
      <c r="CA34" s="77" t="str">
        <f>Calculations!OH34</f>
        <v/>
      </c>
      <c r="CB34" s="77" t="str">
        <f>Calculations!OI34</f>
        <v/>
      </c>
      <c r="CC34" s="77" t="str">
        <f>Calculations!OJ34</f>
        <v/>
      </c>
      <c r="CD34" s="77" t="str">
        <f>Calculations!OK34</f>
        <v/>
      </c>
      <c r="CE34" s="77" t="str">
        <f>Calculations!OL34</f>
        <v/>
      </c>
      <c r="CF34" s="77" t="str">
        <f>Calculations!OM34</f>
        <v/>
      </c>
      <c r="CG34" s="77" t="str">
        <f>Calculations!ON34</f>
        <v/>
      </c>
      <c r="CH34" s="77" t="str">
        <f>Calculations!OO34</f>
        <v/>
      </c>
      <c r="CI34" s="77" t="str">
        <f>Calculations!OP34</f>
        <v/>
      </c>
      <c r="CJ34" s="77" t="str">
        <f>Calculations!OQ34</f>
        <v/>
      </c>
      <c r="CK34" s="77" t="str">
        <f>Calculations!OR34</f>
        <v/>
      </c>
      <c r="CL34" s="77" t="str">
        <f>Calculations!OS34</f>
        <v/>
      </c>
      <c r="CM34" s="77" t="str">
        <f>Calculations!OT34</f>
        <v/>
      </c>
      <c r="CN34" s="77" t="str">
        <f>Calculations!OU34</f>
        <v/>
      </c>
      <c r="CO34" s="77" t="str">
        <f>Calculations!OV34</f>
        <v/>
      </c>
      <c r="CP34" s="77" t="str">
        <f>Calculations!OW34</f>
        <v/>
      </c>
      <c r="CQ34" s="77" t="str">
        <f>Calculations!OX34</f>
        <v/>
      </c>
      <c r="CR34" s="77" t="str">
        <f>Calculations!OY34</f>
        <v/>
      </c>
      <c r="CS34" s="77" t="str">
        <f>Calculations!OZ34</f>
        <v/>
      </c>
      <c r="CT34" s="77" t="str">
        <f>Calculations!PA34</f>
        <v/>
      </c>
      <c r="CU34" s="77" t="str">
        <f>Calculations!PB34</f>
        <v/>
      </c>
      <c r="CV34" s="77" t="str">
        <f>Calculations!PC34</f>
        <v/>
      </c>
      <c r="CW34" s="77" t="str">
        <f>Calculations!PD34</f>
        <v/>
      </c>
      <c r="CX34" s="77" t="str">
        <f>Calculations!PE34</f>
        <v/>
      </c>
      <c r="CY34" s="77" t="str">
        <f t="shared" si="0"/>
        <v>+</v>
      </c>
      <c r="CZ34" s="77" t="str">
        <f t="shared" si="1"/>
        <v>-</v>
      </c>
    </row>
    <row r="35" spans="1:104" x14ac:dyDescent="0.25">
      <c r="A35" s="4" t="s">
        <v>1549</v>
      </c>
      <c r="B35" s="74" t="str">
        <f>'Array Table'!B34</f>
        <v>Lactobacillus salivarius</v>
      </c>
      <c r="C35" s="74" t="str">
        <f>'Array Table'!D34</f>
        <v/>
      </c>
      <c r="D35" s="74" t="str">
        <f>'Array Table'!E34</f>
        <v/>
      </c>
      <c r="E35" s="74">
        <f>'Array Table'!F34</f>
        <v>20</v>
      </c>
      <c r="F35" s="38" t="str">
        <f>IF(Calculations!DI35&gt;35,"OKAY","Warning!")</f>
        <v>OKAY</v>
      </c>
      <c r="G35" s="77" t="str">
        <f>Calculations!LL35</f>
        <v>+</v>
      </c>
      <c r="H35" s="77" t="str">
        <f>Calculations!LM35</f>
        <v>+</v>
      </c>
      <c r="I35" s="77" t="str">
        <f>Calculations!LN35</f>
        <v>+</v>
      </c>
      <c r="J35" s="77" t="str">
        <f>Calculations!LO35</f>
        <v/>
      </c>
      <c r="K35" s="77" t="str">
        <f>Calculations!LP35</f>
        <v/>
      </c>
      <c r="L35" s="77" t="str">
        <f>Calculations!LQ35</f>
        <v/>
      </c>
      <c r="M35" s="77" t="str">
        <f>Calculations!LR35</f>
        <v/>
      </c>
      <c r="N35" s="77" t="str">
        <f>Calculations!LS35</f>
        <v/>
      </c>
      <c r="O35" s="77" t="str">
        <f>Calculations!LT35</f>
        <v/>
      </c>
      <c r="P35" s="77" t="str">
        <f>Calculations!LU35</f>
        <v/>
      </c>
      <c r="Q35" s="77" t="str">
        <f>Calculations!LV35</f>
        <v/>
      </c>
      <c r="R35" s="77" t="str">
        <f>Calculations!LW35</f>
        <v/>
      </c>
      <c r="S35" s="77" t="str">
        <f>Calculations!LX35</f>
        <v/>
      </c>
      <c r="T35" s="77" t="str">
        <f>Calculations!LY35</f>
        <v/>
      </c>
      <c r="U35" s="77" t="str">
        <f>Calculations!LZ35</f>
        <v/>
      </c>
      <c r="V35" s="77" t="str">
        <f>Calculations!MA35</f>
        <v/>
      </c>
      <c r="W35" s="77" t="str">
        <f>Calculations!MB35</f>
        <v/>
      </c>
      <c r="X35" s="77" t="str">
        <f>Calculations!MC35</f>
        <v/>
      </c>
      <c r="Y35" s="77" t="str">
        <f>Calculations!MD35</f>
        <v/>
      </c>
      <c r="Z35" s="77" t="str">
        <f>Calculations!ME35</f>
        <v/>
      </c>
      <c r="AA35" s="77" t="str">
        <f>Calculations!MF35</f>
        <v/>
      </c>
      <c r="AB35" s="77" t="str">
        <f>Calculations!MG35</f>
        <v/>
      </c>
      <c r="AC35" s="77" t="str">
        <f>Calculations!MH35</f>
        <v/>
      </c>
      <c r="AD35" s="77" t="str">
        <f>Calculations!MI35</f>
        <v/>
      </c>
      <c r="AE35" s="77" t="str">
        <f>Calculations!MJ35</f>
        <v/>
      </c>
      <c r="AF35" s="77" t="str">
        <f>Calculations!MK35</f>
        <v/>
      </c>
      <c r="AG35" s="77" t="str">
        <f>Calculations!ML35</f>
        <v/>
      </c>
      <c r="AH35" s="77" t="str">
        <f>Calculations!MM35</f>
        <v/>
      </c>
      <c r="AI35" s="77" t="str">
        <f>Calculations!MN35</f>
        <v/>
      </c>
      <c r="AJ35" s="77" t="str">
        <f>Calculations!MO35</f>
        <v/>
      </c>
      <c r="AK35" s="77" t="str">
        <f>Calculations!MP35</f>
        <v/>
      </c>
      <c r="AL35" s="77" t="str">
        <f>Calculations!MQ35</f>
        <v/>
      </c>
      <c r="AM35" s="77" t="str">
        <f>Calculations!MR35</f>
        <v/>
      </c>
      <c r="AN35" s="77" t="str">
        <f>Calculations!MS35</f>
        <v/>
      </c>
      <c r="AO35" s="77" t="str">
        <f>Calculations!MT35</f>
        <v/>
      </c>
      <c r="AP35" s="77" t="str">
        <f>Calculations!MU35</f>
        <v/>
      </c>
      <c r="AQ35" s="77" t="str">
        <f>Calculations!MV35</f>
        <v/>
      </c>
      <c r="AR35" s="77" t="str">
        <f>Calculations!MW35</f>
        <v/>
      </c>
      <c r="AS35" s="77" t="str">
        <f>Calculations!MX35</f>
        <v/>
      </c>
      <c r="AT35" s="77" t="str">
        <f>Calculations!MY35</f>
        <v/>
      </c>
      <c r="AU35" s="77" t="str">
        <f>Calculations!MZ35</f>
        <v/>
      </c>
      <c r="AV35" s="77" t="str">
        <f>Calculations!NA35</f>
        <v/>
      </c>
      <c r="AW35" s="77" t="str">
        <f>Calculations!NB35</f>
        <v/>
      </c>
      <c r="AX35" s="77" t="str">
        <f>Calculations!NC35</f>
        <v/>
      </c>
      <c r="AY35" s="77" t="str">
        <f>Calculations!ND35</f>
        <v/>
      </c>
      <c r="AZ35" s="77" t="str">
        <f>Calculations!NE35</f>
        <v/>
      </c>
      <c r="BA35" s="77" t="str">
        <f>Calculations!NF35</f>
        <v/>
      </c>
      <c r="BB35" s="77" t="str">
        <f>Calculations!NG35</f>
        <v/>
      </c>
      <c r="BC35" s="77" t="str">
        <f>Calculations!NJ35</f>
        <v>+</v>
      </c>
      <c r="BD35" s="77" t="str">
        <f>Calculations!NK35</f>
        <v>+</v>
      </c>
      <c r="BE35" s="77" t="str">
        <f>Calculations!NL35</f>
        <v>+</v>
      </c>
      <c r="BF35" s="77" t="str">
        <f>Calculations!NM35</f>
        <v/>
      </c>
      <c r="BG35" s="77" t="str">
        <f>Calculations!NN35</f>
        <v/>
      </c>
      <c r="BH35" s="77" t="str">
        <f>Calculations!NO35</f>
        <v/>
      </c>
      <c r="BI35" s="77" t="str">
        <f>Calculations!NP35</f>
        <v/>
      </c>
      <c r="BJ35" s="77" t="str">
        <f>Calculations!NQ35</f>
        <v/>
      </c>
      <c r="BK35" s="77" t="str">
        <f>Calculations!NR35</f>
        <v/>
      </c>
      <c r="BL35" s="77" t="str">
        <f>Calculations!NS35</f>
        <v/>
      </c>
      <c r="BM35" s="77" t="str">
        <f>Calculations!NT35</f>
        <v/>
      </c>
      <c r="BN35" s="77" t="str">
        <f>Calculations!NU35</f>
        <v/>
      </c>
      <c r="BO35" s="77" t="str">
        <f>Calculations!NV35</f>
        <v/>
      </c>
      <c r="BP35" s="77" t="str">
        <f>Calculations!NW35</f>
        <v/>
      </c>
      <c r="BQ35" s="77" t="str">
        <f>Calculations!NX35</f>
        <v/>
      </c>
      <c r="BR35" s="77" t="str">
        <f>Calculations!NY35</f>
        <v/>
      </c>
      <c r="BS35" s="77" t="str">
        <f>Calculations!NZ35</f>
        <v/>
      </c>
      <c r="BT35" s="77" t="str">
        <f>Calculations!OA35</f>
        <v/>
      </c>
      <c r="BU35" s="77" t="str">
        <f>Calculations!OB35</f>
        <v/>
      </c>
      <c r="BV35" s="77" t="str">
        <f>Calculations!OC35</f>
        <v/>
      </c>
      <c r="BW35" s="77" t="str">
        <f>Calculations!OD35</f>
        <v/>
      </c>
      <c r="BX35" s="77" t="str">
        <f>Calculations!OE35</f>
        <v/>
      </c>
      <c r="BY35" s="77" t="str">
        <f>Calculations!OF35</f>
        <v/>
      </c>
      <c r="BZ35" s="77" t="str">
        <f>Calculations!OG35</f>
        <v/>
      </c>
      <c r="CA35" s="77" t="str">
        <f>Calculations!OH35</f>
        <v/>
      </c>
      <c r="CB35" s="77" t="str">
        <f>Calculations!OI35</f>
        <v/>
      </c>
      <c r="CC35" s="77" t="str">
        <f>Calculations!OJ35</f>
        <v/>
      </c>
      <c r="CD35" s="77" t="str">
        <f>Calculations!OK35</f>
        <v/>
      </c>
      <c r="CE35" s="77" t="str">
        <f>Calculations!OL35</f>
        <v/>
      </c>
      <c r="CF35" s="77" t="str">
        <f>Calculations!OM35</f>
        <v/>
      </c>
      <c r="CG35" s="77" t="str">
        <f>Calculations!ON35</f>
        <v/>
      </c>
      <c r="CH35" s="77" t="str">
        <f>Calculations!OO35</f>
        <v/>
      </c>
      <c r="CI35" s="77" t="str">
        <f>Calculations!OP35</f>
        <v/>
      </c>
      <c r="CJ35" s="77" t="str">
        <f>Calculations!OQ35</f>
        <v/>
      </c>
      <c r="CK35" s="77" t="str">
        <f>Calculations!OR35</f>
        <v/>
      </c>
      <c r="CL35" s="77" t="str">
        <f>Calculations!OS35</f>
        <v/>
      </c>
      <c r="CM35" s="77" t="str">
        <f>Calculations!OT35</f>
        <v/>
      </c>
      <c r="CN35" s="77" t="str">
        <f>Calculations!OU35</f>
        <v/>
      </c>
      <c r="CO35" s="77" t="str">
        <f>Calculations!OV35</f>
        <v/>
      </c>
      <c r="CP35" s="77" t="str">
        <f>Calculations!OW35</f>
        <v/>
      </c>
      <c r="CQ35" s="77" t="str">
        <f>Calculations!OX35</f>
        <v/>
      </c>
      <c r="CR35" s="77" t="str">
        <f>Calculations!OY35</f>
        <v/>
      </c>
      <c r="CS35" s="77" t="str">
        <f>Calculations!OZ35</f>
        <v/>
      </c>
      <c r="CT35" s="77" t="str">
        <f>Calculations!PA35</f>
        <v/>
      </c>
      <c r="CU35" s="77" t="str">
        <f>Calculations!PB35</f>
        <v/>
      </c>
      <c r="CV35" s="77" t="str">
        <f>Calculations!PC35</f>
        <v/>
      </c>
      <c r="CW35" s="77" t="str">
        <f>Calculations!PD35</f>
        <v/>
      </c>
      <c r="CX35" s="77" t="str">
        <f>Calculations!PE35</f>
        <v/>
      </c>
      <c r="CY35" s="77" t="str">
        <f t="shared" si="0"/>
        <v>+</v>
      </c>
      <c r="CZ35" s="77" t="str">
        <f t="shared" si="1"/>
        <v>+</v>
      </c>
    </row>
    <row r="36" spans="1:104" x14ac:dyDescent="0.25">
      <c r="A36" s="4" t="s">
        <v>1550</v>
      </c>
      <c r="B36" s="74" t="str">
        <f>'Array Table'!B35</f>
        <v>Parabacteroides distasonis</v>
      </c>
      <c r="C36" s="74" t="str">
        <f>'Array Table'!D35</f>
        <v/>
      </c>
      <c r="D36" s="74" t="str">
        <f>'Array Table'!E35</f>
        <v/>
      </c>
      <c r="E36" s="74">
        <f>'Array Table'!F35</f>
        <v>100</v>
      </c>
      <c r="F36" s="38" t="str">
        <f>IF(Calculations!DI36&gt;35,"OKAY","Warning!")</f>
        <v>OKAY</v>
      </c>
      <c r="G36" s="77" t="str">
        <f>Calculations!LL36</f>
        <v>+</v>
      </c>
      <c r="H36" s="77" t="str">
        <f>Calculations!LM36</f>
        <v>+</v>
      </c>
      <c r="I36" s="77" t="str">
        <f>Calculations!LN36</f>
        <v>+</v>
      </c>
      <c r="J36" s="77" t="str">
        <f>Calculations!LO36</f>
        <v/>
      </c>
      <c r="K36" s="77" t="str">
        <f>Calculations!LP36</f>
        <v/>
      </c>
      <c r="L36" s="77" t="str">
        <f>Calculations!LQ36</f>
        <v/>
      </c>
      <c r="M36" s="77" t="str">
        <f>Calculations!LR36</f>
        <v/>
      </c>
      <c r="N36" s="77" t="str">
        <f>Calculations!LS36</f>
        <v/>
      </c>
      <c r="O36" s="77" t="str">
        <f>Calculations!LT36</f>
        <v/>
      </c>
      <c r="P36" s="77" t="str">
        <f>Calculations!LU36</f>
        <v/>
      </c>
      <c r="Q36" s="77" t="str">
        <f>Calculations!LV36</f>
        <v/>
      </c>
      <c r="R36" s="77" t="str">
        <f>Calculations!LW36</f>
        <v/>
      </c>
      <c r="S36" s="77" t="str">
        <f>Calculations!LX36</f>
        <v/>
      </c>
      <c r="T36" s="77" t="str">
        <f>Calculations!LY36</f>
        <v/>
      </c>
      <c r="U36" s="77" t="str">
        <f>Calculations!LZ36</f>
        <v/>
      </c>
      <c r="V36" s="77" t="str">
        <f>Calculations!MA36</f>
        <v/>
      </c>
      <c r="W36" s="77" t="str">
        <f>Calculations!MB36</f>
        <v/>
      </c>
      <c r="X36" s="77" t="str">
        <f>Calculations!MC36</f>
        <v/>
      </c>
      <c r="Y36" s="77" t="str">
        <f>Calculations!MD36</f>
        <v/>
      </c>
      <c r="Z36" s="77" t="str">
        <f>Calculations!ME36</f>
        <v/>
      </c>
      <c r="AA36" s="77" t="str">
        <f>Calculations!MF36</f>
        <v/>
      </c>
      <c r="AB36" s="77" t="str">
        <f>Calculations!MG36</f>
        <v/>
      </c>
      <c r="AC36" s="77" t="str">
        <f>Calculations!MH36</f>
        <v/>
      </c>
      <c r="AD36" s="77" t="str">
        <f>Calculations!MI36</f>
        <v/>
      </c>
      <c r="AE36" s="77" t="str">
        <f>Calculations!MJ36</f>
        <v/>
      </c>
      <c r="AF36" s="77" t="str">
        <f>Calculations!MK36</f>
        <v/>
      </c>
      <c r="AG36" s="77" t="str">
        <f>Calculations!ML36</f>
        <v/>
      </c>
      <c r="AH36" s="77" t="str">
        <f>Calculations!MM36</f>
        <v/>
      </c>
      <c r="AI36" s="77" t="str">
        <f>Calculations!MN36</f>
        <v/>
      </c>
      <c r="AJ36" s="77" t="str">
        <f>Calculations!MO36</f>
        <v/>
      </c>
      <c r="AK36" s="77" t="str">
        <f>Calculations!MP36</f>
        <v/>
      </c>
      <c r="AL36" s="77" t="str">
        <f>Calculations!MQ36</f>
        <v/>
      </c>
      <c r="AM36" s="77" t="str">
        <f>Calculations!MR36</f>
        <v/>
      </c>
      <c r="AN36" s="77" t="str">
        <f>Calculations!MS36</f>
        <v/>
      </c>
      <c r="AO36" s="77" t="str">
        <f>Calculations!MT36</f>
        <v/>
      </c>
      <c r="AP36" s="77" t="str">
        <f>Calculations!MU36</f>
        <v/>
      </c>
      <c r="AQ36" s="77" t="str">
        <f>Calculations!MV36</f>
        <v/>
      </c>
      <c r="AR36" s="77" t="str">
        <f>Calculations!MW36</f>
        <v/>
      </c>
      <c r="AS36" s="77" t="str">
        <f>Calculations!MX36</f>
        <v/>
      </c>
      <c r="AT36" s="77" t="str">
        <f>Calculations!MY36</f>
        <v/>
      </c>
      <c r="AU36" s="77" t="str">
        <f>Calculations!MZ36</f>
        <v/>
      </c>
      <c r="AV36" s="77" t="str">
        <f>Calculations!NA36</f>
        <v/>
      </c>
      <c r="AW36" s="77" t="str">
        <f>Calculations!NB36</f>
        <v/>
      </c>
      <c r="AX36" s="77" t="str">
        <f>Calculations!NC36</f>
        <v/>
      </c>
      <c r="AY36" s="77" t="str">
        <f>Calculations!ND36</f>
        <v/>
      </c>
      <c r="AZ36" s="77" t="str">
        <f>Calculations!NE36</f>
        <v/>
      </c>
      <c r="BA36" s="77" t="str">
        <f>Calculations!NF36</f>
        <v/>
      </c>
      <c r="BB36" s="77" t="str">
        <f>Calculations!NG36</f>
        <v/>
      </c>
      <c r="BC36" s="77" t="str">
        <f>Calculations!NJ36</f>
        <v>+</v>
      </c>
      <c r="BD36" s="77" t="str">
        <f>Calculations!NK36</f>
        <v>+</v>
      </c>
      <c r="BE36" s="77" t="str">
        <f>Calculations!NL36</f>
        <v>+</v>
      </c>
      <c r="BF36" s="77" t="str">
        <f>Calculations!NM36</f>
        <v/>
      </c>
      <c r="BG36" s="77" t="str">
        <f>Calculations!NN36</f>
        <v/>
      </c>
      <c r="BH36" s="77" t="str">
        <f>Calculations!NO36</f>
        <v/>
      </c>
      <c r="BI36" s="77" t="str">
        <f>Calculations!NP36</f>
        <v/>
      </c>
      <c r="BJ36" s="77" t="str">
        <f>Calculations!NQ36</f>
        <v/>
      </c>
      <c r="BK36" s="77" t="str">
        <f>Calculations!NR36</f>
        <v/>
      </c>
      <c r="BL36" s="77" t="str">
        <f>Calculations!NS36</f>
        <v/>
      </c>
      <c r="BM36" s="77" t="str">
        <f>Calculations!NT36</f>
        <v/>
      </c>
      <c r="BN36" s="77" t="str">
        <f>Calculations!NU36</f>
        <v/>
      </c>
      <c r="BO36" s="77" t="str">
        <f>Calculations!NV36</f>
        <v/>
      </c>
      <c r="BP36" s="77" t="str">
        <f>Calculations!NW36</f>
        <v/>
      </c>
      <c r="BQ36" s="77" t="str">
        <f>Calculations!NX36</f>
        <v/>
      </c>
      <c r="BR36" s="77" t="str">
        <f>Calculations!NY36</f>
        <v/>
      </c>
      <c r="BS36" s="77" t="str">
        <f>Calculations!NZ36</f>
        <v/>
      </c>
      <c r="BT36" s="77" t="str">
        <f>Calculations!OA36</f>
        <v/>
      </c>
      <c r="BU36" s="77" t="str">
        <f>Calculations!OB36</f>
        <v/>
      </c>
      <c r="BV36" s="77" t="str">
        <f>Calculations!OC36</f>
        <v/>
      </c>
      <c r="BW36" s="77" t="str">
        <f>Calculations!OD36</f>
        <v/>
      </c>
      <c r="BX36" s="77" t="str">
        <f>Calculations!OE36</f>
        <v/>
      </c>
      <c r="BY36" s="77" t="str">
        <f>Calculations!OF36</f>
        <v/>
      </c>
      <c r="BZ36" s="77" t="str">
        <f>Calculations!OG36</f>
        <v/>
      </c>
      <c r="CA36" s="77" t="str">
        <f>Calculations!OH36</f>
        <v/>
      </c>
      <c r="CB36" s="77" t="str">
        <f>Calculations!OI36</f>
        <v/>
      </c>
      <c r="CC36" s="77" t="str">
        <f>Calculations!OJ36</f>
        <v/>
      </c>
      <c r="CD36" s="77" t="str">
        <f>Calculations!OK36</f>
        <v/>
      </c>
      <c r="CE36" s="77" t="str">
        <f>Calculations!OL36</f>
        <v/>
      </c>
      <c r="CF36" s="77" t="str">
        <f>Calculations!OM36</f>
        <v/>
      </c>
      <c r="CG36" s="77" t="str">
        <f>Calculations!ON36</f>
        <v/>
      </c>
      <c r="CH36" s="77" t="str">
        <f>Calculations!OO36</f>
        <v/>
      </c>
      <c r="CI36" s="77" t="str">
        <f>Calculations!OP36</f>
        <v/>
      </c>
      <c r="CJ36" s="77" t="str">
        <f>Calculations!OQ36</f>
        <v/>
      </c>
      <c r="CK36" s="77" t="str">
        <f>Calculations!OR36</f>
        <v/>
      </c>
      <c r="CL36" s="77" t="str">
        <f>Calculations!OS36</f>
        <v/>
      </c>
      <c r="CM36" s="77" t="str">
        <f>Calculations!OT36</f>
        <v/>
      </c>
      <c r="CN36" s="77" t="str">
        <f>Calculations!OU36</f>
        <v/>
      </c>
      <c r="CO36" s="77" t="str">
        <f>Calculations!OV36</f>
        <v/>
      </c>
      <c r="CP36" s="77" t="str">
        <f>Calculations!OW36</f>
        <v/>
      </c>
      <c r="CQ36" s="77" t="str">
        <f>Calculations!OX36</f>
        <v/>
      </c>
      <c r="CR36" s="77" t="str">
        <f>Calculations!OY36</f>
        <v/>
      </c>
      <c r="CS36" s="77" t="str">
        <f>Calculations!OZ36</f>
        <v/>
      </c>
      <c r="CT36" s="77" t="str">
        <f>Calculations!PA36</f>
        <v/>
      </c>
      <c r="CU36" s="77" t="str">
        <f>Calculations!PB36</f>
        <v/>
      </c>
      <c r="CV36" s="77" t="str">
        <f>Calculations!PC36</f>
        <v/>
      </c>
      <c r="CW36" s="77" t="str">
        <f>Calculations!PD36</f>
        <v/>
      </c>
      <c r="CX36" s="77" t="str">
        <f>Calculations!PE36</f>
        <v/>
      </c>
      <c r="CY36" s="77" t="str">
        <f t="shared" si="0"/>
        <v>+</v>
      </c>
      <c r="CZ36" s="77" t="str">
        <f t="shared" si="1"/>
        <v>+</v>
      </c>
    </row>
    <row r="37" spans="1:104" x14ac:dyDescent="0.25">
      <c r="A37" s="4" t="s">
        <v>1551</v>
      </c>
      <c r="B37" s="74" t="str">
        <f>'Array Table'!B36</f>
        <v>Parabacteroides merdae</v>
      </c>
      <c r="C37" s="74" t="str">
        <f>'Array Table'!D36</f>
        <v/>
      </c>
      <c r="D37" s="74" t="str">
        <f>'Array Table'!E36</f>
        <v/>
      </c>
      <c r="E37" s="74">
        <f>'Array Table'!F36</f>
        <v>30</v>
      </c>
      <c r="F37" s="38" t="str">
        <f>IF(Calculations!DI37&gt;35,"OKAY","Warning!")</f>
        <v>OKAY</v>
      </c>
      <c r="G37" s="77" t="str">
        <f>Calculations!LL37</f>
        <v>+</v>
      </c>
      <c r="H37" s="77" t="str">
        <f>Calculations!LM37</f>
        <v>+</v>
      </c>
      <c r="I37" s="77" t="str">
        <f>Calculations!LN37</f>
        <v>+</v>
      </c>
      <c r="J37" s="77" t="str">
        <f>Calculations!LO37</f>
        <v/>
      </c>
      <c r="K37" s="77" t="str">
        <f>Calculations!LP37</f>
        <v/>
      </c>
      <c r="L37" s="77" t="str">
        <f>Calculations!LQ37</f>
        <v/>
      </c>
      <c r="M37" s="77" t="str">
        <f>Calculations!LR37</f>
        <v/>
      </c>
      <c r="N37" s="77" t="str">
        <f>Calculations!LS37</f>
        <v/>
      </c>
      <c r="O37" s="77" t="str">
        <f>Calculations!LT37</f>
        <v/>
      </c>
      <c r="P37" s="77" t="str">
        <f>Calculations!LU37</f>
        <v/>
      </c>
      <c r="Q37" s="77" t="str">
        <f>Calculations!LV37</f>
        <v/>
      </c>
      <c r="R37" s="77" t="str">
        <f>Calculations!LW37</f>
        <v/>
      </c>
      <c r="S37" s="77" t="str">
        <f>Calculations!LX37</f>
        <v/>
      </c>
      <c r="T37" s="77" t="str">
        <f>Calculations!LY37</f>
        <v/>
      </c>
      <c r="U37" s="77" t="str">
        <f>Calculations!LZ37</f>
        <v/>
      </c>
      <c r="V37" s="77" t="str">
        <f>Calculations!MA37</f>
        <v/>
      </c>
      <c r="W37" s="77" t="str">
        <f>Calculations!MB37</f>
        <v/>
      </c>
      <c r="X37" s="77" t="str">
        <f>Calculations!MC37</f>
        <v/>
      </c>
      <c r="Y37" s="77" t="str">
        <f>Calculations!MD37</f>
        <v/>
      </c>
      <c r="Z37" s="77" t="str">
        <f>Calculations!ME37</f>
        <v/>
      </c>
      <c r="AA37" s="77" t="str">
        <f>Calculations!MF37</f>
        <v/>
      </c>
      <c r="AB37" s="77" t="str">
        <f>Calculations!MG37</f>
        <v/>
      </c>
      <c r="AC37" s="77" t="str">
        <f>Calculations!MH37</f>
        <v/>
      </c>
      <c r="AD37" s="77" t="str">
        <f>Calculations!MI37</f>
        <v/>
      </c>
      <c r="AE37" s="77" t="str">
        <f>Calculations!MJ37</f>
        <v/>
      </c>
      <c r="AF37" s="77" t="str">
        <f>Calculations!MK37</f>
        <v/>
      </c>
      <c r="AG37" s="77" t="str">
        <f>Calculations!ML37</f>
        <v/>
      </c>
      <c r="AH37" s="77" t="str">
        <f>Calculations!MM37</f>
        <v/>
      </c>
      <c r="AI37" s="77" t="str">
        <f>Calculations!MN37</f>
        <v/>
      </c>
      <c r="AJ37" s="77" t="str">
        <f>Calculations!MO37</f>
        <v/>
      </c>
      <c r="AK37" s="77" t="str">
        <f>Calculations!MP37</f>
        <v/>
      </c>
      <c r="AL37" s="77" t="str">
        <f>Calculations!MQ37</f>
        <v/>
      </c>
      <c r="AM37" s="77" t="str">
        <f>Calculations!MR37</f>
        <v/>
      </c>
      <c r="AN37" s="77" t="str">
        <f>Calculations!MS37</f>
        <v/>
      </c>
      <c r="AO37" s="77" t="str">
        <f>Calculations!MT37</f>
        <v/>
      </c>
      <c r="AP37" s="77" t="str">
        <f>Calculations!MU37</f>
        <v/>
      </c>
      <c r="AQ37" s="77" t="str">
        <f>Calculations!MV37</f>
        <v/>
      </c>
      <c r="AR37" s="77" t="str">
        <f>Calculations!MW37</f>
        <v/>
      </c>
      <c r="AS37" s="77" t="str">
        <f>Calculations!MX37</f>
        <v/>
      </c>
      <c r="AT37" s="77" t="str">
        <f>Calculations!MY37</f>
        <v/>
      </c>
      <c r="AU37" s="77" t="str">
        <f>Calculations!MZ37</f>
        <v/>
      </c>
      <c r="AV37" s="77" t="str">
        <f>Calculations!NA37</f>
        <v/>
      </c>
      <c r="AW37" s="77" t="str">
        <f>Calculations!NB37</f>
        <v/>
      </c>
      <c r="AX37" s="77" t="str">
        <f>Calculations!NC37</f>
        <v/>
      </c>
      <c r="AY37" s="77" t="str">
        <f>Calculations!ND37</f>
        <v/>
      </c>
      <c r="AZ37" s="77" t="str">
        <f>Calculations!NE37</f>
        <v/>
      </c>
      <c r="BA37" s="77" t="str">
        <f>Calculations!NF37</f>
        <v/>
      </c>
      <c r="BB37" s="77" t="str">
        <f>Calculations!NG37</f>
        <v/>
      </c>
      <c r="BC37" s="77" t="str">
        <f>Calculations!NJ37</f>
        <v>+</v>
      </c>
      <c r="BD37" s="77" t="str">
        <f>Calculations!NK37</f>
        <v>+</v>
      </c>
      <c r="BE37" s="77" t="str">
        <f>Calculations!NL37</f>
        <v>+</v>
      </c>
      <c r="BF37" s="77" t="str">
        <f>Calculations!NM37</f>
        <v/>
      </c>
      <c r="BG37" s="77" t="str">
        <f>Calculations!NN37</f>
        <v/>
      </c>
      <c r="BH37" s="77" t="str">
        <f>Calculations!NO37</f>
        <v/>
      </c>
      <c r="BI37" s="77" t="str">
        <f>Calculations!NP37</f>
        <v/>
      </c>
      <c r="BJ37" s="77" t="str">
        <f>Calculations!NQ37</f>
        <v/>
      </c>
      <c r="BK37" s="77" t="str">
        <f>Calculations!NR37</f>
        <v/>
      </c>
      <c r="BL37" s="77" t="str">
        <f>Calculations!NS37</f>
        <v/>
      </c>
      <c r="BM37" s="77" t="str">
        <f>Calculations!NT37</f>
        <v/>
      </c>
      <c r="BN37" s="77" t="str">
        <f>Calculations!NU37</f>
        <v/>
      </c>
      <c r="BO37" s="77" t="str">
        <f>Calculations!NV37</f>
        <v/>
      </c>
      <c r="BP37" s="77" t="str">
        <f>Calculations!NW37</f>
        <v/>
      </c>
      <c r="BQ37" s="77" t="str">
        <f>Calculations!NX37</f>
        <v/>
      </c>
      <c r="BR37" s="77" t="str">
        <f>Calculations!NY37</f>
        <v/>
      </c>
      <c r="BS37" s="77" t="str">
        <f>Calculations!NZ37</f>
        <v/>
      </c>
      <c r="BT37" s="77" t="str">
        <f>Calculations!OA37</f>
        <v/>
      </c>
      <c r="BU37" s="77" t="str">
        <f>Calculations!OB37</f>
        <v/>
      </c>
      <c r="BV37" s="77" t="str">
        <f>Calculations!OC37</f>
        <v/>
      </c>
      <c r="BW37" s="77" t="str">
        <f>Calculations!OD37</f>
        <v/>
      </c>
      <c r="BX37" s="77" t="str">
        <f>Calculations!OE37</f>
        <v/>
      </c>
      <c r="BY37" s="77" t="str">
        <f>Calculations!OF37</f>
        <v/>
      </c>
      <c r="BZ37" s="77" t="str">
        <f>Calculations!OG37</f>
        <v/>
      </c>
      <c r="CA37" s="77" t="str">
        <f>Calculations!OH37</f>
        <v/>
      </c>
      <c r="CB37" s="77" t="str">
        <f>Calculations!OI37</f>
        <v/>
      </c>
      <c r="CC37" s="77" t="str">
        <f>Calculations!OJ37</f>
        <v/>
      </c>
      <c r="CD37" s="77" t="str">
        <f>Calculations!OK37</f>
        <v/>
      </c>
      <c r="CE37" s="77" t="str">
        <f>Calculations!OL37</f>
        <v/>
      </c>
      <c r="CF37" s="77" t="str">
        <f>Calculations!OM37</f>
        <v/>
      </c>
      <c r="CG37" s="77" t="str">
        <f>Calculations!ON37</f>
        <v/>
      </c>
      <c r="CH37" s="77" t="str">
        <f>Calculations!OO37</f>
        <v/>
      </c>
      <c r="CI37" s="77" t="str">
        <f>Calculations!OP37</f>
        <v/>
      </c>
      <c r="CJ37" s="77" t="str">
        <f>Calculations!OQ37</f>
        <v/>
      </c>
      <c r="CK37" s="77" t="str">
        <f>Calculations!OR37</f>
        <v/>
      </c>
      <c r="CL37" s="77" t="str">
        <f>Calculations!OS37</f>
        <v/>
      </c>
      <c r="CM37" s="77" t="str">
        <f>Calculations!OT37</f>
        <v/>
      </c>
      <c r="CN37" s="77" t="str">
        <f>Calculations!OU37</f>
        <v/>
      </c>
      <c r="CO37" s="77" t="str">
        <f>Calculations!OV37</f>
        <v/>
      </c>
      <c r="CP37" s="77" t="str">
        <f>Calculations!OW37</f>
        <v/>
      </c>
      <c r="CQ37" s="77" t="str">
        <f>Calculations!OX37</f>
        <v/>
      </c>
      <c r="CR37" s="77" t="str">
        <f>Calculations!OY37</f>
        <v/>
      </c>
      <c r="CS37" s="77" t="str">
        <f>Calculations!OZ37</f>
        <v/>
      </c>
      <c r="CT37" s="77" t="str">
        <f>Calculations!PA37</f>
        <v/>
      </c>
      <c r="CU37" s="77" t="str">
        <f>Calculations!PB37</f>
        <v/>
      </c>
      <c r="CV37" s="77" t="str">
        <f>Calculations!PC37</f>
        <v/>
      </c>
      <c r="CW37" s="77" t="str">
        <f>Calculations!PD37</f>
        <v/>
      </c>
      <c r="CX37" s="77" t="str">
        <f>Calculations!PE37</f>
        <v/>
      </c>
      <c r="CY37" s="77" t="str">
        <f t="shared" si="0"/>
        <v>+</v>
      </c>
      <c r="CZ37" s="77" t="str">
        <f t="shared" si="1"/>
        <v>+</v>
      </c>
    </row>
    <row r="38" spans="1:104" x14ac:dyDescent="0.25">
      <c r="A38" s="4" t="s">
        <v>1552</v>
      </c>
      <c r="B38" s="74" t="str">
        <f>'Array Table'!B37</f>
        <v>Peptoniphilus asaccharolyticus</v>
      </c>
      <c r="C38" s="74" t="str">
        <f>'Array Table'!D37</f>
        <v/>
      </c>
      <c r="D38" s="74" t="str">
        <f>'Array Table'!E37</f>
        <v/>
      </c>
      <c r="E38" s="74">
        <f>'Array Table'!F37</f>
        <v>20</v>
      </c>
      <c r="F38" s="38" t="str">
        <f>IF(Calculations!DI38&gt;35,"OKAY","Warning!")</f>
        <v>OKAY</v>
      </c>
      <c r="G38" s="77" t="str">
        <f>Calculations!LL38</f>
        <v>+</v>
      </c>
      <c r="H38" s="77" t="str">
        <f>Calculations!LM38</f>
        <v>+</v>
      </c>
      <c r="I38" s="77" t="str">
        <f>Calculations!LN38</f>
        <v>+</v>
      </c>
      <c r="J38" s="77" t="str">
        <f>Calculations!LO38</f>
        <v/>
      </c>
      <c r="K38" s="77" t="str">
        <f>Calculations!LP38</f>
        <v/>
      </c>
      <c r="L38" s="77" t="str">
        <f>Calculations!LQ38</f>
        <v/>
      </c>
      <c r="M38" s="77" t="str">
        <f>Calculations!LR38</f>
        <v/>
      </c>
      <c r="N38" s="77" t="str">
        <f>Calculations!LS38</f>
        <v/>
      </c>
      <c r="O38" s="77" t="str">
        <f>Calculations!LT38</f>
        <v/>
      </c>
      <c r="P38" s="77" t="str">
        <f>Calculations!LU38</f>
        <v/>
      </c>
      <c r="Q38" s="77" t="str">
        <f>Calculations!LV38</f>
        <v/>
      </c>
      <c r="R38" s="77" t="str">
        <f>Calculations!LW38</f>
        <v/>
      </c>
      <c r="S38" s="77" t="str">
        <f>Calculations!LX38</f>
        <v/>
      </c>
      <c r="T38" s="77" t="str">
        <f>Calculations!LY38</f>
        <v/>
      </c>
      <c r="U38" s="77" t="str">
        <f>Calculations!LZ38</f>
        <v/>
      </c>
      <c r="V38" s="77" t="str">
        <f>Calculations!MA38</f>
        <v/>
      </c>
      <c r="W38" s="77" t="str">
        <f>Calculations!MB38</f>
        <v/>
      </c>
      <c r="X38" s="77" t="str">
        <f>Calculations!MC38</f>
        <v/>
      </c>
      <c r="Y38" s="77" t="str">
        <f>Calculations!MD38</f>
        <v/>
      </c>
      <c r="Z38" s="77" t="str">
        <f>Calculations!ME38</f>
        <v/>
      </c>
      <c r="AA38" s="77" t="str">
        <f>Calculations!MF38</f>
        <v/>
      </c>
      <c r="AB38" s="77" t="str">
        <f>Calculations!MG38</f>
        <v/>
      </c>
      <c r="AC38" s="77" t="str">
        <f>Calculations!MH38</f>
        <v/>
      </c>
      <c r="AD38" s="77" t="str">
        <f>Calculations!MI38</f>
        <v/>
      </c>
      <c r="AE38" s="77" t="str">
        <f>Calculations!MJ38</f>
        <v/>
      </c>
      <c r="AF38" s="77" t="str">
        <f>Calculations!MK38</f>
        <v/>
      </c>
      <c r="AG38" s="77" t="str">
        <f>Calculations!ML38</f>
        <v/>
      </c>
      <c r="AH38" s="77" t="str">
        <f>Calculations!MM38</f>
        <v/>
      </c>
      <c r="AI38" s="77" t="str">
        <f>Calculations!MN38</f>
        <v/>
      </c>
      <c r="AJ38" s="77" t="str">
        <f>Calculations!MO38</f>
        <v/>
      </c>
      <c r="AK38" s="77" t="str">
        <f>Calculations!MP38</f>
        <v/>
      </c>
      <c r="AL38" s="77" t="str">
        <f>Calculations!MQ38</f>
        <v/>
      </c>
      <c r="AM38" s="77" t="str">
        <f>Calculations!MR38</f>
        <v/>
      </c>
      <c r="AN38" s="77" t="str">
        <f>Calculations!MS38</f>
        <v/>
      </c>
      <c r="AO38" s="77" t="str">
        <f>Calculations!MT38</f>
        <v/>
      </c>
      <c r="AP38" s="77" t="str">
        <f>Calculations!MU38</f>
        <v/>
      </c>
      <c r="AQ38" s="77" t="str">
        <f>Calculations!MV38</f>
        <v/>
      </c>
      <c r="AR38" s="77" t="str">
        <f>Calculations!MW38</f>
        <v/>
      </c>
      <c r="AS38" s="77" t="str">
        <f>Calculations!MX38</f>
        <v/>
      </c>
      <c r="AT38" s="77" t="str">
        <f>Calculations!MY38</f>
        <v/>
      </c>
      <c r="AU38" s="77" t="str">
        <f>Calculations!MZ38</f>
        <v/>
      </c>
      <c r="AV38" s="77" t="str">
        <f>Calculations!NA38</f>
        <v/>
      </c>
      <c r="AW38" s="77" t="str">
        <f>Calculations!NB38</f>
        <v/>
      </c>
      <c r="AX38" s="77" t="str">
        <f>Calculations!NC38</f>
        <v/>
      </c>
      <c r="AY38" s="77" t="str">
        <f>Calculations!ND38</f>
        <v/>
      </c>
      <c r="AZ38" s="77" t="str">
        <f>Calculations!NE38</f>
        <v/>
      </c>
      <c r="BA38" s="77" t="str">
        <f>Calculations!NF38</f>
        <v/>
      </c>
      <c r="BB38" s="77" t="str">
        <f>Calculations!NG38</f>
        <v/>
      </c>
      <c r="BC38" s="77" t="str">
        <f>Calculations!NJ38</f>
        <v>+</v>
      </c>
      <c r="BD38" s="77" t="str">
        <f>Calculations!NK38</f>
        <v>+</v>
      </c>
      <c r="BE38" s="77" t="str">
        <f>Calculations!NL38</f>
        <v>+</v>
      </c>
      <c r="BF38" s="77" t="str">
        <f>Calculations!NM38</f>
        <v/>
      </c>
      <c r="BG38" s="77" t="str">
        <f>Calculations!NN38</f>
        <v/>
      </c>
      <c r="BH38" s="77" t="str">
        <f>Calculations!NO38</f>
        <v/>
      </c>
      <c r="BI38" s="77" t="str">
        <f>Calculations!NP38</f>
        <v/>
      </c>
      <c r="BJ38" s="77" t="str">
        <f>Calculations!NQ38</f>
        <v/>
      </c>
      <c r="BK38" s="77" t="str">
        <f>Calculations!NR38</f>
        <v/>
      </c>
      <c r="BL38" s="77" t="str">
        <f>Calculations!NS38</f>
        <v/>
      </c>
      <c r="BM38" s="77" t="str">
        <f>Calculations!NT38</f>
        <v/>
      </c>
      <c r="BN38" s="77" t="str">
        <f>Calculations!NU38</f>
        <v/>
      </c>
      <c r="BO38" s="77" t="str">
        <f>Calculations!NV38</f>
        <v/>
      </c>
      <c r="BP38" s="77" t="str">
        <f>Calculations!NW38</f>
        <v/>
      </c>
      <c r="BQ38" s="77" t="str">
        <f>Calculations!NX38</f>
        <v/>
      </c>
      <c r="BR38" s="77" t="str">
        <f>Calculations!NY38</f>
        <v/>
      </c>
      <c r="BS38" s="77" t="str">
        <f>Calculations!NZ38</f>
        <v/>
      </c>
      <c r="BT38" s="77" t="str">
        <f>Calculations!OA38</f>
        <v/>
      </c>
      <c r="BU38" s="77" t="str">
        <f>Calculations!OB38</f>
        <v/>
      </c>
      <c r="BV38" s="77" t="str">
        <f>Calculations!OC38</f>
        <v/>
      </c>
      <c r="BW38" s="77" t="str">
        <f>Calculations!OD38</f>
        <v/>
      </c>
      <c r="BX38" s="77" t="str">
        <f>Calculations!OE38</f>
        <v/>
      </c>
      <c r="BY38" s="77" t="str">
        <f>Calculations!OF38</f>
        <v/>
      </c>
      <c r="BZ38" s="77" t="str">
        <f>Calculations!OG38</f>
        <v/>
      </c>
      <c r="CA38" s="77" t="str">
        <f>Calculations!OH38</f>
        <v/>
      </c>
      <c r="CB38" s="77" t="str">
        <f>Calculations!OI38</f>
        <v/>
      </c>
      <c r="CC38" s="77" t="str">
        <f>Calculations!OJ38</f>
        <v/>
      </c>
      <c r="CD38" s="77" t="str">
        <f>Calculations!OK38</f>
        <v/>
      </c>
      <c r="CE38" s="77" t="str">
        <f>Calculations!OL38</f>
        <v/>
      </c>
      <c r="CF38" s="77" t="str">
        <f>Calculations!OM38</f>
        <v/>
      </c>
      <c r="CG38" s="77" t="str">
        <f>Calculations!ON38</f>
        <v/>
      </c>
      <c r="CH38" s="77" t="str">
        <f>Calculations!OO38</f>
        <v/>
      </c>
      <c r="CI38" s="77" t="str">
        <f>Calculations!OP38</f>
        <v/>
      </c>
      <c r="CJ38" s="77" t="str">
        <f>Calculations!OQ38</f>
        <v/>
      </c>
      <c r="CK38" s="77" t="str">
        <f>Calculations!OR38</f>
        <v/>
      </c>
      <c r="CL38" s="77" t="str">
        <f>Calculations!OS38</f>
        <v/>
      </c>
      <c r="CM38" s="77" t="str">
        <f>Calculations!OT38</f>
        <v/>
      </c>
      <c r="CN38" s="77" t="str">
        <f>Calculations!OU38</f>
        <v/>
      </c>
      <c r="CO38" s="77" t="str">
        <f>Calculations!OV38</f>
        <v/>
      </c>
      <c r="CP38" s="77" t="str">
        <f>Calculations!OW38</f>
        <v/>
      </c>
      <c r="CQ38" s="77" t="str">
        <f>Calculations!OX38</f>
        <v/>
      </c>
      <c r="CR38" s="77" t="str">
        <f>Calculations!OY38</f>
        <v/>
      </c>
      <c r="CS38" s="77" t="str">
        <f>Calculations!OZ38</f>
        <v/>
      </c>
      <c r="CT38" s="77" t="str">
        <f>Calculations!PA38</f>
        <v/>
      </c>
      <c r="CU38" s="77" t="str">
        <f>Calculations!PB38</f>
        <v/>
      </c>
      <c r="CV38" s="77" t="str">
        <f>Calculations!PC38</f>
        <v/>
      </c>
      <c r="CW38" s="77" t="str">
        <f>Calculations!PD38</f>
        <v/>
      </c>
      <c r="CX38" s="77" t="str">
        <f>Calculations!PE38</f>
        <v/>
      </c>
      <c r="CY38" s="77" t="str">
        <f t="shared" si="0"/>
        <v>+</v>
      </c>
      <c r="CZ38" s="77" t="str">
        <f t="shared" si="1"/>
        <v>+</v>
      </c>
    </row>
    <row r="39" spans="1:104" x14ac:dyDescent="0.25">
      <c r="A39" s="3" t="s">
        <v>1553</v>
      </c>
      <c r="B39" s="74" t="str">
        <f>'Array Table'!B38</f>
        <v>Peptostreptococcus anaerobius</v>
      </c>
      <c r="C39" s="74" t="str">
        <f>'Array Table'!D38</f>
        <v/>
      </c>
      <c r="D39" s="74" t="str">
        <f>'Array Table'!E38</f>
        <v/>
      </c>
      <c r="E39" s="74">
        <f>'Array Table'!F38</f>
        <v>30</v>
      </c>
      <c r="F39" s="38" t="str">
        <f>IF(Calculations!DI39&gt;35,"OKAY","Warning!")</f>
        <v>OKAY</v>
      </c>
      <c r="G39" s="77" t="str">
        <f>Calculations!LL39</f>
        <v>+/-</v>
      </c>
      <c r="H39" s="77" t="str">
        <f>Calculations!LM39</f>
        <v>+</v>
      </c>
      <c r="I39" s="77" t="str">
        <f>Calculations!LN39</f>
        <v>+/-</v>
      </c>
      <c r="J39" s="77" t="str">
        <f>Calculations!LO39</f>
        <v/>
      </c>
      <c r="K39" s="77" t="str">
        <f>Calculations!LP39</f>
        <v/>
      </c>
      <c r="L39" s="77" t="str">
        <f>Calculations!LQ39</f>
        <v/>
      </c>
      <c r="M39" s="77" t="str">
        <f>Calculations!LR39</f>
        <v/>
      </c>
      <c r="N39" s="77" t="str">
        <f>Calculations!LS39</f>
        <v/>
      </c>
      <c r="O39" s="77" t="str">
        <f>Calculations!LT39</f>
        <v/>
      </c>
      <c r="P39" s="77" t="str">
        <f>Calculations!LU39</f>
        <v/>
      </c>
      <c r="Q39" s="77" t="str">
        <f>Calculations!LV39</f>
        <v/>
      </c>
      <c r="R39" s="77" t="str">
        <f>Calculations!LW39</f>
        <v/>
      </c>
      <c r="S39" s="77" t="str">
        <f>Calculations!LX39</f>
        <v/>
      </c>
      <c r="T39" s="77" t="str">
        <f>Calculations!LY39</f>
        <v/>
      </c>
      <c r="U39" s="77" t="str">
        <f>Calculations!LZ39</f>
        <v/>
      </c>
      <c r="V39" s="77" t="str">
        <f>Calculations!MA39</f>
        <v/>
      </c>
      <c r="W39" s="77" t="str">
        <f>Calculations!MB39</f>
        <v/>
      </c>
      <c r="X39" s="77" t="str">
        <f>Calculations!MC39</f>
        <v/>
      </c>
      <c r="Y39" s="77" t="str">
        <f>Calculations!MD39</f>
        <v/>
      </c>
      <c r="Z39" s="77" t="str">
        <f>Calculations!ME39</f>
        <v/>
      </c>
      <c r="AA39" s="77" t="str">
        <f>Calculations!MF39</f>
        <v/>
      </c>
      <c r="AB39" s="77" t="str">
        <f>Calculations!MG39</f>
        <v/>
      </c>
      <c r="AC39" s="77" t="str">
        <f>Calculations!MH39</f>
        <v/>
      </c>
      <c r="AD39" s="77" t="str">
        <f>Calculations!MI39</f>
        <v/>
      </c>
      <c r="AE39" s="77" t="str">
        <f>Calculations!MJ39</f>
        <v/>
      </c>
      <c r="AF39" s="77" t="str">
        <f>Calculations!MK39</f>
        <v/>
      </c>
      <c r="AG39" s="77" t="str">
        <f>Calculations!ML39</f>
        <v/>
      </c>
      <c r="AH39" s="77" t="str">
        <f>Calculations!MM39</f>
        <v/>
      </c>
      <c r="AI39" s="77" t="str">
        <f>Calculations!MN39</f>
        <v/>
      </c>
      <c r="AJ39" s="77" t="str">
        <f>Calculations!MO39</f>
        <v/>
      </c>
      <c r="AK39" s="77" t="str">
        <f>Calculations!MP39</f>
        <v/>
      </c>
      <c r="AL39" s="77" t="str">
        <f>Calculations!MQ39</f>
        <v/>
      </c>
      <c r="AM39" s="77" t="str">
        <f>Calculations!MR39</f>
        <v/>
      </c>
      <c r="AN39" s="77" t="str">
        <f>Calculations!MS39</f>
        <v/>
      </c>
      <c r="AO39" s="77" t="str">
        <f>Calculations!MT39</f>
        <v/>
      </c>
      <c r="AP39" s="77" t="str">
        <f>Calculations!MU39</f>
        <v/>
      </c>
      <c r="AQ39" s="77" t="str">
        <f>Calculations!MV39</f>
        <v/>
      </c>
      <c r="AR39" s="77" t="str">
        <f>Calculations!MW39</f>
        <v/>
      </c>
      <c r="AS39" s="77" t="str">
        <f>Calculations!MX39</f>
        <v/>
      </c>
      <c r="AT39" s="77" t="str">
        <f>Calculations!MY39</f>
        <v/>
      </c>
      <c r="AU39" s="77" t="str">
        <f>Calculations!MZ39</f>
        <v/>
      </c>
      <c r="AV39" s="77" t="str">
        <f>Calculations!NA39</f>
        <v/>
      </c>
      <c r="AW39" s="77" t="str">
        <f>Calculations!NB39</f>
        <v/>
      </c>
      <c r="AX39" s="77" t="str">
        <f>Calculations!NC39</f>
        <v/>
      </c>
      <c r="AY39" s="77" t="str">
        <f>Calculations!ND39</f>
        <v/>
      </c>
      <c r="AZ39" s="77" t="str">
        <f>Calculations!NE39</f>
        <v/>
      </c>
      <c r="BA39" s="77" t="str">
        <f>Calculations!NF39</f>
        <v/>
      </c>
      <c r="BB39" s="77" t="str">
        <f>Calculations!NG39</f>
        <v/>
      </c>
      <c r="BC39" s="77" t="str">
        <f>Calculations!NJ39</f>
        <v>+</v>
      </c>
      <c r="BD39" s="77" t="str">
        <f>Calculations!NK39</f>
        <v>+</v>
      </c>
      <c r="BE39" s="77" t="str">
        <f>Calculations!NL39</f>
        <v>+</v>
      </c>
      <c r="BF39" s="77" t="str">
        <f>Calculations!NM39</f>
        <v/>
      </c>
      <c r="BG39" s="77" t="str">
        <f>Calculations!NN39</f>
        <v/>
      </c>
      <c r="BH39" s="77" t="str">
        <f>Calculations!NO39</f>
        <v/>
      </c>
      <c r="BI39" s="77" t="str">
        <f>Calculations!NP39</f>
        <v/>
      </c>
      <c r="BJ39" s="77" t="str">
        <f>Calculations!NQ39</f>
        <v/>
      </c>
      <c r="BK39" s="77" t="str">
        <f>Calculations!NR39</f>
        <v/>
      </c>
      <c r="BL39" s="77" t="str">
        <f>Calculations!NS39</f>
        <v/>
      </c>
      <c r="BM39" s="77" t="str">
        <f>Calculations!NT39</f>
        <v/>
      </c>
      <c r="BN39" s="77" t="str">
        <f>Calculations!NU39</f>
        <v/>
      </c>
      <c r="BO39" s="77" t="str">
        <f>Calculations!NV39</f>
        <v/>
      </c>
      <c r="BP39" s="77" t="str">
        <f>Calculations!NW39</f>
        <v/>
      </c>
      <c r="BQ39" s="77" t="str">
        <f>Calculations!NX39</f>
        <v/>
      </c>
      <c r="BR39" s="77" t="str">
        <f>Calculations!NY39</f>
        <v/>
      </c>
      <c r="BS39" s="77" t="str">
        <f>Calculations!NZ39</f>
        <v/>
      </c>
      <c r="BT39" s="77" t="str">
        <f>Calculations!OA39</f>
        <v/>
      </c>
      <c r="BU39" s="77" t="str">
        <f>Calculations!OB39</f>
        <v/>
      </c>
      <c r="BV39" s="77" t="str">
        <f>Calculations!OC39</f>
        <v/>
      </c>
      <c r="BW39" s="77" t="str">
        <f>Calculations!OD39</f>
        <v/>
      </c>
      <c r="BX39" s="77" t="str">
        <f>Calculations!OE39</f>
        <v/>
      </c>
      <c r="BY39" s="77" t="str">
        <f>Calculations!OF39</f>
        <v/>
      </c>
      <c r="BZ39" s="77" t="str">
        <f>Calculations!OG39</f>
        <v/>
      </c>
      <c r="CA39" s="77" t="str">
        <f>Calculations!OH39</f>
        <v/>
      </c>
      <c r="CB39" s="77" t="str">
        <f>Calculations!OI39</f>
        <v/>
      </c>
      <c r="CC39" s="77" t="str">
        <f>Calculations!OJ39</f>
        <v/>
      </c>
      <c r="CD39" s="77" t="str">
        <f>Calculations!OK39</f>
        <v/>
      </c>
      <c r="CE39" s="77" t="str">
        <f>Calculations!OL39</f>
        <v/>
      </c>
      <c r="CF39" s="77" t="str">
        <f>Calculations!OM39</f>
        <v/>
      </c>
      <c r="CG39" s="77" t="str">
        <f>Calculations!ON39</f>
        <v/>
      </c>
      <c r="CH39" s="77" t="str">
        <f>Calculations!OO39</f>
        <v/>
      </c>
      <c r="CI39" s="77" t="str">
        <f>Calculations!OP39</f>
        <v/>
      </c>
      <c r="CJ39" s="77" t="str">
        <f>Calculations!OQ39</f>
        <v/>
      </c>
      <c r="CK39" s="77" t="str">
        <f>Calculations!OR39</f>
        <v/>
      </c>
      <c r="CL39" s="77" t="str">
        <f>Calculations!OS39</f>
        <v/>
      </c>
      <c r="CM39" s="77" t="str">
        <f>Calculations!OT39</f>
        <v/>
      </c>
      <c r="CN39" s="77" t="str">
        <f>Calculations!OU39</f>
        <v/>
      </c>
      <c r="CO39" s="77" t="str">
        <f>Calculations!OV39</f>
        <v/>
      </c>
      <c r="CP39" s="77" t="str">
        <f>Calculations!OW39</f>
        <v/>
      </c>
      <c r="CQ39" s="77" t="str">
        <f>Calculations!OX39</f>
        <v/>
      </c>
      <c r="CR39" s="77" t="str">
        <f>Calculations!OY39</f>
        <v/>
      </c>
      <c r="CS39" s="77" t="str">
        <f>Calculations!OZ39</f>
        <v/>
      </c>
      <c r="CT39" s="77" t="str">
        <f>Calculations!PA39</f>
        <v/>
      </c>
      <c r="CU39" s="77" t="str">
        <f>Calculations!PB39</f>
        <v/>
      </c>
      <c r="CV39" s="77" t="str">
        <f>Calculations!PC39</f>
        <v/>
      </c>
      <c r="CW39" s="77" t="str">
        <f>Calculations!PD39</f>
        <v/>
      </c>
      <c r="CX39" s="77" t="str">
        <f>Calculations!PE39</f>
        <v/>
      </c>
      <c r="CY39" s="77" t="str">
        <f t="shared" si="0"/>
        <v>+/-</v>
      </c>
      <c r="CZ39" s="77" t="str">
        <f t="shared" si="1"/>
        <v>+</v>
      </c>
    </row>
    <row r="40" spans="1:104" x14ac:dyDescent="0.25">
      <c r="A40" s="3" t="s">
        <v>1554</v>
      </c>
      <c r="B40" s="74" t="str">
        <f>'Array Table'!B39</f>
        <v>Prevotella copri</v>
      </c>
      <c r="C40" s="74" t="str">
        <f>'Array Table'!D39</f>
        <v/>
      </c>
      <c r="D40" s="74" t="str">
        <f>'Array Table'!E39</f>
        <v/>
      </c>
      <c r="E40" s="74">
        <f>'Array Table'!F39</f>
        <v>40</v>
      </c>
      <c r="F40" s="38" t="str">
        <f>IF(Calculations!DI40&gt;35,"OKAY","Warning!")</f>
        <v>OKAY</v>
      </c>
      <c r="G40" s="77" t="str">
        <f>Calculations!LL40</f>
        <v>-</v>
      </c>
      <c r="H40" s="77" t="str">
        <f>Calculations!LM40</f>
        <v>+/-</v>
      </c>
      <c r="I40" s="77" t="str">
        <f>Calculations!LN40</f>
        <v>-</v>
      </c>
      <c r="J40" s="77" t="str">
        <f>Calculations!LO40</f>
        <v/>
      </c>
      <c r="K40" s="77" t="str">
        <f>Calculations!LP40</f>
        <v/>
      </c>
      <c r="L40" s="77" t="str">
        <f>Calculations!LQ40</f>
        <v/>
      </c>
      <c r="M40" s="77" t="str">
        <f>Calculations!LR40</f>
        <v/>
      </c>
      <c r="N40" s="77" t="str">
        <f>Calculations!LS40</f>
        <v/>
      </c>
      <c r="O40" s="77" t="str">
        <f>Calculations!LT40</f>
        <v/>
      </c>
      <c r="P40" s="77" t="str">
        <f>Calculations!LU40</f>
        <v/>
      </c>
      <c r="Q40" s="77" t="str">
        <f>Calculations!LV40</f>
        <v/>
      </c>
      <c r="R40" s="77" t="str">
        <f>Calculations!LW40</f>
        <v/>
      </c>
      <c r="S40" s="77" t="str">
        <f>Calculations!LX40</f>
        <v/>
      </c>
      <c r="T40" s="77" t="str">
        <f>Calculations!LY40</f>
        <v/>
      </c>
      <c r="U40" s="77" t="str">
        <f>Calculations!LZ40</f>
        <v/>
      </c>
      <c r="V40" s="77" t="str">
        <f>Calculations!MA40</f>
        <v/>
      </c>
      <c r="W40" s="77" t="str">
        <f>Calculations!MB40</f>
        <v/>
      </c>
      <c r="X40" s="77" t="str">
        <f>Calculations!MC40</f>
        <v/>
      </c>
      <c r="Y40" s="77" t="str">
        <f>Calculations!MD40</f>
        <v/>
      </c>
      <c r="Z40" s="77" t="str">
        <f>Calculations!ME40</f>
        <v/>
      </c>
      <c r="AA40" s="77" t="str">
        <f>Calculations!MF40</f>
        <v/>
      </c>
      <c r="AB40" s="77" t="str">
        <f>Calculations!MG40</f>
        <v/>
      </c>
      <c r="AC40" s="77" t="str">
        <f>Calculations!MH40</f>
        <v/>
      </c>
      <c r="AD40" s="77" t="str">
        <f>Calculations!MI40</f>
        <v/>
      </c>
      <c r="AE40" s="77" t="str">
        <f>Calculations!MJ40</f>
        <v/>
      </c>
      <c r="AF40" s="77" t="str">
        <f>Calculations!MK40</f>
        <v/>
      </c>
      <c r="AG40" s="77" t="str">
        <f>Calculations!ML40</f>
        <v/>
      </c>
      <c r="AH40" s="77" t="str">
        <f>Calculations!MM40</f>
        <v/>
      </c>
      <c r="AI40" s="77" t="str">
        <f>Calculations!MN40</f>
        <v/>
      </c>
      <c r="AJ40" s="77" t="str">
        <f>Calculations!MO40</f>
        <v/>
      </c>
      <c r="AK40" s="77" t="str">
        <f>Calculations!MP40</f>
        <v/>
      </c>
      <c r="AL40" s="77" t="str">
        <f>Calculations!MQ40</f>
        <v/>
      </c>
      <c r="AM40" s="77" t="str">
        <f>Calculations!MR40</f>
        <v/>
      </c>
      <c r="AN40" s="77" t="str">
        <f>Calculations!MS40</f>
        <v/>
      </c>
      <c r="AO40" s="77" t="str">
        <f>Calculations!MT40</f>
        <v/>
      </c>
      <c r="AP40" s="77" t="str">
        <f>Calculations!MU40</f>
        <v/>
      </c>
      <c r="AQ40" s="77" t="str">
        <f>Calculations!MV40</f>
        <v/>
      </c>
      <c r="AR40" s="77" t="str">
        <f>Calculations!MW40</f>
        <v/>
      </c>
      <c r="AS40" s="77" t="str">
        <f>Calculations!MX40</f>
        <v/>
      </c>
      <c r="AT40" s="77" t="str">
        <f>Calculations!MY40</f>
        <v/>
      </c>
      <c r="AU40" s="77" t="str">
        <f>Calculations!MZ40</f>
        <v/>
      </c>
      <c r="AV40" s="77" t="str">
        <f>Calculations!NA40</f>
        <v/>
      </c>
      <c r="AW40" s="77" t="str">
        <f>Calculations!NB40</f>
        <v/>
      </c>
      <c r="AX40" s="77" t="str">
        <f>Calculations!NC40</f>
        <v/>
      </c>
      <c r="AY40" s="77" t="str">
        <f>Calculations!ND40</f>
        <v/>
      </c>
      <c r="AZ40" s="77" t="str">
        <f>Calculations!NE40</f>
        <v/>
      </c>
      <c r="BA40" s="77" t="str">
        <f>Calculations!NF40</f>
        <v/>
      </c>
      <c r="BB40" s="77" t="str">
        <f>Calculations!NG40</f>
        <v/>
      </c>
      <c r="BC40" s="77" t="str">
        <f>Calculations!NJ40</f>
        <v>-</v>
      </c>
      <c r="BD40" s="77" t="str">
        <f>Calculations!NK40</f>
        <v>-</v>
      </c>
      <c r="BE40" s="77" t="str">
        <f>Calculations!NL40</f>
        <v>-</v>
      </c>
      <c r="BF40" s="77" t="str">
        <f>Calculations!NM40</f>
        <v/>
      </c>
      <c r="BG40" s="77" t="str">
        <f>Calculations!NN40</f>
        <v/>
      </c>
      <c r="BH40" s="77" t="str">
        <f>Calculations!NO40</f>
        <v/>
      </c>
      <c r="BI40" s="77" t="str">
        <f>Calculations!NP40</f>
        <v/>
      </c>
      <c r="BJ40" s="77" t="str">
        <f>Calculations!NQ40</f>
        <v/>
      </c>
      <c r="BK40" s="77" t="str">
        <f>Calculations!NR40</f>
        <v/>
      </c>
      <c r="BL40" s="77" t="str">
        <f>Calculations!NS40</f>
        <v/>
      </c>
      <c r="BM40" s="77" t="str">
        <f>Calculations!NT40</f>
        <v/>
      </c>
      <c r="BN40" s="77" t="str">
        <f>Calculations!NU40</f>
        <v/>
      </c>
      <c r="BO40" s="77" t="str">
        <f>Calculations!NV40</f>
        <v/>
      </c>
      <c r="BP40" s="77" t="str">
        <f>Calculations!NW40</f>
        <v/>
      </c>
      <c r="BQ40" s="77" t="str">
        <f>Calculations!NX40</f>
        <v/>
      </c>
      <c r="BR40" s="77" t="str">
        <f>Calculations!NY40</f>
        <v/>
      </c>
      <c r="BS40" s="77" t="str">
        <f>Calculations!NZ40</f>
        <v/>
      </c>
      <c r="BT40" s="77" t="str">
        <f>Calculations!OA40</f>
        <v/>
      </c>
      <c r="BU40" s="77" t="str">
        <f>Calculations!OB40</f>
        <v/>
      </c>
      <c r="BV40" s="77" t="str">
        <f>Calculations!OC40</f>
        <v/>
      </c>
      <c r="BW40" s="77" t="str">
        <f>Calculations!OD40</f>
        <v/>
      </c>
      <c r="BX40" s="77" t="str">
        <f>Calculations!OE40</f>
        <v/>
      </c>
      <c r="BY40" s="77" t="str">
        <f>Calculations!OF40</f>
        <v/>
      </c>
      <c r="BZ40" s="77" t="str">
        <f>Calculations!OG40</f>
        <v/>
      </c>
      <c r="CA40" s="77" t="str">
        <f>Calculations!OH40</f>
        <v/>
      </c>
      <c r="CB40" s="77" t="str">
        <f>Calculations!OI40</f>
        <v/>
      </c>
      <c r="CC40" s="77" t="str">
        <f>Calculations!OJ40</f>
        <v/>
      </c>
      <c r="CD40" s="77" t="str">
        <f>Calculations!OK40</f>
        <v/>
      </c>
      <c r="CE40" s="77" t="str">
        <f>Calculations!OL40</f>
        <v/>
      </c>
      <c r="CF40" s="77" t="str">
        <f>Calculations!OM40</f>
        <v/>
      </c>
      <c r="CG40" s="77" t="str">
        <f>Calculations!ON40</f>
        <v/>
      </c>
      <c r="CH40" s="77" t="str">
        <f>Calculations!OO40</f>
        <v/>
      </c>
      <c r="CI40" s="77" t="str">
        <f>Calculations!OP40</f>
        <v/>
      </c>
      <c r="CJ40" s="77" t="str">
        <f>Calculations!OQ40</f>
        <v/>
      </c>
      <c r="CK40" s="77" t="str">
        <f>Calculations!OR40</f>
        <v/>
      </c>
      <c r="CL40" s="77" t="str">
        <f>Calculations!OS40</f>
        <v/>
      </c>
      <c r="CM40" s="77" t="str">
        <f>Calculations!OT40</f>
        <v/>
      </c>
      <c r="CN40" s="77" t="str">
        <f>Calculations!OU40</f>
        <v/>
      </c>
      <c r="CO40" s="77" t="str">
        <f>Calculations!OV40</f>
        <v/>
      </c>
      <c r="CP40" s="77" t="str">
        <f>Calculations!OW40</f>
        <v/>
      </c>
      <c r="CQ40" s="77" t="str">
        <f>Calculations!OX40</f>
        <v/>
      </c>
      <c r="CR40" s="77" t="str">
        <f>Calculations!OY40</f>
        <v/>
      </c>
      <c r="CS40" s="77" t="str">
        <f>Calculations!OZ40</f>
        <v/>
      </c>
      <c r="CT40" s="77" t="str">
        <f>Calculations!PA40</f>
        <v/>
      </c>
      <c r="CU40" s="77" t="str">
        <f>Calculations!PB40</f>
        <v/>
      </c>
      <c r="CV40" s="77" t="str">
        <f>Calculations!PC40</f>
        <v/>
      </c>
      <c r="CW40" s="77" t="str">
        <f>Calculations!PD40</f>
        <v/>
      </c>
      <c r="CX40" s="77" t="str">
        <f>Calculations!PE40</f>
        <v/>
      </c>
      <c r="CY40" s="77" t="str">
        <f t="shared" si="0"/>
        <v>-</v>
      </c>
      <c r="CZ40" s="77" t="str">
        <f t="shared" si="1"/>
        <v>-</v>
      </c>
    </row>
    <row r="41" spans="1:104" x14ac:dyDescent="0.25">
      <c r="A41" s="3" t="s">
        <v>1555</v>
      </c>
      <c r="B41" s="74" t="str">
        <f>'Array Table'!B40</f>
        <v>Ruminococcus gnavus</v>
      </c>
      <c r="C41" s="74" t="str">
        <f>'Array Table'!D40</f>
        <v/>
      </c>
      <c r="D41" s="74" t="str">
        <f>'Array Table'!E40</f>
        <v/>
      </c>
      <c r="E41" s="74">
        <f>'Array Table'!F40</f>
        <v>30</v>
      </c>
      <c r="F41" s="38" t="str">
        <f>IF(Calculations!DI41&gt;35,"OKAY","Warning!")</f>
        <v>OKAY</v>
      </c>
      <c r="G41" s="77" t="str">
        <f>Calculations!LL41</f>
        <v>+</v>
      </c>
      <c r="H41" s="77" t="str">
        <f>Calculations!LM41</f>
        <v>+</v>
      </c>
      <c r="I41" s="77" t="str">
        <f>Calculations!LN41</f>
        <v>+</v>
      </c>
      <c r="J41" s="77" t="str">
        <f>Calculations!LO41</f>
        <v/>
      </c>
      <c r="K41" s="77" t="str">
        <f>Calculations!LP41</f>
        <v/>
      </c>
      <c r="L41" s="77" t="str">
        <f>Calculations!LQ41</f>
        <v/>
      </c>
      <c r="M41" s="77" t="str">
        <f>Calculations!LR41</f>
        <v/>
      </c>
      <c r="N41" s="77" t="str">
        <f>Calculations!LS41</f>
        <v/>
      </c>
      <c r="O41" s="77" t="str">
        <f>Calculations!LT41</f>
        <v/>
      </c>
      <c r="P41" s="77" t="str">
        <f>Calculations!LU41</f>
        <v/>
      </c>
      <c r="Q41" s="77" t="str">
        <f>Calculations!LV41</f>
        <v/>
      </c>
      <c r="R41" s="77" t="str">
        <f>Calculations!LW41</f>
        <v/>
      </c>
      <c r="S41" s="77" t="str">
        <f>Calculations!LX41</f>
        <v/>
      </c>
      <c r="T41" s="77" t="str">
        <f>Calculations!LY41</f>
        <v/>
      </c>
      <c r="U41" s="77" t="str">
        <f>Calculations!LZ41</f>
        <v/>
      </c>
      <c r="V41" s="77" t="str">
        <f>Calculations!MA41</f>
        <v/>
      </c>
      <c r="W41" s="77" t="str">
        <f>Calculations!MB41</f>
        <v/>
      </c>
      <c r="X41" s="77" t="str">
        <f>Calculations!MC41</f>
        <v/>
      </c>
      <c r="Y41" s="77" t="str">
        <f>Calculations!MD41</f>
        <v/>
      </c>
      <c r="Z41" s="77" t="str">
        <f>Calculations!ME41</f>
        <v/>
      </c>
      <c r="AA41" s="77" t="str">
        <f>Calculations!MF41</f>
        <v/>
      </c>
      <c r="AB41" s="77" t="str">
        <f>Calculations!MG41</f>
        <v/>
      </c>
      <c r="AC41" s="77" t="str">
        <f>Calculations!MH41</f>
        <v/>
      </c>
      <c r="AD41" s="77" t="str">
        <f>Calculations!MI41</f>
        <v/>
      </c>
      <c r="AE41" s="77" t="str">
        <f>Calculations!MJ41</f>
        <v/>
      </c>
      <c r="AF41" s="77" t="str">
        <f>Calculations!MK41</f>
        <v/>
      </c>
      <c r="AG41" s="77" t="str">
        <f>Calculations!ML41</f>
        <v/>
      </c>
      <c r="AH41" s="77" t="str">
        <f>Calculations!MM41</f>
        <v/>
      </c>
      <c r="AI41" s="77" t="str">
        <f>Calculations!MN41</f>
        <v/>
      </c>
      <c r="AJ41" s="77" t="str">
        <f>Calculations!MO41</f>
        <v/>
      </c>
      <c r="AK41" s="77" t="str">
        <f>Calculations!MP41</f>
        <v/>
      </c>
      <c r="AL41" s="77" t="str">
        <f>Calculations!MQ41</f>
        <v/>
      </c>
      <c r="AM41" s="77" t="str">
        <f>Calculations!MR41</f>
        <v/>
      </c>
      <c r="AN41" s="77" t="str">
        <f>Calculations!MS41</f>
        <v/>
      </c>
      <c r="AO41" s="77" t="str">
        <f>Calculations!MT41</f>
        <v/>
      </c>
      <c r="AP41" s="77" t="str">
        <f>Calculations!MU41</f>
        <v/>
      </c>
      <c r="AQ41" s="77" t="str">
        <f>Calculations!MV41</f>
        <v/>
      </c>
      <c r="AR41" s="77" t="str">
        <f>Calculations!MW41</f>
        <v/>
      </c>
      <c r="AS41" s="77" t="str">
        <f>Calculations!MX41</f>
        <v/>
      </c>
      <c r="AT41" s="77" t="str">
        <f>Calculations!MY41</f>
        <v/>
      </c>
      <c r="AU41" s="77" t="str">
        <f>Calculations!MZ41</f>
        <v/>
      </c>
      <c r="AV41" s="77" t="str">
        <f>Calculations!NA41</f>
        <v/>
      </c>
      <c r="AW41" s="77" t="str">
        <f>Calculations!NB41</f>
        <v/>
      </c>
      <c r="AX41" s="77" t="str">
        <f>Calculations!NC41</f>
        <v/>
      </c>
      <c r="AY41" s="77" t="str">
        <f>Calculations!ND41</f>
        <v/>
      </c>
      <c r="AZ41" s="77" t="str">
        <f>Calculations!NE41</f>
        <v/>
      </c>
      <c r="BA41" s="77" t="str">
        <f>Calculations!NF41</f>
        <v/>
      </c>
      <c r="BB41" s="77" t="str">
        <f>Calculations!NG41</f>
        <v/>
      </c>
      <c r="BC41" s="77" t="str">
        <f>Calculations!NJ41</f>
        <v>+</v>
      </c>
      <c r="BD41" s="77" t="str">
        <f>Calculations!NK41</f>
        <v>+</v>
      </c>
      <c r="BE41" s="77" t="str">
        <f>Calculations!NL41</f>
        <v>+</v>
      </c>
      <c r="BF41" s="77" t="str">
        <f>Calculations!NM41</f>
        <v/>
      </c>
      <c r="BG41" s="77" t="str">
        <f>Calculations!NN41</f>
        <v/>
      </c>
      <c r="BH41" s="77" t="str">
        <f>Calculations!NO41</f>
        <v/>
      </c>
      <c r="BI41" s="77" t="str">
        <f>Calculations!NP41</f>
        <v/>
      </c>
      <c r="BJ41" s="77" t="str">
        <f>Calculations!NQ41</f>
        <v/>
      </c>
      <c r="BK41" s="77" t="str">
        <f>Calculations!NR41</f>
        <v/>
      </c>
      <c r="BL41" s="77" t="str">
        <f>Calculations!NS41</f>
        <v/>
      </c>
      <c r="BM41" s="77" t="str">
        <f>Calculations!NT41</f>
        <v/>
      </c>
      <c r="BN41" s="77" t="str">
        <f>Calculations!NU41</f>
        <v/>
      </c>
      <c r="BO41" s="77" t="str">
        <f>Calculations!NV41</f>
        <v/>
      </c>
      <c r="BP41" s="77" t="str">
        <f>Calculations!NW41</f>
        <v/>
      </c>
      <c r="BQ41" s="77" t="str">
        <f>Calculations!NX41</f>
        <v/>
      </c>
      <c r="BR41" s="77" t="str">
        <f>Calculations!NY41</f>
        <v/>
      </c>
      <c r="BS41" s="77" t="str">
        <f>Calculations!NZ41</f>
        <v/>
      </c>
      <c r="BT41" s="77" t="str">
        <f>Calculations!OA41</f>
        <v/>
      </c>
      <c r="BU41" s="77" t="str">
        <f>Calculations!OB41</f>
        <v/>
      </c>
      <c r="BV41" s="77" t="str">
        <f>Calculations!OC41</f>
        <v/>
      </c>
      <c r="BW41" s="77" t="str">
        <f>Calculations!OD41</f>
        <v/>
      </c>
      <c r="BX41" s="77" t="str">
        <f>Calculations!OE41</f>
        <v/>
      </c>
      <c r="BY41" s="77" t="str">
        <f>Calculations!OF41</f>
        <v/>
      </c>
      <c r="BZ41" s="77" t="str">
        <f>Calculations!OG41</f>
        <v/>
      </c>
      <c r="CA41" s="77" t="str">
        <f>Calculations!OH41</f>
        <v/>
      </c>
      <c r="CB41" s="77" t="str">
        <f>Calculations!OI41</f>
        <v/>
      </c>
      <c r="CC41" s="77" t="str">
        <f>Calculations!OJ41</f>
        <v/>
      </c>
      <c r="CD41" s="77" t="str">
        <f>Calculations!OK41</f>
        <v/>
      </c>
      <c r="CE41" s="77" t="str">
        <f>Calculations!OL41</f>
        <v/>
      </c>
      <c r="CF41" s="77" t="str">
        <f>Calculations!OM41</f>
        <v/>
      </c>
      <c r="CG41" s="77" t="str">
        <f>Calculations!ON41</f>
        <v/>
      </c>
      <c r="CH41" s="77" t="str">
        <f>Calculations!OO41</f>
        <v/>
      </c>
      <c r="CI41" s="77" t="str">
        <f>Calculations!OP41</f>
        <v/>
      </c>
      <c r="CJ41" s="77" t="str">
        <f>Calculations!OQ41</f>
        <v/>
      </c>
      <c r="CK41" s="77" t="str">
        <f>Calculations!OR41</f>
        <v/>
      </c>
      <c r="CL41" s="77" t="str">
        <f>Calculations!OS41</f>
        <v/>
      </c>
      <c r="CM41" s="77" t="str">
        <f>Calculations!OT41</f>
        <v/>
      </c>
      <c r="CN41" s="77" t="str">
        <f>Calculations!OU41</f>
        <v/>
      </c>
      <c r="CO41" s="77" t="str">
        <f>Calculations!OV41</f>
        <v/>
      </c>
      <c r="CP41" s="77" t="str">
        <f>Calculations!OW41</f>
        <v/>
      </c>
      <c r="CQ41" s="77" t="str">
        <f>Calculations!OX41</f>
        <v/>
      </c>
      <c r="CR41" s="77" t="str">
        <f>Calculations!OY41</f>
        <v/>
      </c>
      <c r="CS41" s="77" t="str">
        <f>Calculations!OZ41</f>
        <v/>
      </c>
      <c r="CT41" s="77" t="str">
        <f>Calculations!PA41</f>
        <v/>
      </c>
      <c r="CU41" s="77" t="str">
        <f>Calculations!PB41</f>
        <v/>
      </c>
      <c r="CV41" s="77" t="str">
        <f>Calculations!PC41</f>
        <v/>
      </c>
      <c r="CW41" s="77" t="str">
        <f>Calculations!PD41</f>
        <v/>
      </c>
      <c r="CX41" s="77" t="str">
        <f>Calculations!PE41</f>
        <v/>
      </c>
      <c r="CY41" s="77" t="str">
        <f t="shared" si="0"/>
        <v>+</v>
      </c>
      <c r="CZ41" s="77" t="str">
        <f t="shared" si="1"/>
        <v>+</v>
      </c>
    </row>
    <row r="42" spans="1:104" x14ac:dyDescent="0.25">
      <c r="A42" s="3" t="s">
        <v>1556</v>
      </c>
      <c r="B42" s="74" t="str">
        <f>'Array Table'!B41</f>
        <v>Ruminococcus torques</v>
      </c>
      <c r="C42" s="74" t="str">
        <f>'Array Table'!D41</f>
        <v/>
      </c>
      <c r="D42" s="74" t="str">
        <f>'Array Table'!E41</f>
        <v/>
      </c>
      <c r="E42" s="74">
        <f>'Array Table'!F41</f>
        <v>30</v>
      </c>
      <c r="F42" s="38" t="str">
        <f>IF(Calculations!DI42&gt;35,"OKAY","Warning!")</f>
        <v>OKAY</v>
      </c>
      <c r="G42" s="77" t="str">
        <f>Calculations!LL42</f>
        <v>-</v>
      </c>
      <c r="H42" s="77" t="str">
        <f>Calculations!LM42</f>
        <v>-</v>
      </c>
      <c r="I42" s="77" t="str">
        <f>Calculations!LN42</f>
        <v>-</v>
      </c>
      <c r="J42" s="77" t="str">
        <f>Calculations!LO42</f>
        <v/>
      </c>
      <c r="K42" s="77" t="str">
        <f>Calculations!LP42</f>
        <v/>
      </c>
      <c r="L42" s="77" t="str">
        <f>Calculations!LQ42</f>
        <v/>
      </c>
      <c r="M42" s="77" t="str">
        <f>Calculations!LR42</f>
        <v/>
      </c>
      <c r="N42" s="77" t="str">
        <f>Calculations!LS42</f>
        <v/>
      </c>
      <c r="O42" s="77" t="str">
        <f>Calculations!LT42</f>
        <v/>
      </c>
      <c r="P42" s="77" t="str">
        <f>Calculations!LU42</f>
        <v/>
      </c>
      <c r="Q42" s="77" t="str">
        <f>Calculations!LV42</f>
        <v/>
      </c>
      <c r="R42" s="77" t="str">
        <f>Calculations!LW42</f>
        <v/>
      </c>
      <c r="S42" s="77" t="str">
        <f>Calculations!LX42</f>
        <v/>
      </c>
      <c r="T42" s="77" t="str">
        <f>Calculations!LY42</f>
        <v/>
      </c>
      <c r="U42" s="77" t="str">
        <f>Calculations!LZ42</f>
        <v/>
      </c>
      <c r="V42" s="77" t="str">
        <f>Calculations!MA42</f>
        <v/>
      </c>
      <c r="W42" s="77" t="str">
        <f>Calculations!MB42</f>
        <v/>
      </c>
      <c r="X42" s="77" t="str">
        <f>Calculations!MC42</f>
        <v/>
      </c>
      <c r="Y42" s="77" t="str">
        <f>Calculations!MD42</f>
        <v/>
      </c>
      <c r="Z42" s="77" t="str">
        <f>Calculations!ME42</f>
        <v/>
      </c>
      <c r="AA42" s="77" t="str">
        <f>Calculations!MF42</f>
        <v/>
      </c>
      <c r="AB42" s="77" t="str">
        <f>Calculations!MG42</f>
        <v/>
      </c>
      <c r="AC42" s="77" t="str">
        <f>Calculations!MH42</f>
        <v/>
      </c>
      <c r="AD42" s="77" t="str">
        <f>Calculations!MI42</f>
        <v/>
      </c>
      <c r="AE42" s="77" t="str">
        <f>Calculations!MJ42</f>
        <v/>
      </c>
      <c r="AF42" s="77" t="str">
        <f>Calculations!MK42</f>
        <v/>
      </c>
      <c r="AG42" s="77" t="str">
        <f>Calculations!ML42</f>
        <v/>
      </c>
      <c r="AH42" s="77" t="str">
        <f>Calculations!MM42</f>
        <v/>
      </c>
      <c r="AI42" s="77" t="str">
        <f>Calculations!MN42</f>
        <v/>
      </c>
      <c r="AJ42" s="77" t="str">
        <f>Calculations!MO42</f>
        <v/>
      </c>
      <c r="AK42" s="77" t="str">
        <f>Calculations!MP42</f>
        <v/>
      </c>
      <c r="AL42" s="77" t="str">
        <f>Calculations!MQ42</f>
        <v/>
      </c>
      <c r="AM42" s="77" t="str">
        <f>Calculations!MR42</f>
        <v/>
      </c>
      <c r="AN42" s="77" t="str">
        <f>Calculations!MS42</f>
        <v/>
      </c>
      <c r="AO42" s="77" t="str">
        <f>Calculations!MT42</f>
        <v/>
      </c>
      <c r="AP42" s="77" t="str">
        <f>Calculations!MU42</f>
        <v/>
      </c>
      <c r="AQ42" s="77" t="str">
        <f>Calculations!MV42</f>
        <v/>
      </c>
      <c r="AR42" s="77" t="str">
        <f>Calculations!MW42</f>
        <v/>
      </c>
      <c r="AS42" s="77" t="str">
        <f>Calculations!MX42</f>
        <v/>
      </c>
      <c r="AT42" s="77" t="str">
        <f>Calculations!MY42</f>
        <v/>
      </c>
      <c r="AU42" s="77" t="str">
        <f>Calculations!MZ42</f>
        <v/>
      </c>
      <c r="AV42" s="77" t="str">
        <f>Calculations!NA42</f>
        <v/>
      </c>
      <c r="AW42" s="77" t="str">
        <f>Calculations!NB42</f>
        <v/>
      </c>
      <c r="AX42" s="77" t="str">
        <f>Calculations!NC42</f>
        <v/>
      </c>
      <c r="AY42" s="77" t="str">
        <f>Calculations!ND42</f>
        <v/>
      </c>
      <c r="AZ42" s="77" t="str">
        <f>Calculations!NE42</f>
        <v/>
      </c>
      <c r="BA42" s="77" t="str">
        <f>Calculations!NF42</f>
        <v/>
      </c>
      <c r="BB42" s="77" t="str">
        <f>Calculations!NG42</f>
        <v/>
      </c>
      <c r="BC42" s="77" t="str">
        <f>Calculations!NJ42</f>
        <v>-</v>
      </c>
      <c r="BD42" s="77" t="str">
        <f>Calculations!NK42</f>
        <v>-</v>
      </c>
      <c r="BE42" s="77" t="str">
        <f>Calculations!NL42</f>
        <v>-</v>
      </c>
      <c r="BF42" s="77" t="str">
        <f>Calculations!NM42</f>
        <v/>
      </c>
      <c r="BG42" s="77" t="str">
        <f>Calculations!NN42</f>
        <v/>
      </c>
      <c r="BH42" s="77" t="str">
        <f>Calculations!NO42</f>
        <v/>
      </c>
      <c r="BI42" s="77" t="str">
        <f>Calculations!NP42</f>
        <v/>
      </c>
      <c r="BJ42" s="77" t="str">
        <f>Calculations!NQ42</f>
        <v/>
      </c>
      <c r="BK42" s="77" t="str">
        <f>Calculations!NR42</f>
        <v/>
      </c>
      <c r="BL42" s="77" t="str">
        <f>Calculations!NS42</f>
        <v/>
      </c>
      <c r="BM42" s="77" t="str">
        <f>Calculations!NT42</f>
        <v/>
      </c>
      <c r="BN42" s="77" t="str">
        <f>Calculations!NU42</f>
        <v/>
      </c>
      <c r="BO42" s="77" t="str">
        <f>Calculations!NV42</f>
        <v/>
      </c>
      <c r="BP42" s="77" t="str">
        <f>Calculations!NW42</f>
        <v/>
      </c>
      <c r="BQ42" s="77" t="str">
        <f>Calculations!NX42</f>
        <v/>
      </c>
      <c r="BR42" s="77" t="str">
        <f>Calculations!NY42</f>
        <v/>
      </c>
      <c r="BS42" s="77" t="str">
        <f>Calculations!NZ42</f>
        <v/>
      </c>
      <c r="BT42" s="77" t="str">
        <f>Calculations!OA42</f>
        <v/>
      </c>
      <c r="BU42" s="77" t="str">
        <f>Calculations!OB42</f>
        <v/>
      </c>
      <c r="BV42" s="77" t="str">
        <f>Calculations!OC42</f>
        <v/>
      </c>
      <c r="BW42" s="77" t="str">
        <f>Calculations!OD42</f>
        <v/>
      </c>
      <c r="BX42" s="77" t="str">
        <f>Calculations!OE42</f>
        <v/>
      </c>
      <c r="BY42" s="77" t="str">
        <f>Calculations!OF42</f>
        <v/>
      </c>
      <c r="BZ42" s="77" t="str">
        <f>Calculations!OG42</f>
        <v/>
      </c>
      <c r="CA42" s="77" t="str">
        <f>Calculations!OH42</f>
        <v/>
      </c>
      <c r="CB42" s="77" t="str">
        <f>Calculations!OI42</f>
        <v/>
      </c>
      <c r="CC42" s="77" t="str">
        <f>Calculations!OJ42</f>
        <v/>
      </c>
      <c r="CD42" s="77" t="str">
        <f>Calculations!OK42</f>
        <v/>
      </c>
      <c r="CE42" s="77" t="str">
        <f>Calculations!OL42</f>
        <v/>
      </c>
      <c r="CF42" s="77" t="str">
        <f>Calculations!OM42</f>
        <v/>
      </c>
      <c r="CG42" s="77" t="str">
        <f>Calculations!ON42</f>
        <v/>
      </c>
      <c r="CH42" s="77" t="str">
        <f>Calculations!OO42</f>
        <v/>
      </c>
      <c r="CI42" s="77" t="str">
        <f>Calculations!OP42</f>
        <v/>
      </c>
      <c r="CJ42" s="77" t="str">
        <f>Calculations!OQ42</f>
        <v/>
      </c>
      <c r="CK42" s="77" t="str">
        <f>Calculations!OR42</f>
        <v/>
      </c>
      <c r="CL42" s="77" t="str">
        <f>Calculations!OS42</f>
        <v/>
      </c>
      <c r="CM42" s="77" t="str">
        <f>Calculations!OT42</f>
        <v/>
      </c>
      <c r="CN42" s="77" t="str">
        <f>Calculations!OU42</f>
        <v/>
      </c>
      <c r="CO42" s="77" t="str">
        <f>Calculations!OV42</f>
        <v/>
      </c>
      <c r="CP42" s="77" t="str">
        <f>Calculations!OW42</f>
        <v/>
      </c>
      <c r="CQ42" s="77" t="str">
        <f>Calculations!OX42</f>
        <v/>
      </c>
      <c r="CR42" s="77" t="str">
        <f>Calculations!OY42</f>
        <v/>
      </c>
      <c r="CS42" s="77" t="str">
        <f>Calculations!OZ42</f>
        <v/>
      </c>
      <c r="CT42" s="77" t="str">
        <f>Calculations!PA42</f>
        <v/>
      </c>
      <c r="CU42" s="77" t="str">
        <f>Calculations!PB42</f>
        <v/>
      </c>
      <c r="CV42" s="77" t="str">
        <f>Calculations!PC42</f>
        <v/>
      </c>
      <c r="CW42" s="77" t="str">
        <f>Calculations!PD42</f>
        <v/>
      </c>
      <c r="CX42" s="77" t="str">
        <f>Calculations!PE42</f>
        <v/>
      </c>
      <c r="CY42" s="77" t="str">
        <f t="shared" si="0"/>
        <v>-</v>
      </c>
      <c r="CZ42" s="77" t="str">
        <f t="shared" si="1"/>
        <v>-</v>
      </c>
    </row>
    <row r="43" spans="1:104" x14ac:dyDescent="0.25">
      <c r="A43" s="3" t="s">
        <v>1557</v>
      </c>
      <c r="B43" s="74" t="str">
        <f>'Array Table'!B42</f>
        <v>Sporobacter termitidis</v>
      </c>
      <c r="C43" s="74" t="str">
        <f>'Array Table'!D42</f>
        <v/>
      </c>
      <c r="D43" s="74" t="str">
        <f>'Array Table'!E42</f>
        <v/>
      </c>
      <c r="E43" s="74">
        <f>'Array Table'!F42</f>
        <v>100</v>
      </c>
      <c r="F43" s="38" t="str">
        <f>IF(Calculations!DI43&gt;35,"OKAY","Warning!")</f>
        <v>OKAY</v>
      </c>
      <c r="G43" s="77" t="str">
        <f>Calculations!LL43</f>
        <v>+</v>
      </c>
      <c r="H43" s="77" t="str">
        <f>Calculations!LM43</f>
        <v>+</v>
      </c>
      <c r="I43" s="77" t="str">
        <f>Calculations!LN43</f>
        <v>+</v>
      </c>
      <c r="J43" s="77" t="str">
        <f>Calculations!LO43</f>
        <v/>
      </c>
      <c r="K43" s="77" t="str">
        <f>Calculations!LP43</f>
        <v/>
      </c>
      <c r="L43" s="77" t="str">
        <f>Calculations!LQ43</f>
        <v/>
      </c>
      <c r="M43" s="77" t="str">
        <f>Calculations!LR43</f>
        <v/>
      </c>
      <c r="N43" s="77" t="str">
        <f>Calculations!LS43</f>
        <v/>
      </c>
      <c r="O43" s="77" t="str">
        <f>Calculations!LT43</f>
        <v/>
      </c>
      <c r="P43" s="77" t="str">
        <f>Calculations!LU43</f>
        <v/>
      </c>
      <c r="Q43" s="77" t="str">
        <f>Calculations!LV43</f>
        <v/>
      </c>
      <c r="R43" s="77" t="str">
        <f>Calculations!LW43</f>
        <v/>
      </c>
      <c r="S43" s="77" t="str">
        <f>Calculations!LX43</f>
        <v/>
      </c>
      <c r="T43" s="77" t="str">
        <f>Calculations!LY43</f>
        <v/>
      </c>
      <c r="U43" s="77" t="str">
        <f>Calculations!LZ43</f>
        <v/>
      </c>
      <c r="V43" s="77" t="str">
        <f>Calculations!MA43</f>
        <v/>
      </c>
      <c r="W43" s="77" t="str">
        <f>Calculations!MB43</f>
        <v/>
      </c>
      <c r="X43" s="77" t="str">
        <f>Calculations!MC43</f>
        <v/>
      </c>
      <c r="Y43" s="77" t="str">
        <f>Calculations!MD43</f>
        <v/>
      </c>
      <c r="Z43" s="77" t="str">
        <f>Calculations!ME43</f>
        <v/>
      </c>
      <c r="AA43" s="77" t="str">
        <f>Calculations!MF43</f>
        <v/>
      </c>
      <c r="AB43" s="77" t="str">
        <f>Calculations!MG43</f>
        <v/>
      </c>
      <c r="AC43" s="77" t="str">
        <f>Calculations!MH43</f>
        <v/>
      </c>
      <c r="AD43" s="77" t="str">
        <f>Calculations!MI43</f>
        <v/>
      </c>
      <c r="AE43" s="77" t="str">
        <f>Calculations!MJ43</f>
        <v/>
      </c>
      <c r="AF43" s="77" t="str">
        <f>Calculations!MK43</f>
        <v/>
      </c>
      <c r="AG43" s="77" t="str">
        <f>Calculations!ML43</f>
        <v/>
      </c>
      <c r="AH43" s="77" t="str">
        <f>Calculations!MM43</f>
        <v/>
      </c>
      <c r="AI43" s="77" t="str">
        <f>Calculations!MN43</f>
        <v/>
      </c>
      <c r="AJ43" s="77" t="str">
        <f>Calculations!MO43</f>
        <v/>
      </c>
      <c r="AK43" s="77" t="str">
        <f>Calculations!MP43</f>
        <v/>
      </c>
      <c r="AL43" s="77" t="str">
        <f>Calculations!MQ43</f>
        <v/>
      </c>
      <c r="AM43" s="77" t="str">
        <f>Calculations!MR43</f>
        <v/>
      </c>
      <c r="AN43" s="77" t="str">
        <f>Calculations!MS43</f>
        <v/>
      </c>
      <c r="AO43" s="77" t="str">
        <f>Calculations!MT43</f>
        <v/>
      </c>
      <c r="AP43" s="77" t="str">
        <f>Calculations!MU43</f>
        <v/>
      </c>
      <c r="AQ43" s="77" t="str">
        <f>Calculations!MV43</f>
        <v/>
      </c>
      <c r="AR43" s="77" t="str">
        <f>Calculations!MW43</f>
        <v/>
      </c>
      <c r="AS43" s="77" t="str">
        <f>Calculations!MX43</f>
        <v/>
      </c>
      <c r="AT43" s="77" t="str">
        <f>Calculations!MY43</f>
        <v/>
      </c>
      <c r="AU43" s="77" t="str">
        <f>Calculations!MZ43</f>
        <v/>
      </c>
      <c r="AV43" s="77" t="str">
        <f>Calculations!NA43</f>
        <v/>
      </c>
      <c r="AW43" s="77" t="str">
        <f>Calculations!NB43</f>
        <v/>
      </c>
      <c r="AX43" s="77" t="str">
        <f>Calculations!NC43</f>
        <v/>
      </c>
      <c r="AY43" s="77" t="str">
        <f>Calculations!ND43</f>
        <v/>
      </c>
      <c r="AZ43" s="77" t="str">
        <f>Calculations!NE43</f>
        <v/>
      </c>
      <c r="BA43" s="77" t="str">
        <f>Calculations!NF43</f>
        <v/>
      </c>
      <c r="BB43" s="77" t="str">
        <f>Calculations!NG43</f>
        <v/>
      </c>
      <c r="BC43" s="77" t="str">
        <f>Calculations!NJ43</f>
        <v>+</v>
      </c>
      <c r="BD43" s="77" t="str">
        <f>Calculations!NK43</f>
        <v>+</v>
      </c>
      <c r="BE43" s="77" t="str">
        <f>Calculations!NL43</f>
        <v>+</v>
      </c>
      <c r="BF43" s="77" t="str">
        <f>Calculations!NM43</f>
        <v/>
      </c>
      <c r="BG43" s="77" t="str">
        <f>Calculations!NN43</f>
        <v/>
      </c>
      <c r="BH43" s="77" t="str">
        <f>Calculations!NO43</f>
        <v/>
      </c>
      <c r="BI43" s="77" t="str">
        <f>Calculations!NP43</f>
        <v/>
      </c>
      <c r="BJ43" s="77" t="str">
        <f>Calculations!NQ43</f>
        <v/>
      </c>
      <c r="BK43" s="77" t="str">
        <f>Calculations!NR43</f>
        <v/>
      </c>
      <c r="BL43" s="77" t="str">
        <f>Calculations!NS43</f>
        <v/>
      </c>
      <c r="BM43" s="77" t="str">
        <f>Calculations!NT43</f>
        <v/>
      </c>
      <c r="BN43" s="77" t="str">
        <f>Calculations!NU43</f>
        <v/>
      </c>
      <c r="BO43" s="77" t="str">
        <f>Calculations!NV43</f>
        <v/>
      </c>
      <c r="BP43" s="77" t="str">
        <f>Calculations!NW43</f>
        <v/>
      </c>
      <c r="BQ43" s="77" t="str">
        <f>Calculations!NX43</f>
        <v/>
      </c>
      <c r="BR43" s="77" t="str">
        <f>Calculations!NY43</f>
        <v/>
      </c>
      <c r="BS43" s="77" t="str">
        <f>Calculations!NZ43</f>
        <v/>
      </c>
      <c r="BT43" s="77" t="str">
        <f>Calculations!OA43</f>
        <v/>
      </c>
      <c r="BU43" s="77" t="str">
        <f>Calculations!OB43</f>
        <v/>
      </c>
      <c r="BV43" s="77" t="str">
        <f>Calculations!OC43</f>
        <v/>
      </c>
      <c r="BW43" s="77" t="str">
        <f>Calculations!OD43</f>
        <v/>
      </c>
      <c r="BX43" s="77" t="str">
        <f>Calculations!OE43</f>
        <v/>
      </c>
      <c r="BY43" s="77" t="str">
        <f>Calculations!OF43</f>
        <v/>
      </c>
      <c r="BZ43" s="77" t="str">
        <f>Calculations!OG43</f>
        <v/>
      </c>
      <c r="CA43" s="77" t="str">
        <f>Calculations!OH43</f>
        <v/>
      </c>
      <c r="CB43" s="77" t="str">
        <f>Calculations!OI43</f>
        <v/>
      </c>
      <c r="CC43" s="77" t="str">
        <f>Calculations!OJ43</f>
        <v/>
      </c>
      <c r="CD43" s="77" t="str">
        <f>Calculations!OK43</f>
        <v/>
      </c>
      <c r="CE43" s="77" t="str">
        <f>Calculations!OL43</f>
        <v/>
      </c>
      <c r="CF43" s="77" t="str">
        <f>Calculations!OM43</f>
        <v/>
      </c>
      <c r="CG43" s="77" t="str">
        <f>Calculations!ON43</f>
        <v/>
      </c>
      <c r="CH43" s="77" t="str">
        <f>Calculations!OO43</f>
        <v/>
      </c>
      <c r="CI43" s="77" t="str">
        <f>Calculations!OP43</f>
        <v/>
      </c>
      <c r="CJ43" s="77" t="str">
        <f>Calculations!OQ43</f>
        <v/>
      </c>
      <c r="CK43" s="77" t="str">
        <f>Calculations!OR43</f>
        <v/>
      </c>
      <c r="CL43" s="77" t="str">
        <f>Calculations!OS43</f>
        <v/>
      </c>
      <c r="CM43" s="77" t="str">
        <f>Calculations!OT43</f>
        <v/>
      </c>
      <c r="CN43" s="77" t="str">
        <f>Calculations!OU43</f>
        <v/>
      </c>
      <c r="CO43" s="77" t="str">
        <f>Calculations!OV43</f>
        <v/>
      </c>
      <c r="CP43" s="77" t="str">
        <f>Calculations!OW43</f>
        <v/>
      </c>
      <c r="CQ43" s="77" t="str">
        <f>Calculations!OX43</f>
        <v/>
      </c>
      <c r="CR43" s="77" t="str">
        <f>Calculations!OY43</f>
        <v/>
      </c>
      <c r="CS43" s="77" t="str">
        <f>Calculations!OZ43</f>
        <v/>
      </c>
      <c r="CT43" s="77" t="str">
        <f>Calculations!PA43</f>
        <v/>
      </c>
      <c r="CU43" s="77" t="str">
        <f>Calculations!PB43</f>
        <v/>
      </c>
      <c r="CV43" s="77" t="str">
        <f>Calculations!PC43</f>
        <v/>
      </c>
      <c r="CW43" s="77" t="str">
        <f>Calculations!PD43</f>
        <v/>
      </c>
      <c r="CX43" s="77" t="str">
        <f>Calculations!PE43</f>
        <v/>
      </c>
      <c r="CY43" s="77" t="str">
        <f t="shared" si="0"/>
        <v>+</v>
      </c>
      <c r="CZ43" s="77" t="str">
        <f t="shared" si="1"/>
        <v>+</v>
      </c>
    </row>
    <row r="44" spans="1:104" x14ac:dyDescent="0.25">
      <c r="A44" s="3" t="s">
        <v>1558</v>
      </c>
      <c r="B44" s="74" t="str">
        <f>'Array Table'!B43</f>
        <v>Streptococcus anginosus</v>
      </c>
      <c r="C44" s="74" t="str">
        <f>'Array Table'!D43</f>
        <v/>
      </c>
      <c r="D44" s="74" t="str">
        <f>'Array Table'!E43</f>
        <v/>
      </c>
      <c r="E44" s="74">
        <f>'Array Table'!F43</f>
        <v>30</v>
      </c>
      <c r="F44" s="38" t="str">
        <f>IF(Calculations!DI44&gt;35,"OKAY","Warning!")</f>
        <v>OKAY</v>
      </c>
      <c r="G44" s="77" t="str">
        <f>Calculations!LL44</f>
        <v>+</v>
      </c>
      <c r="H44" s="77" t="str">
        <f>Calculations!LM44</f>
        <v>+</v>
      </c>
      <c r="I44" s="77" t="str">
        <f>Calculations!LN44</f>
        <v>+</v>
      </c>
      <c r="J44" s="77" t="str">
        <f>Calculations!LO44</f>
        <v/>
      </c>
      <c r="K44" s="77" t="str">
        <f>Calculations!LP44</f>
        <v/>
      </c>
      <c r="L44" s="77" t="str">
        <f>Calculations!LQ44</f>
        <v/>
      </c>
      <c r="M44" s="77" t="str">
        <f>Calculations!LR44</f>
        <v/>
      </c>
      <c r="N44" s="77" t="str">
        <f>Calculations!LS44</f>
        <v/>
      </c>
      <c r="O44" s="77" t="str">
        <f>Calculations!LT44</f>
        <v/>
      </c>
      <c r="P44" s="77" t="str">
        <f>Calculations!LU44</f>
        <v/>
      </c>
      <c r="Q44" s="77" t="str">
        <f>Calculations!LV44</f>
        <v/>
      </c>
      <c r="R44" s="77" t="str">
        <f>Calculations!LW44</f>
        <v/>
      </c>
      <c r="S44" s="77" t="str">
        <f>Calculations!LX44</f>
        <v/>
      </c>
      <c r="T44" s="77" t="str">
        <f>Calculations!LY44</f>
        <v/>
      </c>
      <c r="U44" s="77" t="str">
        <f>Calculations!LZ44</f>
        <v/>
      </c>
      <c r="V44" s="77" t="str">
        <f>Calculations!MA44</f>
        <v/>
      </c>
      <c r="W44" s="77" t="str">
        <f>Calculations!MB44</f>
        <v/>
      </c>
      <c r="X44" s="77" t="str">
        <f>Calculations!MC44</f>
        <v/>
      </c>
      <c r="Y44" s="77" t="str">
        <f>Calculations!MD44</f>
        <v/>
      </c>
      <c r="Z44" s="77" t="str">
        <f>Calculations!ME44</f>
        <v/>
      </c>
      <c r="AA44" s="77" t="str">
        <f>Calculations!MF44</f>
        <v/>
      </c>
      <c r="AB44" s="77" t="str">
        <f>Calculations!MG44</f>
        <v/>
      </c>
      <c r="AC44" s="77" t="str">
        <f>Calculations!MH44</f>
        <v/>
      </c>
      <c r="AD44" s="77" t="str">
        <f>Calculations!MI44</f>
        <v/>
      </c>
      <c r="AE44" s="77" t="str">
        <f>Calculations!MJ44</f>
        <v/>
      </c>
      <c r="AF44" s="77" t="str">
        <f>Calculations!MK44</f>
        <v/>
      </c>
      <c r="AG44" s="77" t="str">
        <f>Calculations!ML44</f>
        <v/>
      </c>
      <c r="AH44" s="77" t="str">
        <f>Calculations!MM44</f>
        <v/>
      </c>
      <c r="AI44" s="77" t="str">
        <f>Calculations!MN44</f>
        <v/>
      </c>
      <c r="AJ44" s="77" t="str">
        <f>Calculations!MO44</f>
        <v/>
      </c>
      <c r="AK44" s="77" t="str">
        <f>Calculations!MP44</f>
        <v/>
      </c>
      <c r="AL44" s="77" t="str">
        <f>Calculations!MQ44</f>
        <v/>
      </c>
      <c r="AM44" s="77" t="str">
        <f>Calculations!MR44</f>
        <v/>
      </c>
      <c r="AN44" s="77" t="str">
        <f>Calculations!MS44</f>
        <v/>
      </c>
      <c r="AO44" s="77" t="str">
        <f>Calculations!MT44</f>
        <v/>
      </c>
      <c r="AP44" s="77" t="str">
        <f>Calculations!MU44</f>
        <v/>
      </c>
      <c r="AQ44" s="77" t="str">
        <f>Calculations!MV44</f>
        <v/>
      </c>
      <c r="AR44" s="77" t="str">
        <f>Calculations!MW44</f>
        <v/>
      </c>
      <c r="AS44" s="77" t="str">
        <f>Calculations!MX44</f>
        <v/>
      </c>
      <c r="AT44" s="77" t="str">
        <f>Calculations!MY44</f>
        <v/>
      </c>
      <c r="AU44" s="77" t="str">
        <f>Calculations!MZ44</f>
        <v/>
      </c>
      <c r="AV44" s="77" t="str">
        <f>Calculations!NA44</f>
        <v/>
      </c>
      <c r="AW44" s="77" t="str">
        <f>Calculations!NB44</f>
        <v/>
      </c>
      <c r="AX44" s="77" t="str">
        <f>Calculations!NC44</f>
        <v/>
      </c>
      <c r="AY44" s="77" t="str">
        <f>Calculations!ND44</f>
        <v/>
      </c>
      <c r="AZ44" s="77" t="str">
        <f>Calculations!NE44</f>
        <v/>
      </c>
      <c r="BA44" s="77" t="str">
        <f>Calculations!NF44</f>
        <v/>
      </c>
      <c r="BB44" s="77" t="str">
        <f>Calculations!NG44</f>
        <v/>
      </c>
      <c r="BC44" s="77" t="str">
        <f>Calculations!NJ44</f>
        <v>+/-</v>
      </c>
      <c r="BD44" s="77" t="str">
        <f>Calculations!NK44</f>
        <v>+/-</v>
      </c>
      <c r="BE44" s="77" t="str">
        <f>Calculations!NL44</f>
        <v>+/-</v>
      </c>
      <c r="BF44" s="77" t="str">
        <f>Calculations!NM44</f>
        <v/>
      </c>
      <c r="BG44" s="77" t="str">
        <f>Calculations!NN44</f>
        <v/>
      </c>
      <c r="BH44" s="77" t="str">
        <f>Calculations!NO44</f>
        <v/>
      </c>
      <c r="BI44" s="77" t="str">
        <f>Calculations!NP44</f>
        <v/>
      </c>
      <c r="BJ44" s="77" t="str">
        <f>Calculations!NQ44</f>
        <v/>
      </c>
      <c r="BK44" s="77" t="str">
        <f>Calculations!NR44</f>
        <v/>
      </c>
      <c r="BL44" s="77" t="str">
        <f>Calculations!NS44</f>
        <v/>
      </c>
      <c r="BM44" s="77" t="str">
        <f>Calculations!NT44</f>
        <v/>
      </c>
      <c r="BN44" s="77" t="str">
        <f>Calculations!NU44</f>
        <v/>
      </c>
      <c r="BO44" s="77" t="str">
        <f>Calculations!NV44</f>
        <v/>
      </c>
      <c r="BP44" s="77" t="str">
        <f>Calculations!NW44</f>
        <v/>
      </c>
      <c r="BQ44" s="77" t="str">
        <f>Calculations!NX44</f>
        <v/>
      </c>
      <c r="BR44" s="77" t="str">
        <f>Calculations!NY44</f>
        <v/>
      </c>
      <c r="BS44" s="77" t="str">
        <f>Calculations!NZ44</f>
        <v/>
      </c>
      <c r="BT44" s="77" t="str">
        <f>Calculations!OA44</f>
        <v/>
      </c>
      <c r="BU44" s="77" t="str">
        <f>Calculations!OB44</f>
        <v/>
      </c>
      <c r="BV44" s="77" t="str">
        <f>Calculations!OC44</f>
        <v/>
      </c>
      <c r="BW44" s="77" t="str">
        <f>Calculations!OD44</f>
        <v/>
      </c>
      <c r="BX44" s="77" t="str">
        <f>Calculations!OE44</f>
        <v/>
      </c>
      <c r="BY44" s="77" t="str">
        <f>Calculations!OF44</f>
        <v/>
      </c>
      <c r="BZ44" s="77" t="str">
        <f>Calculations!OG44</f>
        <v/>
      </c>
      <c r="CA44" s="77" t="str">
        <f>Calculations!OH44</f>
        <v/>
      </c>
      <c r="CB44" s="77" t="str">
        <f>Calculations!OI44</f>
        <v/>
      </c>
      <c r="CC44" s="77" t="str">
        <f>Calculations!OJ44</f>
        <v/>
      </c>
      <c r="CD44" s="77" t="str">
        <f>Calculations!OK44</f>
        <v/>
      </c>
      <c r="CE44" s="77" t="str">
        <f>Calculations!OL44</f>
        <v/>
      </c>
      <c r="CF44" s="77" t="str">
        <f>Calculations!OM44</f>
        <v/>
      </c>
      <c r="CG44" s="77" t="str">
        <f>Calculations!ON44</f>
        <v/>
      </c>
      <c r="CH44" s="77" t="str">
        <f>Calculations!OO44</f>
        <v/>
      </c>
      <c r="CI44" s="77" t="str">
        <f>Calculations!OP44</f>
        <v/>
      </c>
      <c r="CJ44" s="77" t="str">
        <f>Calculations!OQ44</f>
        <v/>
      </c>
      <c r="CK44" s="77" t="str">
        <f>Calculations!OR44</f>
        <v/>
      </c>
      <c r="CL44" s="77" t="str">
        <f>Calculations!OS44</f>
        <v/>
      </c>
      <c r="CM44" s="77" t="str">
        <f>Calculations!OT44</f>
        <v/>
      </c>
      <c r="CN44" s="77" t="str">
        <f>Calculations!OU44</f>
        <v/>
      </c>
      <c r="CO44" s="77" t="str">
        <f>Calculations!OV44</f>
        <v/>
      </c>
      <c r="CP44" s="77" t="str">
        <f>Calculations!OW44</f>
        <v/>
      </c>
      <c r="CQ44" s="77" t="str">
        <f>Calculations!OX44</f>
        <v/>
      </c>
      <c r="CR44" s="77" t="str">
        <f>Calculations!OY44</f>
        <v/>
      </c>
      <c r="CS44" s="77" t="str">
        <f>Calculations!OZ44</f>
        <v/>
      </c>
      <c r="CT44" s="77" t="str">
        <f>Calculations!PA44</f>
        <v/>
      </c>
      <c r="CU44" s="77" t="str">
        <f>Calculations!PB44</f>
        <v/>
      </c>
      <c r="CV44" s="77" t="str">
        <f>Calculations!PC44</f>
        <v/>
      </c>
      <c r="CW44" s="77" t="str">
        <f>Calculations!PD44</f>
        <v/>
      </c>
      <c r="CX44" s="77" t="str">
        <f>Calculations!PE44</f>
        <v/>
      </c>
      <c r="CY44" s="77" t="str">
        <f t="shared" si="0"/>
        <v>+</v>
      </c>
      <c r="CZ44" s="77" t="str">
        <f t="shared" si="1"/>
        <v>+/-</v>
      </c>
    </row>
    <row r="45" spans="1:104" x14ac:dyDescent="0.25">
      <c r="A45" s="3" t="s">
        <v>1559</v>
      </c>
      <c r="B45" s="74" t="str">
        <f>'Array Table'!B44</f>
        <v>Streptococcus mutans</v>
      </c>
      <c r="C45" s="74" t="str">
        <f>'Array Table'!D44</f>
        <v/>
      </c>
      <c r="D45" s="74" t="str">
        <f>'Array Table'!E44</f>
        <v/>
      </c>
      <c r="E45" s="74">
        <f>'Array Table'!F44</f>
        <v>400</v>
      </c>
      <c r="F45" s="38" t="str">
        <f>IF(Calculations!DI45&gt;35,"OKAY","Warning!")</f>
        <v>OKAY</v>
      </c>
      <c r="G45" s="77" t="str">
        <f>Calculations!LL45</f>
        <v>+</v>
      </c>
      <c r="H45" s="77" t="str">
        <f>Calculations!LM45</f>
        <v>+</v>
      </c>
      <c r="I45" s="77" t="str">
        <f>Calculations!LN45</f>
        <v>+</v>
      </c>
      <c r="J45" s="77" t="str">
        <f>Calculations!LO45</f>
        <v/>
      </c>
      <c r="K45" s="77" t="str">
        <f>Calculations!LP45</f>
        <v/>
      </c>
      <c r="L45" s="77" t="str">
        <f>Calculations!LQ45</f>
        <v/>
      </c>
      <c r="M45" s="77" t="str">
        <f>Calculations!LR45</f>
        <v/>
      </c>
      <c r="N45" s="77" t="str">
        <f>Calculations!LS45</f>
        <v/>
      </c>
      <c r="O45" s="77" t="str">
        <f>Calculations!LT45</f>
        <v/>
      </c>
      <c r="P45" s="77" t="str">
        <f>Calculations!LU45</f>
        <v/>
      </c>
      <c r="Q45" s="77" t="str">
        <f>Calculations!LV45</f>
        <v/>
      </c>
      <c r="R45" s="77" t="str">
        <f>Calculations!LW45</f>
        <v/>
      </c>
      <c r="S45" s="77" t="str">
        <f>Calculations!LX45</f>
        <v/>
      </c>
      <c r="T45" s="77" t="str">
        <f>Calculations!LY45</f>
        <v/>
      </c>
      <c r="U45" s="77" t="str">
        <f>Calculations!LZ45</f>
        <v/>
      </c>
      <c r="V45" s="77" t="str">
        <f>Calculations!MA45</f>
        <v/>
      </c>
      <c r="W45" s="77" t="str">
        <f>Calculations!MB45</f>
        <v/>
      </c>
      <c r="X45" s="77" t="str">
        <f>Calculations!MC45</f>
        <v/>
      </c>
      <c r="Y45" s="77" t="str">
        <f>Calculations!MD45</f>
        <v/>
      </c>
      <c r="Z45" s="77" t="str">
        <f>Calculations!ME45</f>
        <v/>
      </c>
      <c r="AA45" s="77" t="str">
        <f>Calculations!MF45</f>
        <v/>
      </c>
      <c r="AB45" s="77" t="str">
        <f>Calculations!MG45</f>
        <v/>
      </c>
      <c r="AC45" s="77" t="str">
        <f>Calculations!MH45</f>
        <v/>
      </c>
      <c r="AD45" s="77" t="str">
        <f>Calculations!MI45</f>
        <v/>
      </c>
      <c r="AE45" s="77" t="str">
        <f>Calculations!MJ45</f>
        <v/>
      </c>
      <c r="AF45" s="77" t="str">
        <f>Calculations!MK45</f>
        <v/>
      </c>
      <c r="AG45" s="77" t="str">
        <f>Calculations!ML45</f>
        <v/>
      </c>
      <c r="AH45" s="77" t="str">
        <f>Calculations!MM45</f>
        <v/>
      </c>
      <c r="AI45" s="77" t="str">
        <f>Calculations!MN45</f>
        <v/>
      </c>
      <c r="AJ45" s="77" t="str">
        <f>Calculations!MO45</f>
        <v/>
      </c>
      <c r="AK45" s="77" t="str">
        <f>Calculations!MP45</f>
        <v/>
      </c>
      <c r="AL45" s="77" t="str">
        <f>Calculations!MQ45</f>
        <v/>
      </c>
      <c r="AM45" s="77" t="str">
        <f>Calculations!MR45</f>
        <v/>
      </c>
      <c r="AN45" s="77" t="str">
        <f>Calculations!MS45</f>
        <v/>
      </c>
      <c r="AO45" s="77" t="str">
        <f>Calculations!MT45</f>
        <v/>
      </c>
      <c r="AP45" s="77" t="str">
        <f>Calculations!MU45</f>
        <v/>
      </c>
      <c r="AQ45" s="77" t="str">
        <f>Calculations!MV45</f>
        <v/>
      </c>
      <c r="AR45" s="77" t="str">
        <f>Calculations!MW45</f>
        <v/>
      </c>
      <c r="AS45" s="77" t="str">
        <f>Calculations!MX45</f>
        <v/>
      </c>
      <c r="AT45" s="77" t="str">
        <f>Calculations!MY45</f>
        <v/>
      </c>
      <c r="AU45" s="77" t="str">
        <f>Calculations!MZ45</f>
        <v/>
      </c>
      <c r="AV45" s="77" t="str">
        <f>Calculations!NA45</f>
        <v/>
      </c>
      <c r="AW45" s="77" t="str">
        <f>Calculations!NB45</f>
        <v/>
      </c>
      <c r="AX45" s="77" t="str">
        <f>Calculations!NC45</f>
        <v/>
      </c>
      <c r="AY45" s="77" t="str">
        <f>Calculations!ND45</f>
        <v/>
      </c>
      <c r="AZ45" s="77" t="str">
        <f>Calculations!NE45</f>
        <v/>
      </c>
      <c r="BA45" s="77" t="str">
        <f>Calculations!NF45</f>
        <v/>
      </c>
      <c r="BB45" s="77" t="str">
        <f>Calculations!NG45</f>
        <v/>
      </c>
      <c r="BC45" s="77" t="str">
        <f>Calculations!NJ45</f>
        <v>+</v>
      </c>
      <c r="BD45" s="77" t="str">
        <f>Calculations!NK45</f>
        <v>+</v>
      </c>
      <c r="BE45" s="77" t="str">
        <f>Calculations!NL45</f>
        <v>+</v>
      </c>
      <c r="BF45" s="77" t="str">
        <f>Calculations!NM45</f>
        <v/>
      </c>
      <c r="BG45" s="77" t="str">
        <f>Calculations!NN45</f>
        <v/>
      </c>
      <c r="BH45" s="77" t="str">
        <f>Calculations!NO45</f>
        <v/>
      </c>
      <c r="BI45" s="77" t="str">
        <f>Calculations!NP45</f>
        <v/>
      </c>
      <c r="BJ45" s="77" t="str">
        <f>Calculations!NQ45</f>
        <v/>
      </c>
      <c r="BK45" s="77" t="str">
        <f>Calculations!NR45</f>
        <v/>
      </c>
      <c r="BL45" s="77" t="str">
        <f>Calculations!NS45</f>
        <v/>
      </c>
      <c r="BM45" s="77" t="str">
        <f>Calculations!NT45</f>
        <v/>
      </c>
      <c r="BN45" s="77" t="str">
        <f>Calculations!NU45</f>
        <v/>
      </c>
      <c r="BO45" s="77" t="str">
        <f>Calculations!NV45</f>
        <v/>
      </c>
      <c r="BP45" s="77" t="str">
        <f>Calculations!NW45</f>
        <v/>
      </c>
      <c r="BQ45" s="77" t="str">
        <f>Calculations!NX45</f>
        <v/>
      </c>
      <c r="BR45" s="77" t="str">
        <f>Calculations!NY45</f>
        <v/>
      </c>
      <c r="BS45" s="77" t="str">
        <f>Calculations!NZ45</f>
        <v/>
      </c>
      <c r="BT45" s="77" t="str">
        <f>Calculations!OA45</f>
        <v/>
      </c>
      <c r="BU45" s="77" t="str">
        <f>Calculations!OB45</f>
        <v/>
      </c>
      <c r="BV45" s="77" t="str">
        <f>Calculations!OC45</f>
        <v/>
      </c>
      <c r="BW45" s="77" t="str">
        <f>Calculations!OD45</f>
        <v/>
      </c>
      <c r="BX45" s="77" t="str">
        <f>Calculations!OE45</f>
        <v/>
      </c>
      <c r="BY45" s="77" t="str">
        <f>Calculations!OF45</f>
        <v/>
      </c>
      <c r="BZ45" s="77" t="str">
        <f>Calculations!OG45</f>
        <v/>
      </c>
      <c r="CA45" s="77" t="str">
        <f>Calculations!OH45</f>
        <v/>
      </c>
      <c r="CB45" s="77" t="str">
        <f>Calculations!OI45</f>
        <v/>
      </c>
      <c r="CC45" s="77" t="str">
        <f>Calculations!OJ45</f>
        <v/>
      </c>
      <c r="CD45" s="77" t="str">
        <f>Calculations!OK45</f>
        <v/>
      </c>
      <c r="CE45" s="77" t="str">
        <f>Calculations!OL45</f>
        <v/>
      </c>
      <c r="CF45" s="77" t="str">
        <f>Calculations!OM45</f>
        <v/>
      </c>
      <c r="CG45" s="77" t="str">
        <f>Calculations!ON45</f>
        <v/>
      </c>
      <c r="CH45" s="77" t="str">
        <f>Calculations!OO45</f>
        <v/>
      </c>
      <c r="CI45" s="77" t="str">
        <f>Calculations!OP45</f>
        <v/>
      </c>
      <c r="CJ45" s="77" t="str">
        <f>Calculations!OQ45</f>
        <v/>
      </c>
      <c r="CK45" s="77" t="str">
        <f>Calculations!OR45</f>
        <v/>
      </c>
      <c r="CL45" s="77" t="str">
        <f>Calculations!OS45</f>
        <v/>
      </c>
      <c r="CM45" s="77" t="str">
        <f>Calculations!OT45</f>
        <v/>
      </c>
      <c r="CN45" s="77" t="str">
        <f>Calculations!OU45</f>
        <v/>
      </c>
      <c r="CO45" s="77" t="str">
        <f>Calculations!OV45</f>
        <v/>
      </c>
      <c r="CP45" s="77" t="str">
        <f>Calculations!OW45</f>
        <v/>
      </c>
      <c r="CQ45" s="77" t="str">
        <f>Calculations!OX45</f>
        <v/>
      </c>
      <c r="CR45" s="77" t="str">
        <f>Calculations!OY45</f>
        <v/>
      </c>
      <c r="CS45" s="77" t="str">
        <f>Calculations!OZ45</f>
        <v/>
      </c>
      <c r="CT45" s="77" t="str">
        <f>Calculations!PA45</f>
        <v/>
      </c>
      <c r="CU45" s="77" t="str">
        <f>Calculations!PB45</f>
        <v/>
      </c>
      <c r="CV45" s="77" t="str">
        <f>Calculations!PC45</f>
        <v/>
      </c>
      <c r="CW45" s="77" t="str">
        <f>Calculations!PD45</f>
        <v/>
      </c>
      <c r="CX45" s="77" t="str">
        <f>Calculations!PE45</f>
        <v/>
      </c>
      <c r="CY45" s="77" t="str">
        <f t="shared" si="0"/>
        <v>+</v>
      </c>
      <c r="CZ45" s="77" t="str">
        <f t="shared" si="1"/>
        <v>+</v>
      </c>
    </row>
    <row r="46" spans="1:104" x14ac:dyDescent="0.25">
      <c r="A46" s="3" t="s">
        <v>1560</v>
      </c>
      <c r="B46" s="74" t="str">
        <f>'Array Table'!B45</f>
        <v>Streptococcus thermophilus,Streptococcus salivarius</v>
      </c>
      <c r="C46" s="74" t="str">
        <f>'Array Table'!D45</f>
        <v/>
      </c>
      <c r="D46" s="74" t="str">
        <f>'Array Table'!E45</f>
        <v/>
      </c>
      <c r="E46" s="74">
        <f>'Array Table'!F45</f>
        <v>100</v>
      </c>
      <c r="F46" s="38" t="str">
        <f>IF(Calculations!DI46&gt;35,"OKAY","Warning!")</f>
        <v>OKAY</v>
      </c>
      <c r="G46" s="77" t="str">
        <f>Calculations!LL46</f>
        <v>+</v>
      </c>
      <c r="H46" s="77" t="str">
        <f>Calculations!LM46</f>
        <v>+</v>
      </c>
      <c r="I46" s="77" t="str">
        <f>Calculations!LN46</f>
        <v>+</v>
      </c>
      <c r="J46" s="77" t="str">
        <f>Calculations!LO46</f>
        <v/>
      </c>
      <c r="K46" s="77" t="str">
        <f>Calculations!LP46</f>
        <v/>
      </c>
      <c r="L46" s="77" t="str">
        <f>Calculations!LQ46</f>
        <v/>
      </c>
      <c r="M46" s="77" t="str">
        <f>Calculations!LR46</f>
        <v/>
      </c>
      <c r="N46" s="77" t="str">
        <f>Calculations!LS46</f>
        <v/>
      </c>
      <c r="O46" s="77" t="str">
        <f>Calculations!LT46</f>
        <v/>
      </c>
      <c r="P46" s="77" t="str">
        <f>Calculations!LU46</f>
        <v/>
      </c>
      <c r="Q46" s="77" t="str">
        <f>Calculations!LV46</f>
        <v/>
      </c>
      <c r="R46" s="77" t="str">
        <f>Calculations!LW46</f>
        <v/>
      </c>
      <c r="S46" s="77" t="str">
        <f>Calculations!LX46</f>
        <v/>
      </c>
      <c r="T46" s="77" t="str">
        <f>Calculations!LY46</f>
        <v/>
      </c>
      <c r="U46" s="77" t="str">
        <f>Calculations!LZ46</f>
        <v/>
      </c>
      <c r="V46" s="77" t="str">
        <f>Calculations!MA46</f>
        <v/>
      </c>
      <c r="W46" s="77" t="str">
        <f>Calculations!MB46</f>
        <v/>
      </c>
      <c r="X46" s="77" t="str">
        <f>Calculations!MC46</f>
        <v/>
      </c>
      <c r="Y46" s="77" t="str">
        <f>Calculations!MD46</f>
        <v/>
      </c>
      <c r="Z46" s="77" t="str">
        <f>Calculations!ME46</f>
        <v/>
      </c>
      <c r="AA46" s="77" t="str">
        <f>Calculations!MF46</f>
        <v/>
      </c>
      <c r="AB46" s="77" t="str">
        <f>Calculations!MG46</f>
        <v/>
      </c>
      <c r="AC46" s="77" t="str">
        <f>Calculations!MH46</f>
        <v/>
      </c>
      <c r="AD46" s="77" t="str">
        <f>Calculations!MI46</f>
        <v/>
      </c>
      <c r="AE46" s="77" t="str">
        <f>Calculations!MJ46</f>
        <v/>
      </c>
      <c r="AF46" s="77" t="str">
        <f>Calculations!MK46</f>
        <v/>
      </c>
      <c r="AG46" s="77" t="str">
        <f>Calculations!ML46</f>
        <v/>
      </c>
      <c r="AH46" s="77" t="str">
        <f>Calculations!MM46</f>
        <v/>
      </c>
      <c r="AI46" s="77" t="str">
        <f>Calculations!MN46</f>
        <v/>
      </c>
      <c r="AJ46" s="77" t="str">
        <f>Calculations!MO46</f>
        <v/>
      </c>
      <c r="AK46" s="77" t="str">
        <f>Calculations!MP46</f>
        <v/>
      </c>
      <c r="AL46" s="77" t="str">
        <f>Calculations!MQ46</f>
        <v/>
      </c>
      <c r="AM46" s="77" t="str">
        <f>Calculations!MR46</f>
        <v/>
      </c>
      <c r="AN46" s="77" t="str">
        <f>Calculations!MS46</f>
        <v/>
      </c>
      <c r="AO46" s="77" t="str">
        <f>Calculations!MT46</f>
        <v/>
      </c>
      <c r="AP46" s="77" t="str">
        <f>Calculations!MU46</f>
        <v/>
      </c>
      <c r="AQ46" s="77" t="str">
        <f>Calculations!MV46</f>
        <v/>
      </c>
      <c r="AR46" s="77" t="str">
        <f>Calculations!MW46</f>
        <v/>
      </c>
      <c r="AS46" s="77" t="str">
        <f>Calculations!MX46</f>
        <v/>
      </c>
      <c r="AT46" s="77" t="str">
        <f>Calculations!MY46</f>
        <v/>
      </c>
      <c r="AU46" s="77" t="str">
        <f>Calculations!MZ46</f>
        <v/>
      </c>
      <c r="AV46" s="77" t="str">
        <f>Calculations!NA46</f>
        <v/>
      </c>
      <c r="AW46" s="77" t="str">
        <f>Calculations!NB46</f>
        <v/>
      </c>
      <c r="AX46" s="77" t="str">
        <f>Calculations!NC46</f>
        <v/>
      </c>
      <c r="AY46" s="77" t="str">
        <f>Calculations!ND46</f>
        <v/>
      </c>
      <c r="AZ46" s="77" t="str">
        <f>Calculations!NE46</f>
        <v/>
      </c>
      <c r="BA46" s="77" t="str">
        <f>Calculations!NF46</f>
        <v/>
      </c>
      <c r="BB46" s="77" t="str">
        <f>Calculations!NG46</f>
        <v/>
      </c>
      <c r="BC46" s="77" t="str">
        <f>Calculations!NJ46</f>
        <v>+</v>
      </c>
      <c r="BD46" s="77" t="str">
        <f>Calculations!NK46</f>
        <v>+</v>
      </c>
      <c r="BE46" s="77" t="str">
        <f>Calculations!NL46</f>
        <v>+</v>
      </c>
      <c r="BF46" s="77" t="str">
        <f>Calculations!NM46</f>
        <v/>
      </c>
      <c r="BG46" s="77" t="str">
        <f>Calculations!NN46</f>
        <v/>
      </c>
      <c r="BH46" s="77" t="str">
        <f>Calculations!NO46</f>
        <v/>
      </c>
      <c r="BI46" s="77" t="str">
        <f>Calculations!NP46</f>
        <v/>
      </c>
      <c r="BJ46" s="77" t="str">
        <f>Calculations!NQ46</f>
        <v/>
      </c>
      <c r="BK46" s="77" t="str">
        <f>Calculations!NR46</f>
        <v/>
      </c>
      <c r="BL46" s="77" t="str">
        <f>Calculations!NS46</f>
        <v/>
      </c>
      <c r="BM46" s="77" t="str">
        <f>Calculations!NT46</f>
        <v/>
      </c>
      <c r="BN46" s="77" t="str">
        <f>Calculations!NU46</f>
        <v/>
      </c>
      <c r="BO46" s="77" t="str">
        <f>Calculations!NV46</f>
        <v/>
      </c>
      <c r="BP46" s="77" t="str">
        <f>Calculations!NW46</f>
        <v/>
      </c>
      <c r="BQ46" s="77" t="str">
        <f>Calculations!NX46</f>
        <v/>
      </c>
      <c r="BR46" s="77" t="str">
        <f>Calculations!NY46</f>
        <v/>
      </c>
      <c r="BS46" s="77" t="str">
        <f>Calculations!NZ46</f>
        <v/>
      </c>
      <c r="BT46" s="77" t="str">
        <f>Calculations!OA46</f>
        <v/>
      </c>
      <c r="BU46" s="77" t="str">
        <f>Calculations!OB46</f>
        <v/>
      </c>
      <c r="BV46" s="77" t="str">
        <f>Calculations!OC46</f>
        <v/>
      </c>
      <c r="BW46" s="77" t="str">
        <f>Calculations!OD46</f>
        <v/>
      </c>
      <c r="BX46" s="77" t="str">
        <f>Calculations!OE46</f>
        <v/>
      </c>
      <c r="BY46" s="77" t="str">
        <f>Calculations!OF46</f>
        <v/>
      </c>
      <c r="BZ46" s="77" t="str">
        <f>Calculations!OG46</f>
        <v/>
      </c>
      <c r="CA46" s="77" t="str">
        <f>Calculations!OH46</f>
        <v/>
      </c>
      <c r="CB46" s="77" t="str">
        <f>Calculations!OI46</f>
        <v/>
      </c>
      <c r="CC46" s="77" t="str">
        <f>Calculations!OJ46</f>
        <v/>
      </c>
      <c r="CD46" s="77" t="str">
        <f>Calculations!OK46</f>
        <v/>
      </c>
      <c r="CE46" s="77" t="str">
        <f>Calculations!OL46</f>
        <v/>
      </c>
      <c r="CF46" s="77" t="str">
        <f>Calculations!OM46</f>
        <v/>
      </c>
      <c r="CG46" s="77" t="str">
        <f>Calculations!ON46</f>
        <v/>
      </c>
      <c r="CH46" s="77" t="str">
        <f>Calculations!OO46</f>
        <v/>
      </c>
      <c r="CI46" s="77" t="str">
        <f>Calculations!OP46</f>
        <v/>
      </c>
      <c r="CJ46" s="77" t="str">
        <f>Calculations!OQ46</f>
        <v/>
      </c>
      <c r="CK46" s="77" t="str">
        <f>Calculations!OR46</f>
        <v/>
      </c>
      <c r="CL46" s="77" t="str">
        <f>Calculations!OS46</f>
        <v/>
      </c>
      <c r="CM46" s="77" t="str">
        <f>Calculations!OT46</f>
        <v/>
      </c>
      <c r="CN46" s="77" t="str">
        <f>Calculations!OU46</f>
        <v/>
      </c>
      <c r="CO46" s="77" t="str">
        <f>Calculations!OV46</f>
        <v/>
      </c>
      <c r="CP46" s="77" t="str">
        <f>Calculations!OW46</f>
        <v/>
      </c>
      <c r="CQ46" s="77" t="str">
        <f>Calculations!OX46</f>
        <v/>
      </c>
      <c r="CR46" s="77" t="str">
        <f>Calculations!OY46</f>
        <v/>
      </c>
      <c r="CS46" s="77" t="str">
        <f>Calculations!OZ46</f>
        <v/>
      </c>
      <c r="CT46" s="77" t="str">
        <f>Calculations!PA46</f>
        <v/>
      </c>
      <c r="CU46" s="77" t="str">
        <f>Calculations!PB46</f>
        <v/>
      </c>
      <c r="CV46" s="77" t="str">
        <f>Calculations!PC46</f>
        <v/>
      </c>
      <c r="CW46" s="77" t="str">
        <f>Calculations!PD46</f>
        <v/>
      </c>
      <c r="CX46" s="77" t="str">
        <f>Calculations!PE46</f>
        <v/>
      </c>
      <c r="CY46" s="77" t="str">
        <f t="shared" si="0"/>
        <v>+</v>
      </c>
      <c r="CZ46" s="77" t="str">
        <f t="shared" si="1"/>
        <v>+</v>
      </c>
    </row>
    <row r="47" spans="1:104" x14ac:dyDescent="0.25">
      <c r="A47" s="3" t="s">
        <v>1561</v>
      </c>
      <c r="B47" s="74" t="str">
        <f>'Array Table'!B46</f>
        <v>Subdoligranulum variabile</v>
      </c>
      <c r="C47" s="74" t="str">
        <f>'Array Table'!D46</f>
        <v/>
      </c>
      <c r="D47" s="74" t="str">
        <f>'Array Table'!E46</f>
        <v/>
      </c>
      <c r="E47" s="74">
        <f>'Array Table'!F46</f>
        <v>20</v>
      </c>
      <c r="F47" s="38" t="str">
        <f>IF(Calculations!DI47&gt;35,"OKAY","Warning!")</f>
        <v>OKAY</v>
      </c>
      <c r="G47" s="77" t="str">
        <f>Calculations!LL47</f>
        <v>-</v>
      </c>
      <c r="H47" s="77" t="str">
        <f>Calculations!LM47</f>
        <v>-</v>
      </c>
      <c r="I47" s="77" t="str">
        <f>Calculations!LN47</f>
        <v>-</v>
      </c>
      <c r="J47" s="77" t="str">
        <f>Calculations!LO47</f>
        <v/>
      </c>
      <c r="K47" s="77" t="str">
        <f>Calculations!LP47</f>
        <v/>
      </c>
      <c r="L47" s="77" t="str">
        <f>Calculations!LQ47</f>
        <v/>
      </c>
      <c r="M47" s="77" t="str">
        <f>Calculations!LR47</f>
        <v/>
      </c>
      <c r="N47" s="77" t="str">
        <f>Calculations!LS47</f>
        <v/>
      </c>
      <c r="O47" s="77" t="str">
        <f>Calculations!LT47</f>
        <v/>
      </c>
      <c r="P47" s="77" t="str">
        <f>Calculations!LU47</f>
        <v/>
      </c>
      <c r="Q47" s="77" t="str">
        <f>Calculations!LV47</f>
        <v/>
      </c>
      <c r="R47" s="77" t="str">
        <f>Calculations!LW47</f>
        <v/>
      </c>
      <c r="S47" s="77" t="str">
        <f>Calculations!LX47</f>
        <v/>
      </c>
      <c r="T47" s="77" t="str">
        <f>Calculations!LY47</f>
        <v/>
      </c>
      <c r="U47" s="77" t="str">
        <f>Calculations!LZ47</f>
        <v/>
      </c>
      <c r="V47" s="77" t="str">
        <f>Calculations!MA47</f>
        <v/>
      </c>
      <c r="W47" s="77" t="str">
        <f>Calculations!MB47</f>
        <v/>
      </c>
      <c r="X47" s="77" t="str">
        <f>Calculations!MC47</f>
        <v/>
      </c>
      <c r="Y47" s="77" t="str">
        <f>Calculations!MD47</f>
        <v/>
      </c>
      <c r="Z47" s="77" t="str">
        <f>Calculations!ME47</f>
        <v/>
      </c>
      <c r="AA47" s="77" t="str">
        <f>Calculations!MF47</f>
        <v/>
      </c>
      <c r="AB47" s="77" t="str">
        <f>Calculations!MG47</f>
        <v/>
      </c>
      <c r="AC47" s="77" t="str">
        <f>Calculations!MH47</f>
        <v/>
      </c>
      <c r="AD47" s="77" t="str">
        <f>Calculations!MI47</f>
        <v/>
      </c>
      <c r="AE47" s="77" t="str">
        <f>Calculations!MJ47</f>
        <v/>
      </c>
      <c r="AF47" s="77" t="str">
        <f>Calculations!MK47</f>
        <v/>
      </c>
      <c r="AG47" s="77" t="str">
        <f>Calculations!ML47</f>
        <v/>
      </c>
      <c r="AH47" s="77" t="str">
        <f>Calculations!MM47</f>
        <v/>
      </c>
      <c r="AI47" s="77" t="str">
        <f>Calculations!MN47</f>
        <v/>
      </c>
      <c r="AJ47" s="77" t="str">
        <f>Calculations!MO47</f>
        <v/>
      </c>
      <c r="AK47" s="77" t="str">
        <f>Calculations!MP47</f>
        <v/>
      </c>
      <c r="AL47" s="77" t="str">
        <f>Calculations!MQ47</f>
        <v/>
      </c>
      <c r="AM47" s="77" t="str">
        <f>Calculations!MR47</f>
        <v/>
      </c>
      <c r="AN47" s="77" t="str">
        <f>Calculations!MS47</f>
        <v/>
      </c>
      <c r="AO47" s="77" t="str">
        <f>Calculations!MT47</f>
        <v/>
      </c>
      <c r="AP47" s="77" t="str">
        <f>Calculations!MU47</f>
        <v/>
      </c>
      <c r="AQ47" s="77" t="str">
        <f>Calculations!MV47</f>
        <v/>
      </c>
      <c r="AR47" s="77" t="str">
        <f>Calculations!MW47</f>
        <v/>
      </c>
      <c r="AS47" s="77" t="str">
        <f>Calculations!MX47</f>
        <v/>
      </c>
      <c r="AT47" s="77" t="str">
        <f>Calculations!MY47</f>
        <v/>
      </c>
      <c r="AU47" s="77" t="str">
        <f>Calculations!MZ47</f>
        <v/>
      </c>
      <c r="AV47" s="77" t="str">
        <f>Calculations!NA47</f>
        <v/>
      </c>
      <c r="AW47" s="77" t="str">
        <f>Calculations!NB47</f>
        <v/>
      </c>
      <c r="AX47" s="77" t="str">
        <f>Calculations!NC47</f>
        <v/>
      </c>
      <c r="AY47" s="77" t="str">
        <f>Calculations!ND47</f>
        <v/>
      </c>
      <c r="AZ47" s="77" t="str">
        <f>Calculations!NE47</f>
        <v/>
      </c>
      <c r="BA47" s="77" t="str">
        <f>Calculations!NF47</f>
        <v/>
      </c>
      <c r="BB47" s="77" t="str">
        <f>Calculations!NG47</f>
        <v/>
      </c>
      <c r="BC47" s="77" t="str">
        <f>Calculations!NJ47</f>
        <v>-</v>
      </c>
      <c r="BD47" s="77" t="str">
        <f>Calculations!NK47</f>
        <v>+/-</v>
      </c>
      <c r="BE47" s="77" t="str">
        <f>Calculations!NL47</f>
        <v>-</v>
      </c>
      <c r="BF47" s="77" t="str">
        <f>Calculations!NM47</f>
        <v/>
      </c>
      <c r="BG47" s="77" t="str">
        <f>Calculations!NN47</f>
        <v/>
      </c>
      <c r="BH47" s="77" t="str">
        <f>Calculations!NO47</f>
        <v/>
      </c>
      <c r="BI47" s="77" t="str">
        <f>Calculations!NP47</f>
        <v/>
      </c>
      <c r="BJ47" s="77" t="str">
        <f>Calculations!NQ47</f>
        <v/>
      </c>
      <c r="BK47" s="77" t="str">
        <f>Calculations!NR47</f>
        <v/>
      </c>
      <c r="BL47" s="77" t="str">
        <f>Calculations!NS47</f>
        <v/>
      </c>
      <c r="BM47" s="77" t="str">
        <f>Calculations!NT47</f>
        <v/>
      </c>
      <c r="BN47" s="77" t="str">
        <f>Calculations!NU47</f>
        <v/>
      </c>
      <c r="BO47" s="77" t="str">
        <f>Calculations!NV47</f>
        <v/>
      </c>
      <c r="BP47" s="77" t="str">
        <f>Calculations!NW47</f>
        <v/>
      </c>
      <c r="BQ47" s="77" t="str">
        <f>Calculations!NX47</f>
        <v/>
      </c>
      <c r="BR47" s="77" t="str">
        <f>Calculations!NY47</f>
        <v/>
      </c>
      <c r="BS47" s="77" t="str">
        <f>Calculations!NZ47</f>
        <v/>
      </c>
      <c r="BT47" s="77" t="str">
        <f>Calculations!OA47</f>
        <v/>
      </c>
      <c r="BU47" s="77" t="str">
        <f>Calculations!OB47</f>
        <v/>
      </c>
      <c r="BV47" s="77" t="str">
        <f>Calculations!OC47</f>
        <v/>
      </c>
      <c r="BW47" s="77" t="str">
        <f>Calculations!OD47</f>
        <v/>
      </c>
      <c r="BX47" s="77" t="str">
        <f>Calculations!OE47</f>
        <v/>
      </c>
      <c r="BY47" s="77" t="str">
        <f>Calculations!OF47</f>
        <v/>
      </c>
      <c r="BZ47" s="77" t="str">
        <f>Calculations!OG47</f>
        <v/>
      </c>
      <c r="CA47" s="77" t="str">
        <f>Calculations!OH47</f>
        <v/>
      </c>
      <c r="CB47" s="77" t="str">
        <f>Calculations!OI47</f>
        <v/>
      </c>
      <c r="CC47" s="77" t="str">
        <f>Calculations!OJ47</f>
        <v/>
      </c>
      <c r="CD47" s="77" t="str">
        <f>Calculations!OK47</f>
        <v/>
      </c>
      <c r="CE47" s="77" t="str">
        <f>Calculations!OL47</f>
        <v/>
      </c>
      <c r="CF47" s="77" t="str">
        <f>Calculations!OM47</f>
        <v/>
      </c>
      <c r="CG47" s="77" t="str">
        <f>Calculations!ON47</f>
        <v/>
      </c>
      <c r="CH47" s="77" t="str">
        <f>Calculations!OO47</f>
        <v/>
      </c>
      <c r="CI47" s="77" t="str">
        <f>Calculations!OP47</f>
        <v/>
      </c>
      <c r="CJ47" s="77" t="str">
        <f>Calculations!OQ47</f>
        <v/>
      </c>
      <c r="CK47" s="77" t="str">
        <f>Calculations!OR47</f>
        <v/>
      </c>
      <c r="CL47" s="77" t="str">
        <f>Calculations!OS47</f>
        <v/>
      </c>
      <c r="CM47" s="77" t="str">
        <f>Calculations!OT47</f>
        <v/>
      </c>
      <c r="CN47" s="77" t="str">
        <f>Calculations!OU47</f>
        <v/>
      </c>
      <c r="CO47" s="77" t="str">
        <f>Calculations!OV47</f>
        <v/>
      </c>
      <c r="CP47" s="77" t="str">
        <f>Calculations!OW47</f>
        <v/>
      </c>
      <c r="CQ47" s="77" t="str">
        <f>Calculations!OX47</f>
        <v/>
      </c>
      <c r="CR47" s="77" t="str">
        <f>Calculations!OY47</f>
        <v/>
      </c>
      <c r="CS47" s="77" t="str">
        <f>Calculations!OZ47</f>
        <v/>
      </c>
      <c r="CT47" s="77" t="str">
        <f>Calculations!PA47</f>
        <v/>
      </c>
      <c r="CU47" s="77" t="str">
        <f>Calculations!PB47</f>
        <v/>
      </c>
      <c r="CV47" s="77" t="str">
        <f>Calculations!PC47</f>
        <v/>
      </c>
      <c r="CW47" s="77" t="str">
        <f>Calculations!PD47</f>
        <v/>
      </c>
      <c r="CX47" s="77" t="str">
        <f>Calculations!PE47</f>
        <v/>
      </c>
      <c r="CY47" s="77" t="str">
        <f t="shared" si="0"/>
        <v>-</v>
      </c>
      <c r="CZ47" s="77" t="str">
        <f t="shared" si="1"/>
        <v>-</v>
      </c>
    </row>
    <row r="48" spans="1:104" x14ac:dyDescent="0.25">
      <c r="A48" s="3" t="s">
        <v>1562</v>
      </c>
      <c r="B48" s="74" t="str">
        <f>'Array Table'!B47</f>
        <v>Pan Bacteria 1</v>
      </c>
      <c r="C48" s="74" t="str">
        <f>'Array Table'!D47</f>
        <v/>
      </c>
      <c r="D48" s="74" t="str">
        <f>'Array Table'!E47</f>
        <v/>
      </c>
      <c r="E48" s="74">
        <f>'Array Table'!F47</f>
        <v>0</v>
      </c>
      <c r="F48" s="38" t="str">
        <f>IF(Calculations!DI48&gt;35,"OKAY","Warning!")</f>
        <v>OKAY</v>
      </c>
      <c r="G48" s="77" t="str">
        <f>Calculations!LL48</f>
        <v>+</v>
      </c>
      <c r="H48" s="77" t="str">
        <f>Calculations!LM48</f>
        <v>+</v>
      </c>
      <c r="I48" s="77" t="str">
        <f>Calculations!LN48</f>
        <v>+</v>
      </c>
      <c r="J48" s="77" t="str">
        <f>Calculations!LO48</f>
        <v/>
      </c>
      <c r="K48" s="77" t="str">
        <f>Calculations!LP48</f>
        <v/>
      </c>
      <c r="L48" s="77" t="str">
        <f>Calculations!LQ48</f>
        <v/>
      </c>
      <c r="M48" s="77" t="str">
        <f>Calculations!LR48</f>
        <v/>
      </c>
      <c r="N48" s="77" t="str">
        <f>Calculations!LS48</f>
        <v/>
      </c>
      <c r="O48" s="77" t="str">
        <f>Calculations!LT48</f>
        <v/>
      </c>
      <c r="P48" s="77" t="str">
        <f>Calculations!LU48</f>
        <v/>
      </c>
      <c r="Q48" s="77" t="str">
        <f>Calculations!LV48</f>
        <v/>
      </c>
      <c r="R48" s="77" t="str">
        <f>Calculations!LW48</f>
        <v/>
      </c>
      <c r="S48" s="77" t="str">
        <f>Calculations!LX48</f>
        <v/>
      </c>
      <c r="T48" s="77" t="str">
        <f>Calculations!LY48</f>
        <v/>
      </c>
      <c r="U48" s="77" t="str">
        <f>Calculations!LZ48</f>
        <v/>
      </c>
      <c r="V48" s="77" t="str">
        <f>Calculations!MA48</f>
        <v/>
      </c>
      <c r="W48" s="77" t="str">
        <f>Calculations!MB48</f>
        <v/>
      </c>
      <c r="X48" s="77" t="str">
        <f>Calculations!MC48</f>
        <v/>
      </c>
      <c r="Y48" s="77" t="str">
        <f>Calculations!MD48</f>
        <v/>
      </c>
      <c r="Z48" s="77" t="str">
        <f>Calculations!ME48</f>
        <v/>
      </c>
      <c r="AA48" s="77" t="str">
        <f>Calculations!MF48</f>
        <v/>
      </c>
      <c r="AB48" s="77" t="str">
        <f>Calculations!MG48</f>
        <v/>
      </c>
      <c r="AC48" s="77" t="str">
        <f>Calculations!MH48</f>
        <v/>
      </c>
      <c r="AD48" s="77" t="str">
        <f>Calculations!MI48</f>
        <v/>
      </c>
      <c r="AE48" s="77" t="str">
        <f>Calculations!MJ48</f>
        <v/>
      </c>
      <c r="AF48" s="77" t="str">
        <f>Calculations!MK48</f>
        <v/>
      </c>
      <c r="AG48" s="77" t="str">
        <f>Calculations!ML48</f>
        <v/>
      </c>
      <c r="AH48" s="77" t="str">
        <f>Calculations!MM48</f>
        <v/>
      </c>
      <c r="AI48" s="77" t="str">
        <f>Calculations!MN48</f>
        <v/>
      </c>
      <c r="AJ48" s="77" t="str">
        <f>Calculations!MO48</f>
        <v/>
      </c>
      <c r="AK48" s="77" t="str">
        <f>Calculations!MP48</f>
        <v/>
      </c>
      <c r="AL48" s="77" t="str">
        <f>Calculations!MQ48</f>
        <v/>
      </c>
      <c r="AM48" s="77" t="str">
        <f>Calculations!MR48</f>
        <v/>
      </c>
      <c r="AN48" s="77" t="str">
        <f>Calculations!MS48</f>
        <v/>
      </c>
      <c r="AO48" s="77" t="str">
        <f>Calculations!MT48</f>
        <v/>
      </c>
      <c r="AP48" s="77" t="str">
        <f>Calculations!MU48</f>
        <v/>
      </c>
      <c r="AQ48" s="77" t="str">
        <f>Calculations!MV48</f>
        <v/>
      </c>
      <c r="AR48" s="77" t="str">
        <f>Calculations!MW48</f>
        <v/>
      </c>
      <c r="AS48" s="77" t="str">
        <f>Calculations!MX48</f>
        <v/>
      </c>
      <c r="AT48" s="77" t="str">
        <f>Calculations!MY48</f>
        <v/>
      </c>
      <c r="AU48" s="77" t="str">
        <f>Calculations!MZ48</f>
        <v/>
      </c>
      <c r="AV48" s="77" t="str">
        <f>Calculations!NA48</f>
        <v/>
      </c>
      <c r="AW48" s="77" t="str">
        <f>Calculations!NB48</f>
        <v/>
      </c>
      <c r="AX48" s="77" t="str">
        <f>Calculations!NC48</f>
        <v/>
      </c>
      <c r="AY48" s="77" t="str">
        <f>Calculations!ND48</f>
        <v/>
      </c>
      <c r="AZ48" s="77" t="str">
        <f>Calculations!NE48</f>
        <v/>
      </c>
      <c r="BA48" s="77" t="str">
        <f>Calculations!NF48</f>
        <v/>
      </c>
      <c r="BB48" s="77" t="str">
        <f>Calculations!NG48</f>
        <v/>
      </c>
      <c r="BC48" s="77" t="str">
        <f>Calculations!NJ48</f>
        <v>+</v>
      </c>
      <c r="BD48" s="77" t="str">
        <f>Calculations!NK48</f>
        <v>+</v>
      </c>
      <c r="BE48" s="77" t="str">
        <f>Calculations!NL48</f>
        <v>+</v>
      </c>
      <c r="BF48" s="77" t="str">
        <f>Calculations!NM48</f>
        <v/>
      </c>
      <c r="BG48" s="77" t="str">
        <f>Calculations!NN48</f>
        <v/>
      </c>
      <c r="BH48" s="77" t="str">
        <f>Calculations!NO48</f>
        <v/>
      </c>
      <c r="BI48" s="77" t="str">
        <f>Calculations!NP48</f>
        <v/>
      </c>
      <c r="BJ48" s="77" t="str">
        <f>Calculations!NQ48</f>
        <v/>
      </c>
      <c r="BK48" s="77" t="str">
        <f>Calculations!NR48</f>
        <v/>
      </c>
      <c r="BL48" s="77" t="str">
        <f>Calculations!NS48</f>
        <v/>
      </c>
      <c r="BM48" s="77" t="str">
        <f>Calculations!NT48</f>
        <v/>
      </c>
      <c r="BN48" s="77" t="str">
        <f>Calculations!NU48</f>
        <v/>
      </c>
      <c r="BO48" s="77" t="str">
        <f>Calculations!NV48</f>
        <v/>
      </c>
      <c r="BP48" s="77" t="str">
        <f>Calculations!NW48</f>
        <v/>
      </c>
      <c r="BQ48" s="77" t="str">
        <f>Calculations!NX48</f>
        <v/>
      </c>
      <c r="BR48" s="77" t="str">
        <f>Calculations!NY48</f>
        <v/>
      </c>
      <c r="BS48" s="77" t="str">
        <f>Calculations!NZ48</f>
        <v/>
      </c>
      <c r="BT48" s="77" t="str">
        <f>Calculations!OA48</f>
        <v/>
      </c>
      <c r="BU48" s="77" t="str">
        <f>Calculations!OB48</f>
        <v/>
      </c>
      <c r="BV48" s="77" t="str">
        <f>Calculations!OC48</f>
        <v/>
      </c>
      <c r="BW48" s="77" t="str">
        <f>Calculations!OD48</f>
        <v/>
      </c>
      <c r="BX48" s="77" t="str">
        <f>Calculations!OE48</f>
        <v/>
      </c>
      <c r="BY48" s="77" t="str">
        <f>Calculations!OF48</f>
        <v/>
      </c>
      <c r="BZ48" s="77" t="str">
        <f>Calculations!OG48</f>
        <v/>
      </c>
      <c r="CA48" s="77" t="str">
        <f>Calculations!OH48</f>
        <v/>
      </c>
      <c r="CB48" s="77" t="str">
        <f>Calculations!OI48</f>
        <v/>
      </c>
      <c r="CC48" s="77" t="str">
        <f>Calculations!OJ48</f>
        <v/>
      </c>
      <c r="CD48" s="77" t="str">
        <f>Calculations!OK48</f>
        <v/>
      </c>
      <c r="CE48" s="77" t="str">
        <f>Calculations!OL48</f>
        <v/>
      </c>
      <c r="CF48" s="77" t="str">
        <f>Calculations!OM48</f>
        <v/>
      </c>
      <c r="CG48" s="77" t="str">
        <f>Calculations!ON48</f>
        <v/>
      </c>
      <c r="CH48" s="77" t="str">
        <f>Calculations!OO48</f>
        <v/>
      </c>
      <c r="CI48" s="77" t="str">
        <f>Calculations!OP48</f>
        <v/>
      </c>
      <c r="CJ48" s="77" t="str">
        <f>Calculations!OQ48</f>
        <v/>
      </c>
      <c r="CK48" s="77" t="str">
        <f>Calculations!OR48</f>
        <v/>
      </c>
      <c r="CL48" s="77" t="str">
        <f>Calculations!OS48</f>
        <v/>
      </c>
      <c r="CM48" s="77" t="str">
        <f>Calculations!OT48</f>
        <v/>
      </c>
      <c r="CN48" s="77" t="str">
        <f>Calculations!OU48</f>
        <v/>
      </c>
      <c r="CO48" s="77" t="str">
        <f>Calculations!OV48</f>
        <v/>
      </c>
      <c r="CP48" s="77" t="str">
        <f>Calculations!OW48</f>
        <v/>
      </c>
      <c r="CQ48" s="77" t="str">
        <f>Calculations!OX48</f>
        <v/>
      </c>
      <c r="CR48" s="77" t="str">
        <f>Calculations!OY48</f>
        <v/>
      </c>
      <c r="CS48" s="77" t="str">
        <f>Calculations!OZ48</f>
        <v/>
      </c>
      <c r="CT48" s="77" t="str">
        <f>Calculations!PA48</f>
        <v/>
      </c>
      <c r="CU48" s="77" t="str">
        <f>Calculations!PB48</f>
        <v/>
      </c>
      <c r="CV48" s="77" t="str">
        <f>Calculations!PC48</f>
        <v/>
      </c>
      <c r="CW48" s="77" t="str">
        <f>Calculations!PD48</f>
        <v/>
      </c>
      <c r="CX48" s="77" t="str">
        <f>Calculations!PE48</f>
        <v/>
      </c>
      <c r="CY48" s="77" t="str">
        <f t="shared" si="0"/>
        <v>+</v>
      </c>
      <c r="CZ48" s="77" t="str">
        <f t="shared" si="1"/>
        <v>+</v>
      </c>
    </row>
    <row r="49" spans="1:104" x14ac:dyDescent="0.25">
      <c r="A49" s="3" t="s">
        <v>1563</v>
      </c>
      <c r="B49" s="74" t="str">
        <f>'Array Table'!B48</f>
        <v>Pan Bacteria 3</v>
      </c>
      <c r="C49" s="74" t="str">
        <f>'Array Table'!D48</f>
        <v/>
      </c>
      <c r="D49" s="74" t="str">
        <f>'Array Table'!E48</f>
        <v/>
      </c>
      <c r="E49" s="74">
        <f>'Array Table'!F48</f>
        <v>0</v>
      </c>
      <c r="F49" s="38" t="str">
        <f>IF(Calculations!DI49&gt;35,"OKAY","Warning!")</f>
        <v>OKAY</v>
      </c>
      <c r="G49" s="77" t="str">
        <f>Calculations!LL49</f>
        <v>+</v>
      </c>
      <c r="H49" s="77" t="str">
        <f>Calculations!LM49</f>
        <v>+</v>
      </c>
      <c r="I49" s="77" t="str">
        <f>Calculations!LN49</f>
        <v>+</v>
      </c>
      <c r="J49" s="77" t="str">
        <f>Calculations!LO49</f>
        <v/>
      </c>
      <c r="K49" s="77" t="str">
        <f>Calculations!LP49</f>
        <v/>
      </c>
      <c r="L49" s="77" t="str">
        <f>Calculations!LQ49</f>
        <v/>
      </c>
      <c r="M49" s="77" t="str">
        <f>Calculations!LR49</f>
        <v/>
      </c>
      <c r="N49" s="77" t="str">
        <f>Calculations!LS49</f>
        <v/>
      </c>
      <c r="O49" s="77" t="str">
        <f>Calculations!LT49</f>
        <v/>
      </c>
      <c r="P49" s="77" t="str">
        <f>Calculations!LU49</f>
        <v/>
      </c>
      <c r="Q49" s="77" t="str">
        <f>Calculations!LV49</f>
        <v/>
      </c>
      <c r="R49" s="77" t="str">
        <f>Calculations!LW49</f>
        <v/>
      </c>
      <c r="S49" s="77" t="str">
        <f>Calculations!LX49</f>
        <v/>
      </c>
      <c r="T49" s="77" t="str">
        <f>Calculations!LY49</f>
        <v/>
      </c>
      <c r="U49" s="77" t="str">
        <f>Calculations!LZ49</f>
        <v/>
      </c>
      <c r="V49" s="77" t="str">
        <f>Calculations!MA49</f>
        <v/>
      </c>
      <c r="W49" s="77" t="str">
        <f>Calculations!MB49</f>
        <v/>
      </c>
      <c r="X49" s="77" t="str">
        <f>Calculations!MC49</f>
        <v/>
      </c>
      <c r="Y49" s="77" t="str">
        <f>Calculations!MD49</f>
        <v/>
      </c>
      <c r="Z49" s="77" t="str">
        <f>Calculations!ME49</f>
        <v/>
      </c>
      <c r="AA49" s="77" t="str">
        <f>Calculations!MF49</f>
        <v/>
      </c>
      <c r="AB49" s="77" t="str">
        <f>Calculations!MG49</f>
        <v/>
      </c>
      <c r="AC49" s="77" t="str">
        <f>Calculations!MH49</f>
        <v/>
      </c>
      <c r="AD49" s="77" t="str">
        <f>Calculations!MI49</f>
        <v/>
      </c>
      <c r="AE49" s="77" t="str">
        <f>Calculations!MJ49</f>
        <v/>
      </c>
      <c r="AF49" s="77" t="str">
        <f>Calculations!MK49</f>
        <v/>
      </c>
      <c r="AG49" s="77" t="str">
        <f>Calculations!ML49</f>
        <v/>
      </c>
      <c r="AH49" s="77" t="str">
        <f>Calculations!MM49</f>
        <v/>
      </c>
      <c r="AI49" s="77" t="str">
        <f>Calculations!MN49</f>
        <v/>
      </c>
      <c r="AJ49" s="77" t="str">
        <f>Calculations!MO49</f>
        <v/>
      </c>
      <c r="AK49" s="77" t="str">
        <f>Calculations!MP49</f>
        <v/>
      </c>
      <c r="AL49" s="77" t="str">
        <f>Calculations!MQ49</f>
        <v/>
      </c>
      <c r="AM49" s="77" t="str">
        <f>Calculations!MR49</f>
        <v/>
      </c>
      <c r="AN49" s="77" t="str">
        <f>Calculations!MS49</f>
        <v/>
      </c>
      <c r="AO49" s="77" t="str">
        <f>Calculations!MT49</f>
        <v/>
      </c>
      <c r="AP49" s="77" t="str">
        <f>Calculations!MU49</f>
        <v/>
      </c>
      <c r="AQ49" s="77" t="str">
        <f>Calculations!MV49</f>
        <v/>
      </c>
      <c r="AR49" s="77" t="str">
        <f>Calculations!MW49</f>
        <v/>
      </c>
      <c r="AS49" s="77" t="str">
        <f>Calculations!MX49</f>
        <v/>
      </c>
      <c r="AT49" s="77" t="str">
        <f>Calculations!MY49</f>
        <v/>
      </c>
      <c r="AU49" s="77" t="str">
        <f>Calculations!MZ49</f>
        <v/>
      </c>
      <c r="AV49" s="77" t="str">
        <f>Calculations!NA49</f>
        <v/>
      </c>
      <c r="AW49" s="77" t="str">
        <f>Calculations!NB49</f>
        <v/>
      </c>
      <c r="AX49" s="77" t="str">
        <f>Calculations!NC49</f>
        <v/>
      </c>
      <c r="AY49" s="77" t="str">
        <f>Calculations!ND49</f>
        <v/>
      </c>
      <c r="AZ49" s="77" t="str">
        <f>Calculations!NE49</f>
        <v/>
      </c>
      <c r="BA49" s="77" t="str">
        <f>Calculations!NF49</f>
        <v/>
      </c>
      <c r="BB49" s="77" t="str">
        <f>Calculations!NG49</f>
        <v/>
      </c>
      <c r="BC49" s="77" t="str">
        <f>Calculations!NJ49</f>
        <v>+</v>
      </c>
      <c r="BD49" s="77" t="str">
        <f>Calculations!NK49</f>
        <v>+</v>
      </c>
      <c r="BE49" s="77" t="str">
        <f>Calculations!NL49</f>
        <v>+</v>
      </c>
      <c r="BF49" s="77" t="str">
        <f>Calculations!NM49</f>
        <v/>
      </c>
      <c r="BG49" s="77" t="str">
        <f>Calculations!NN49</f>
        <v/>
      </c>
      <c r="BH49" s="77" t="str">
        <f>Calculations!NO49</f>
        <v/>
      </c>
      <c r="BI49" s="77" t="str">
        <f>Calculations!NP49</f>
        <v/>
      </c>
      <c r="BJ49" s="77" t="str">
        <f>Calculations!NQ49</f>
        <v/>
      </c>
      <c r="BK49" s="77" t="str">
        <f>Calculations!NR49</f>
        <v/>
      </c>
      <c r="BL49" s="77" t="str">
        <f>Calculations!NS49</f>
        <v/>
      </c>
      <c r="BM49" s="77" t="str">
        <f>Calculations!NT49</f>
        <v/>
      </c>
      <c r="BN49" s="77" t="str">
        <f>Calculations!NU49</f>
        <v/>
      </c>
      <c r="BO49" s="77" t="str">
        <f>Calculations!NV49</f>
        <v/>
      </c>
      <c r="BP49" s="77" t="str">
        <f>Calculations!NW49</f>
        <v/>
      </c>
      <c r="BQ49" s="77" t="str">
        <f>Calculations!NX49</f>
        <v/>
      </c>
      <c r="BR49" s="77" t="str">
        <f>Calculations!NY49</f>
        <v/>
      </c>
      <c r="BS49" s="77" t="str">
        <f>Calculations!NZ49</f>
        <v/>
      </c>
      <c r="BT49" s="77" t="str">
        <f>Calculations!OA49</f>
        <v/>
      </c>
      <c r="BU49" s="77" t="str">
        <f>Calculations!OB49</f>
        <v/>
      </c>
      <c r="BV49" s="77" t="str">
        <f>Calculations!OC49</f>
        <v/>
      </c>
      <c r="BW49" s="77" t="str">
        <f>Calculations!OD49</f>
        <v/>
      </c>
      <c r="BX49" s="77" t="str">
        <f>Calculations!OE49</f>
        <v/>
      </c>
      <c r="BY49" s="77" t="str">
        <f>Calculations!OF49</f>
        <v/>
      </c>
      <c r="BZ49" s="77" t="str">
        <f>Calculations!OG49</f>
        <v/>
      </c>
      <c r="CA49" s="77" t="str">
        <f>Calculations!OH49</f>
        <v/>
      </c>
      <c r="CB49" s="77" t="str">
        <f>Calculations!OI49</f>
        <v/>
      </c>
      <c r="CC49" s="77" t="str">
        <f>Calculations!OJ49</f>
        <v/>
      </c>
      <c r="CD49" s="77" t="str">
        <f>Calculations!OK49</f>
        <v/>
      </c>
      <c r="CE49" s="77" t="str">
        <f>Calculations!OL49</f>
        <v/>
      </c>
      <c r="CF49" s="77" t="str">
        <f>Calculations!OM49</f>
        <v/>
      </c>
      <c r="CG49" s="77" t="str">
        <f>Calculations!ON49</f>
        <v/>
      </c>
      <c r="CH49" s="77" t="str">
        <f>Calculations!OO49</f>
        <v/>
      </c>
      <c r="CI49" s="77" t="str">
        <f>Calculations!OP49</f>
        <v/>
      </c>
      <c r="CJ49" s="77" t="str">
        <f>Calculations!OQ49</f>
        <v/>
      </c>
      <c r="CK49" s="77" t="str">
        <f>Calculations!OR49</f>
        <v/>
      </c>
      <c r="CL49" s="77" t="str">
        <f>Calculations!OS49</f>
        <v/>
      </c>
      <c r="CM49" s="77" t="str">
        <f>Calculations!OT49</f>
        <v/>
      </c>
      <c r="CN49" s="77" t="str">
        <f>Calculations!OU49</f>
        <v/>
      </c>
      <c r="CO49" s="77" t="str">
        <f>Calculations!OV49</f>
        <v/>
      </c>
      <c r="CP49" s="77" t="str">
        <f>Calculations!OW49</f>
        <v/>
      </c>
      <c r="CQ49" s="77" t="str">
        <f>Calculations!OX49</f>
        <v/>
      </c>
      <c r="CR49" s="77" t="str">
        <f>Calculations!OY49</f>
        <v/>
      </c>
      <c r="CS49" s="77" t="str">
        <f>Calculations!OZ49</f>
        <v/>
      </c>
      <c r="CT49" s="77" t="str">
        <f>Calculations!PA49</f>
        <v/>
      </c>
      <c r="CU49" s="77" t="str">
        <f>Calculations!PB49</f>
        <v/>
      </c>
      <c r="CV49" s="77" t="str">
        <f>Calculations!PC49</f>
        <v/>
      </c>
      <c r="CW49" s="77" t="str">
        <f>Calculations!PD49</f>
        <v/>
      </c>
      <c r="CX49" s="77" t="str">
        <f>Calculations!PE49</f>
        <v/>
      </c>
      <c r="CY49" s="77" t="str">
        <f t="shared" si="0"/>
        <v>+</v>
      </c>
      <c r="CZ49" s="77" t="str">
        <f t="shared" si="1"/>
        <v>+</v>
      </c>
    </row>
  </sheetData>
  <mergeCells count="10">
    <mergeCell ref="G1:R1"/>
    <mergeCell ref="S1:AD1"/>
    <mergeCell ref="BC1:BN1"/>
    <mergeCell ref="BO1:BZ1"/>
    <mergeCell ref="CY1:CY2"/>
    <mergeCell ref="CZ1:CZ2"/>
    <mergeCell ref="AE1:AP1"/>
    <mergeCell ref="AQ1:BB1"/>
    <mergeCell ref="CA1:CL1"/>
    <mergeCell ref="CM1:CX1"/>
  </mergeCells>
  <conditionalFormatting sqref="G3:CZ49">
    <cfRule type="cellIs" dxfId="9" priority="3" operator="equal">
      <formula>"+"</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2" operator="containsText" id="{0E09B03E-12EF-4C39-9B43-7CFD91D9403D}">
            <xm:f>NOT(ISERROR(SEARCH("-",G3)))</xm:f>
            <xm:f>"-"</xm:f>
            <x14:dxf>
              <font>
                <strike val="0"/>
              </font>
              <fill>
                <patternFill>
                  <bgColor rgb="FFFF0000"/>
                </patternFill>
              </fill>
            </x14:dxf>
          </x14:cfRule>
          <xm:sqref>G3:CZ49</xm:sqref>
        </x14:conditionalFormatting>
        <x14:conditionalFormatting xmlns:xm="http://schemas.microsoft.com/office/excel/2006/main">
          <x14:cfRule type="containsText" priority="1" stopIfTrue="1" operator="containsText" id="{214FA87F-7AC6-4339-A72F-D304F564EE7C}">
            <xm:f>NOT(ISERROR(SEARCH("+/-",G3)))</xm:f>
            <xm:f>"+/-"</xm:f>
            <x14:dxf>
              <font>
                <strike val="0"/>
                <color auto="1"/>
              </font>
              <fill>
                <patternFill>
                  <bgColor theme="0" tint="-0.24994659260841701"/>
                </patternFill>
              </fill>
            </x14:dxf>
          </x14:cfRule>
          <xm:sqref>G3:CZ49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46"/>
  <sheetViews>
    <sheetView zoomScaleNormal="100" workbookViewId="0"/>
  </sheetViews>
  <sheetFormatPr defaultRowHeight="15" x14ac:dyDescent="0.25"/>
  <cols>
    <col min="1" max="1" width="10.7109375" style="20" customWidth="1"/>
    <col min="2" max="2" width="98.42578125" style="29" bestFit="1" customWidth="1"/>
    <col min="3" max="4" width="15.7109375" style="79" customWidth="1"/>
    <col min="5" max="5" width="28.28515625" style="20" bestFit="1" customWidth="1"/>
    <col min="6" max="6" width="28.85546875" style="20" bestFit="1" customWidth="1"/>
    <col min="7" max="7" width="5.7109375" style="16" customWidth="1"/>
    <col min="8" max="16384" width="9.140625" style="16"/>
  </cols>
  <sheetData>
    <row r="1" spans="1:6" s="27" customFormat="1" x14ac:dyDescent="0.25">
      <c r="A1" s="19" t="s">
        <v>0</v>
      </c>
      <c r="B1" s="26" t="s">
        <v>1426</v>
      </c>
      <c r="C1" s="78" t="s">
        <v>12</v>
      </c>
      <c r="D1" s="78" t="s">
        <v>106</v>
      </c>
      <c r="E1" s="25" t="s">
        <v>1445</v>
      </c>
      <c r="F1" s="25" t="s">
        <v>111</v>
      </c>
    </row>
    <row r="2" spans="1:6" x14ac:dyDescent="0.25">
      <c r="A2" s="3" t="s">
        <v>1517</v>
      </c>
      <c r="B2" s="28" t="str">
        <f>'Array Table'!B2</f>
        <v>Abiotrophia defectiva</v>
      </c>
      <c r="C2" s="77" t="str">
        <f>'Identification Call'!CZ3</f>
        <v>+</v>
      </c>
      <c r="D2" s="77" t="str">
        <f>'Identification Call'!CY3</f>
        <v>+</v>
      </c>
      <c r="E2" s="24">
        <f>Calculations!HK3</f>
        <v>-1.5297896935239927</v>
      </c>
      <c r="F2" s="24">
        <f>Calculations!HM3</f>
        <v>-0.18463173067390878</v>
      </c>
    </row>
    <row r="3" spans="1:6" x14ac:dyDescent="0.25">
      <c r="A3" s="3" t="s">
        <v>1518</v>
      </c>
      <c r="B3" s="28" t="str">
        <f>'Array Table'!B3</f>
        <v>Akkermansia muciniphila</v>
      </c>
      <c r="C3" s="77" t="str">
        <f>'Identification Call'!CZ4</f>
        <v>+</v>
      </c>
      <c r="D3" s="77" t="str">
        <f>'Identification Call'!CY4</f>
        <v>+</v>
      </c>
      <c r="E3" s="24">
        <f>Calculations!HK4</f>
        <v>1.9008789554216079</v>
      </c>
      <c r="F3" s="24">
        <f>Calculations!HM4</f>
        <v>0.27895446264862339</v>
      </c>
    </row>
    <row r="4" spans="1:6" x14ac:dyDescent="0.25">
      <c r="A4" s="3" t="s">
        <v>1519</v>
      </c>
      <c r="B4" s="28" t="str">
        <f>'Array Table'!B4</f>
        <v>Alistipes putredinis</v>
      </c>
      <c r="C4" s="77" t="str">
        <f>'Identification Call'!CZ5</f>
        <v>+</v>
      </c>
      <c r="D4" s="77" t="str">
        <f>'Identification Call'!CY5</f>
        <v>+</v>
      </c>
      <c r="E4" s="24">
        <f>Calculations!HK5</f>
        <v>4.6267527356211566</v>
      </c>
      <c r="F4" s="24">
        <f>Calculations!HM5</f>
        <v>0.66527629041739911</v>
      </c>
    </row>
    <row r="5" spans="1:6" x14ac:dyDescent="0.25">
      <c r="A5" s="3" t="s">
        <v>1520</v>
      </c>
      <c r="B5" s="28" t="str">
        <f>'Array Table'!B5</f>
        <v>Anaerotruncus colihominis</v>
      </c>
      <c r="C5" s="77" t="str">
        <f>'Identification Call'!CZ6</f>
        <v>+</v>
      </c>
      <c r="D5" s="77" t="str">
        <f>'Identification Call'!CY6</f>
        <v>+</v>
      </c>
      <c r="E5" s="24">
        <f>Calculations!HK6</f>
        <v>2.1734697250521156</v>
      </c>
      <c r="F5" s="24">
        <f>Calculations!HM6</f>
        <v>0.33715359514365878</v>
      </c>
    </row>
    <row r="6" spans="1:6" x14ac:dyDescent="0.25">
      <c r="A6" s="3" t="s">
        <v>1521</v>
      </c>
      <c r="B6" s="28" t="str">
        <f>'Array Table'!B6</f>
        <v>Bacteroides coprocola</v>
      </c>
      <c r="C6" s="77" t="str">
        <f>'Identification Call'!CZ7</f>
        <v>-</v>
      </c>
      <c r="D6" s="77" t="str">
        <f>'Identification Call'!CY7</f>
        <v>-</v>
      </c>
      <c r="E6" s="24">
        <f>Calculations!HK7</f>
        <v>-1.0376596591597496</v>
      </c>
      <c r="F6" s="24">
        <f>Calculations!HM7</f>
        <v>-1.6054933102079946E-2</v>
      </c>
    </row>
    <row r="7" spans="1:6" x14ac:dyDescent="0.25">
      <c r="A7" s="3" t="s">
        <v>1522</v>
      </c>
      <c r="B7" s="28" t="str">
        <f>'Array Table'!B7</f>
        <v>Bacteroides eggerthii</v>
      </c>
      <c r="C7" s="77" t="str">
        <f>'Identification Call'!CZ8</f>
        <v>+</v>
      </c>
      <c r="D7" s="77" t="str">
        <f>'Identification Call'!CY8</f>
        <v>+</v>
      </c>
      <c r="E7" s="24">
        <f>Calculations!HK8</f>
        <v>5.1694113225499683</v>
      </c>
      <c r="F7" s="24">
        <f>Calculations!HM8</f>
        <v>0.71344108972363529</v>
      </c>
    </row>
    <row r="8" spans="1:6" x14ac:dyDescent="0.25">
      <c r="A8" s="3" t="s">
        <v>1523</v>
      </c>
      <c r="B8" s="28" t="str">
        <f>'Array Table'!B8</f>
        <v>Bacteroides fragilis</v>
      </c>
      <c r="C8" s="77" t="str">
        <f>'Identification Call'!CZ9</f>
        <v>+/-</v>
      </c>
      <c r="D8" s="77" t="str">
        <f>'Identification Call'!CY9</f>
        <v>-</v>
      </c>
      <c r="E8" s="24">
        <f>Calculations!HK9</f>
        <v>2.0562276533121313</v>
      </c>
      <c r="F8" s="24">
        <f>Calculations!HM9</f>
        <v>0.31307119549054002</v>
      </c>
    </row>
    <row r="9" spans="1:6" x14ac:dyDescent="0.25">
      <c r="A9" s="3" t="s">
        <v>1524</v>
      </c>
      <c r="B9" s="28" t="str">
        <f>'Array Table'!B9</f>
        <v>Bacteroides intestinalis</v>
      </c>
      <c r="C9" s="77" t="str">
        <f>'Identification Call'!CZ10</f>
        <v>+</v>
      </c>
      <c r="D9" s="77" t="str">
        <f>'Identification Call'!CY10</f>
        <v>+</v>
      </c>
      <c r="E9" s="24">
        <f>Calculations!HK10</f>
        <v>-4.4691485522888792</v>
      </c>
      <c r="F9" s="24">
        <f>Calculations!HM10</f>
        <v>-0.65022479063419925</v>
      </c>
    </row>
    <row r="10" spans="1:6" x14ac:dyDescent="0.25">
      <c r="A10" s="3" t="s">
        <v>1525</v>
      </c>
      <c r="B10" s="28" t="str">
        <f>'Array Table'!B10</f>
        <v>Bacteroides ovatus</v>
      </c>
      <c r="C10" s="77" t="str">
        <f>'Identification Call'!CZ11</f>
        <v>+</v>
      </c>
      <c r="D10" s="77" t="str">
        <f>'Identification Call'!CY11</f>
        <v>+</v>
      </c>
      <c r="E10" s="24">
        <f>Calculations!HK11</f>
        <v>19.973288782425779</v>
      </c>
      <c r="F10" s="24">
        <f>Calculations!HM11</f>
        <v>1.3004495812683985</v>
      </c>
    </row>
    <row r="11" spans="1:6" x14ac:dyDescent="0.25">
      <c r="A11" s="3" t="s">
        <v>1526</v>
      </c>
      <c r="B11" s="28" t="str">
        <f>'Array Table'!B11</f>
        <v>Bacteroides vulgatus</v>
      </c>
      <c r="C11" s="77" t="str">
        <f>'Identification Call'!CZ12</f>
        <v>+</v>
      </c>
      <c r="D11" s="77" t="str">
        <f>'Identification Call'!CY12</f>
        <v>+</v>
      </c>
      <c r="E11" s="24">
        <f>Calculations!HK12</f>
        <v>1257.7824249540358</v>
      </c>
      <c r="F11" s="24">
        <f>Calculations!HM12</f>
        <v>3.0996055220201266</v>
      </c>
    </row>
    <row r="12" spans="1:6" x14ac:dyDescent="0.25">
      <c r="A12" s="3" t="s">
        <v>1527</v>
      </c>
      <c r="B12" s="28" t="str">
        <f>'Array Table'!B12</f>
        <v>Bifidobacterium adolescentis</v>
      </c>
      <c r="C12" s="77" t="str">
        <f>'Identification Call'!CZ13</f>
        <v>+</v>
      </c>
      <c r="D12" s="77" t="str">
        <f>'Identification Call'!CY13</f>
        <v>-</v>
      </c>
      <c r="E12" s="24">
        <f>Calculations!HK13</f>
        <v>3.6050018504433141</v>
      </c>
      <c r="F12" s="24">
        <f>Calculations!HM13</f>
        <v>0.55690549197836436</v>
      </c>
    </row>
    <row r="13" spans="1:6" x14ac:dyDescent="0.25">
      <c r="A13" s="3" t="s">
        <v>1528</v>
      </c>
      <c r="B13" s="28" t="str">
        <f>'Array Table'!B13</f>
        <v>Bifidobacterium bifidum</v>
      </c>
      <c r="C13" s="77" t="str">
        <f>'Identification Call'!CZ14</f>
        <v>+</v>
      </c>
      <c r="D13" s="77" t="str">
        <f>'Identification Call'!CY14</f>
        <v>+</v>
      </c>
      <c r="E13" s="24">
        <f>Calculations!HK14</f>
        <v>4.5947934199881413</v>
      </c>
      <c r="F13" s="24">
        <f>Calculations!HM14</f>
        <v>0.66226599046075862</v>
      </c>
    </row>
    <row r="14" spans="1:6" x14ac:dyDescent="0.25">
      <c r="A14" s="4" t="s">
        <v>1529</v>
      </c>
      <c r="B14" s="28" t="str">
        <f>'Array Table'!B14</f>
        <v>Bifidobacterium breve</v>
      </c>
      <c r="C14" s="77" t="str">
        <f>'Identification Call'!CZ15</f>
        <v>+/-</v>
      </c>
      <c r="D14" s="77" t="str">
        <f>'Identification Call'!CY15</f>
        <v>+/-</v>
      </c>
      <c r="E14" s="24">
        <f>Calculations!HK15</f>
        <v>-2.219138944135691</v>
      </c>
      <c r="F14" s="24">
        <f>Calculations!HM15</f>
        <v>-0.34618449501357851</v>
      </c>
    </row>
    <row r="15" spans="1:6" x14ac:dyDescent="0.25">
      <c r="A15" s="4" t="s">
        <v>1530</v>
      </c>
      <c r="B15" s="28" t="str">
        <f>'Array Table'!B15</f>
        <v>Bifidobacterium longum</v>
      </c>
      <c r="C15" s="77" t="str">
        <f>'Identification Call'!CZ16</f>
        <v>+</v>
      </c>
      <c r="D15" s="77" t="str">
        <f>'Identification Call'!CY16</f>
        <v>-</v>
      </c>
      <c r="E15" s="24">
        <f>Calculations!HK16</f>
        <v>2.4116156553815213</v>
      </c>
      <c r="F15" s="24">
        <f>Calculations!HM16</f>
        <v>0.38230809449325615</v>
      </c>
    </row>
    <row r="16" spans="1:6" x14ac:dyDescent="0.25">
      <c r="A16" s="4" t="s">
        <v>1531</v>
      </c>
      <c r="B16" s="28" t="str">
        <f>'Array Table'!B16</f>
        <v>Blautia hydrogenotrophica</v>
      </c>
      <c r="C16" s="77" t="str">
        <f>'Identification Call'!CZ17</f>
        <v>+</v>
      </c>
      <c r="D16" s="77" t="str">
        <f>'Identification Call'!CY17</f>
        <v>+</v>
      </c>
      <c r="E16" s="24">
        <f>Calculations!HK17</f>
        <v>1.2283031493691747</v>
      </c>
      <c r="F16" s="24">
        <f>Calculations!HM17</f>
        <v>8.9305565380314395E-2</v>
      </c>
    </row>
    <row r="17" spans="1:6" x14ac:dyDescent="0.25">
      <c r="A17" s="4" t="s">
        <v>1532</v>
      </c>
      <c r="B17" s="28" t="str">
        <f>'Array Table'!B17</f>
        <v>Collinsella aerofaciens</v>
      </c>
      <c r="C17" s="77" t="str">
        <f>'Identification Call'!CZ18</f>
        <v>-</v>
      </c>
      <c r="D17" s="77" t="str">
        <f>'Identification Call'!CY18</f>
        <v>-</v>
      </c>
      <c r="E17" s="24">
        <f>Calculations!HK18</f>
        <v>1.1121360858318714</v>
      </c>
      <c r="F17" s="24">
        <f>Calculations!HM18</f>
        <v>4.6157932668476793E-2</v>
      </c>
    </row>
    <row r="18" spans="1:6" x14ac:dyDescent="0.25">
      <c r="A18" s="4" t="s">
        <v>1533</v>
      </c>
      <c r="B18" s="28" t="str">
        <f>'Array Table'!B18</f>
        <v>Coprococcus comes</v>
      </c>
      <c r="C18" s="77" t="str">
        <f>'Identification Call'!CZ19</f>
        <v>-</v>
      </c>
      <c r="D18" s="77" t="str">
        <f>'Identification Call'!CY19</f>
        <v>-</v>
      </c>
      <c r="E18" s="24">
        <f>Calculations!HK19</f>
        <v>-1.2686844938249331</v>
      </c>
      <c r="F18" s="24">
        <f>Calculations!HM19</f>
        <v>-0.10335363184463439</v>
      </c>
    </row>
    <row r="19" spans="1:6" x14ac:dyDescent="0.25">
      <c r="A19" s="4" t="s">
        <v>1534</v>
      </c>
      <c r="B19" s="28" t="str">
        <f>'Array Table'!B19</f>
        <v>Coprococcus eutactus</v>
      </c>
      <c r="C19" s="77" t="str">
        <f>'Identification Call'!CZ20</f>
        <v>-</v>
      </c>
      <c r="D19" s="77" t="str">
        <f>'Identification Call'!CY20</f>
        <v>-</v>
      </c>
      <c r="E19" s="24">
        <f>Calculations!HK20</f>
        <v>1.2339922496240709</v>
      </c>
      <c r="F19" s="24">
        <f>Calculations!HM20</f>
        <v>9.1312432018074624E-2</v>
      </c>
    </row>
    <row r="20" spans="1:6" x14ac:dyDescent="0.25">
      <c r="A20" s="4" t="s">
        <v>1535</v>
      </c>
      <c r="B20" s="28" t="str">
        <f>'Array Table'!B20</f>
        <v>Desulfovibrio desulfuricans</v>
      </c>
      <c r="C20" s="77" t="str">
        <f>'Identification Call'!CZ21</f>
        <v>-</v>
      </c>
      <c r="D20" s="77" t="str">
        <f>'Identification Call'!CY21</f>
        <v>-</v>
      </c>
      <c r="E20" s="24">
        <f>Calculations!HK21</f>
        <v>-2.1885874025214771</v>
      </c>
      <c r="F20" s="24">
        <f>Calculations!HM21</f>
        <v>-0.34016389510029832</v>
      </c>
    </row>
    <row r="21" spans="1:6" x14ac:dyDescent="0.25">
      <c r="A21" s="4" t="s">
        <v>1536</v>
      </c>
      <c r="B21" s="28" t="str">
        <f>'Array Table'!B21</f>
        <v>Desulfovibrio piger</v>
      </c>
      <c r="C21" s="77" t="str">
        <f>'Identification Call'!CZ22</f>
        <v>+</v>
      </c>
      <c r="D21" s="77" t="str">
        <f>'Identification Call'!CY22</f>
        <v>+</v>
      </c>
      <c r="E21" s="24">
        <f>Calculations!HK22</f>
        <v>1.8192367879965623</v>
      </c>
      <c r="F21" s="24">
        <f>Calculations!HM22</f>
        <v>0.25988922958990363</v>
      </c>
    </row>
    <row r="22" spans="1:6" x14ac:dyDescent="0.25">
      <c r="A22" s="4" t="s">
        <v>1537</v>
      </c>
      <c r="B22" s="28" t="str">
        <f>'Array Table'!B22</f>
        <v>Desulfovibrio vulgaris</v>
      </c>
      <c r="C22" s="77" t="str">
        <f>'Identification Call'!CZ23</f>
        <v>-</v>
      </c>
      <c r="D22" s="77" t="str">
        <f>'Identification Call'!CY23</f>
        <v>-</v>
      </c>
      <c r="E22" s="24">
        <f>Calculations!HK23</f>
        <v>3.2490095854249397</v>
      </c>
      <c r="F22" s="24">
        <f>Calculations!HM23</f>
        <v>0.51175099262876766</v>
      </c>
    </row>
    <row r="23" spans="1:6" x14ac:dyDescent="0.25">
      <c r="A23" s="4" t="s">
        <v>1538</v>
      </c>
      <c r="B23" s="28" t="str">
        <f>'Array Table'!B23</f>
        <v>Dorea formicigenerans</v>
      </c>
      <c r="C23" s="77" t="str">
        <f>'Identification Call'!CZ24</f>
        <v>-</v>
      </c>
      <c r="D23" s="77" t="str">
        <f>'Identification Call'!CY24</f>
        <v>-</v>
      </c>
      <c r="E23" s="24">
        <f>Calculations!HK24</f>
        <v>2.8153871680679758</v>
      </c>
      <c r="F23" s="24">
        <f>Calculations!HM24</f>
        <v>0.44953812685821143</v>
      </c>
    </row>
    <row r="24" spans="1:6" x14ac:dyDescent="0.25">
      <c r="A24" s="4" t="s">
        <v>1539</v>
      </c>
      <c r="B24" s="28" t="str">
        <f>'Array Table'!B24</f>
        <v>Escherichia coli,Escherichia fergusonii,Shigella boydii,Shigella sonnei,Shigella dysenteriae,Shigella flexneri</v>
      </c>
      <c r="C24" s="77" t="str">
        <f>'Identification Call'!CZ25</f>
        <v>+/-</v>
      </c>
      <c r="D24" s="77" t="str">
        <f>'Identification Call'!CY25</f>
        <v>+/-</v>
      </c>
      <c r="E24" s="24">
        <f>Calculations!HK25</f>
        <v>1.0046316744020534</v>
      </c>
      <c r="F24" s="24">
        <f>Calculations!HM25</f>
        <v>2.0068666377597005E-3</v>
      </c>
    </row>
    <row r="25" spans="1:6" x14ac:dyDescent="0.25">
      <c r="A25" s="4" t="s">
        <v>1540</v>
      </c>
      <c r="B25" s="28" t="str">
        <f>'Array Table'!B25</f>
        <v>Eubacterium rectale</v>
      </c>
      <c r="C25" s="77" t="str">
        <f>'Identification Call'!CZ26</f>
        <v>+</v>
      </c>
      <c r="D25" s="77" t="str">
        <f>'Identification Call'!CY26</f>
        <v>+</v>
      </c>
      <c r="E25" s="24">
        <f>Calculations!HK26</f>
        <v>-15.312804913182438</v>
      </c>
      <c r="F25" s="24">
        <f>Calculations!HM26</f>
        <v>-1.1850547495972064</v>
      </c>
    </row>
    <row r="26" spans="1:6" x14ac:dyDescent="0.25">
      <c r="A26" s="4" t="s">
        <v>1541</v>
      </c>
      <c r="B26" s="28" t="str">
        <f>'Array Table'!B26</f>
        <v>Faecalibacterium prausnitzii</v>
      </c>
      <c r="C26" s="77" t="str">
        <f>'Identification Call'!CZ27</f>
        <v>-</v>
      </c>
      <c r="D26" s="77" t="str">
        <f>'Identification Call'!CY27</f>
        <v>-</v>
      </c>
      <c r="E26" s="24">
        <f>Calculations!HK27</f>
        <v>1.2804639771506812</v>
      </c>
      <c r="F26" s="24">
        <f>Calculations!HM27</f>
        <v>0.10736736512015288</v>
      </c>
    </row>
    <row r="27" spans="1:6" x14ac:dyDescent="0.25">
      <c r="A27" s="4" t="s">
        <v>1542</v>
      </c>
      <c r="B27" s="28" t="str">
        <f>'Array Table'!B27</f>
        <v>Finegoldia magna</v>
      </c>
      <c r="C27" s="77" t="str">
        <f>'Identification Call'!CZ28</f>
        <v>+</v>
      </c>
      <c r="D27" s="77" t="str">
        <f>'Identification Call'!CY28</f>
        <v>+</v>
      </c>
      <c r="E27" s="24">
        <f>Calculations!HK28</f>
        <v>-4.2574807298134401</v>
      </c>
      <c r="F27" s="24">
        <f>Calculations!HM28</f>
        <v>-0.62915269093772075</v>
      </c>
    </row>
    <row r="28" spans="1:6" x14ac:dyDescent="0.25">
      <c r="A28" s="4" t="s">
        <v>1543</v>
      </c>
      <c r="B28" s="28" t="str">
        <f>'Array Table'!B28</f>
        <v>Haemophilus parainfluenzae</v>
      </c>
      <c r="C28" s="77" t="str">
        <f>'Identification Call'!CZ29</f>
        <v>+</v>
      </c>
      <c r="D28" s="77" t="str">
        <f>'Identification Call'!CY29</f>
        <v>+</v>
      </c>
      <c r="E28" s="24">
        <f>Calculations!HK29</f>
        <v>442.64306242962687</v>
      </c>
      <c r="F28" s="24">
        <f>Calculations!HM29</f>
        <v>2.6460536618863943</v>
      </c>
    </row>
    <row r="29" spans="1:6" x14ac:dyDescent="0.25">
      <c r="A29" s="4" t="s">
        <v>1544</v>
      </c>
      <c r="B29" s="28" t="str">
        <f>'Array Table'!B29</f>
        <v>Lachnobacterium bovis</v>
      </c>
      <c r="C29" s="77" t="str">
        <f>'Identification Call'!CZ30</f>
        <v>+</v>
      </c>
      <c r="D29" s="77" t="str">
        <f>'Identification Call'!CY30</f>
        <v>+</v>
      </c>
      <c r="E29" s="24">
        <f>Calculations!HK30</f>
        <v>-1.9008789554216046</v>
      </c>
      <c r="F29" s="24">
        <f>Calculations!HM30</f>
        <v>-0.27895446264862267</v>
      </c>
    </row>
    <row r="30" spans="1:6" x14ac:dyDescent="0.25">
      <c r="A30" s="4" t="s">
        <v>1545</v>
      </c>
      <c r="B30" s="28" t="str">
        <f>'Array Table'!B30</f>
        <v>Lactobacillus acidophilus</v>
      </c>
      <c r="C30" s="77" t="str">
        <f>'Identification Call'!CZ31</f>
        <v>+</v>
      </c>
      <c r="D30" s="77" t="str">
        <f>'Identification Call'!CY31</f>
        <v>+</v>
      </c>
      <c r="E30" s="24">
        <f>Calculations!HK31</f>
        <v>52.831751461265405</v>
      </c>
      <c r="F30" s="24">
        <f>Calculations!HM31</f>
        <v>1.7228950085168517</v>
      </c>
    </row>
    <row r="31" spans="1:6" x14ac:dyDescent="0.25">
      <c r="A31" s="4" t="s">
        <v>1546</v>
      </c>
      <c r="B31" s="28" t="str">
        <f>'Array Table'!B31</f>
        <v>Lactobacillus crispatus</v>
      </c>
      <c r="C31" s="77" t="str">
        <f>'Identification Call'!CZ32</f>
        <v>+</v>
      </c>
      <c r="D31" s="77" t="str">
        <f>'Identification Call'!CY32</f>
        <v>+</v>
      </c>
      <c r="E31" s="24">
        <f>Calculations!HK32</f>
        <v>115.0938285616878</v>
      </c>
      <c r="F31" s="24">
        <f>Calculations!HM32</f>
        <v>2.0610520369793912</v>
      </c>
    </row>
    <row r="32" spans="1:6" x14ac:dyDescent="0.25">
      <c r="A32" s="4" t="s">
        <v>1547</v>
      </c>
      <c r="B32" s="28" t="str">
        <f>'Array Table'!B32</f>
        <v>Lactobacillus gasseri</v>
      </c>
      <c r="C32" s="77" t="str">
        <f>'Identification Call'!CZ33</f>
        <v>+</v>
      </c>
      <c r="D32" s="77" t="str">
        <f>'Identification Call'!CY33</f>
        <v>+</v>
      </c>
      <c r="E32" s="24">
        <f>Calculations!HK33</f>
        <v>-1.0400599338884782</v>
      </c>
      <c r="F32" s="24">
        <f>Calculations!HM33</f>
        <v>-1.7058366420959103E-2</v>
      </c>
    </row>
    <row r="33" spans="1:6" x14ac:dyDescent="0.25">
      <c r="A33" s="4" t="s">
        <v>1548</v>
      </c>
      <c r="B33" s="28" t="str">
        <f>'Array Table'!B33</f>
        <v>Lactobacillus rhamnosus</v>
      </c>
      <c r="C33" s="77" t="str">
        <f>'Identification Call'!CZ34</f>
        <v>-</v>
      </c>
      <c r="D33" s="77" t="str">
        <f>'Identification Call'!CY34</f>
        <v>+</v>
      </c>
      <c r="E33" s="24">
        <f>Calculations!HK34</f>
        <v>-7.7453655678630602</v>
      </c>
      <c r="F33" s="24">
        <f>Calculations!HM34</f>
        <v>-0.88904192052762421</v>
      </c>
    </row>
    <row r="34" spans="1:6" x14ac:dyDescent="0.25">
      <c r="A34" s="4" t="s">
        <v>1549</v>
      </c>
      <c r="B34" s="28" t="str">
        <f>'Array Table'!B34</f>
        <v>Lactobacillus salivarius</v>
      </c>
      <c r="C34" s="77" t="str">
        <f>'Identification Call'!CZ35</f>
        <v>+</v>
      </c>
      <c r="D34" s="77" t="str">
        <f>'Identification Call'!CY35</f>
        <v>+</v>
      </c>
      <c r="E34" s="24">
        <f>Calculations!HK35</f>
        <v>3334.6816721129453</v>
      </c>
      <c r="F34" s="24">
        <f>Calculations!HM35</f>
        <v>3.5230543825874596</v>
      </c>
    </row>
    <row r="35" spans="1:6" x14ac:dyDescent="0.25">
      <c r="A35" s="4" t="s">
        <v>1550</v>
      </c>
      <c r="B35" s="28" t="str">
        <f>'Array Table'!B35</f>
        <v>Parabacteroides distasonis</v>
      </c>
      <c r="C35" s="77" t="str">
        <f>'Identification Call'!CZ36</f>
        <v>+</v>
      </c>
      <c r="D35" s="77" t="str">
        <f>'Identification Call'!CY36</f>
        <v>+</v>
      </c>
      <c r="E35" s="24">
        <f>Calculations!HK36</f>
        <v>-1.1620455869578403</v>
      </c>
      <c r="F35" s="24">
        <f>Calculations!HM36</f>
        <v>-6.522316572719622E-2</v>
      </c>
    </row>
    <row r="36" spans="1:6" x14ac:dyDescent="0.25">
      <c r="A36" s="4" t="s">
        <v>1551</v>
      </c>
      <c r="B36" s="28" t="str">
        <f>'Array Table'!B36</f>
        <v>Parabacteroides merdae</v>
      </c>
      <c r="C36" s="77" t="str">
        <f>'Identification Call'!CZ37</f>
        <v>+</v>
      </c>
      <c r="D36" s="77" t="str">
        <f>'Identification Call'!CY37</f>
        <v>+</v>
      </c>
      <c r="E36" s="24">
        <f>Calculations!HK37</f>
        <v>-3.8996194228889602</v>
      </c>
      <c r="F36" s="24">
        <f>Calculations!HM37</f>
        <v>-0.59102222482028288</v>
      </c>
    </row>
    <row r="37" spans="1:6" x14ac:dyDescent="0.25">
      <c r="A37" s="4" t="s">
        <v>1552</v>
      </c>
      <c r="B37" s="28" t="str">
        <f>'Array Table'!B37</f>
        <v>Peptoniphilus asaccharolyticus</v>
      </c>
      <c r="C37" s="77" t="str">
        <f>'Identification Call'!CZ38</f>
        <v>+</v>
      </c>
      <c r="D37" s="77" t="str">
        <f>'Identification Call'!CY38</f>
        <v>+</v>
      </c>
      <c r="E37" s="24">
        <f>Calculations!HK38</f>
        <v>-2.5082248191005228</v>
      </c>
      <c r="F37" s="24">
        <f>Calculations!HM38</f>
        <v>-0.39936646091421502</v>
      </c>
    </row>
    <row r="38" spans="1:6" x14ac:dyDescent="0.25">
      <c r="A38" s="3" t="s">
        <v>1553</v>
      </c>
      <c r="B38" s="28" t="str">
        <f>'Array Table'!B38</f>
        <v>Peptostreptococcus anaerobius</v>
      </c>
      <c r="C38" s="77" t="str">
        <f>'Identification Call'!CZ39</f>
        <v>+</v>
      </c>
      <c r="D38" s="77" t="str">
        <f>'Identification Call'!CY39</f>
        <v>+/-</v>
      </c>
      <c r="E38" s="24">
        <f>Calculations!HK39</f>
        <v>6872.7257069015077</v>
      </c>
      <c r="F38" s="24">
        <f>Calculations!HM39</f>
        <v>3.8371290113968803</v>
      </c>
    </row>
    <row r="39" spans="1:6" x14ac:dyDescent="0.25">
      <c r="A39" s="3" t="s">
        <v>1554</v>
      </c>
      <c r="B39" s="28" t="str">
        <f>'Array Table'!B39</f>
        <v>Prevotella copri</v>
      </c>
      <c r="C39" s="77" t="str">
        <f>'Identification Call'!CZ40</f>
        <v>-</v>
      </c>
      <c r="D39" s="77" t="str">
        <f>'Identification Call'!CY40</f>
        <v>-</v>
      </c>
      <c r="E39" s="24">
        <f>Calculations!HK40</f>
        <v>-2.560927954301365</v>
      </c>
      <c r="F39" s="24">
        <f>Calculations!HM40</f>
        <v>-0.40839736078413452</v>
      </c>
    </row>
    <row r="40" spans="1:6" x14ac:dyDescent="0.25">
      <c r="A40" s="3" t="s">
        <v>1555</v>
      </c>
      <c r="B40" s="28" t="str">
        <f>'Array Table'!B40</f>
        <v>Ruminococcus gnavus</v>
      </c>
      <c r="C40" s="77" t="str">
        <f>'Identification Call'!CZ41</f>
        <v>+</v>
      </c>
      <c r="D40" s="77" t="str">
        <f>'Identification Call'!CY41</f>
        <v>+</v>
      </c>
      <c r="E40" s="24">
        <f>Calculations!HK41</f>
        <v>-1.8446323871718797</v>
      </c>
      <c r="F40" s="24">
        <f>Calculations!HM41</f>
        <v>-0.2659098295031837</v>
      </c>
    </row>
    <row r="41" spans="1:6" x14ac:dyDescent="0.25">
      <c r="A41" s="3" t="s">
        <v>1556</v>
      </c>
      <c r="B41" s="28" t="str">
        <f>'Array Table'!B41</f>
        <v>Ruminococcus torques</v>
      </c>
      <c r="C41" s="77" t="str">
        <f>'Identification Call'!CZ42</f>
        <v>-</v>
      </c>
      <c r="D41" s="77" t="str">
        <f>'Identification Call'!CY42</f>
        <v>-</v>
      </c>
      <c r="E41" s="24">
        <f>Calculations!HK42</f>
        <v>-1.0376596591597496</v>
      </c>
      <c r="F41" s="24">
        <f>Calculations!HM42</f>
        <v>-1.6054933102079946E-2</v>
      </c>
    </row>
    <row r="42" spans="1:6" x14ac:dyDescent="0.25">
      <c r="A42" s="3" t="s">
        <v>1557</v>
      </c>
      <c r="B42" s="28" t="str">
        <f>'Array Table'!B42</f>
        <v>Sporobacter termitidis</v>
      </c>
      <c r="C42" s="77" t="str">
        <f>'Identification Call'!CZ43</f>
        <v>+</v>
      </c>
      <c r="D42" s="77" t="str">
        <f>'Identification Call'!CY43</f>
        <v>+</v>
      </c>
      <c r="E42" s="24">
        <f>Calculations!HK43</f>
        <v>-1.5800826237267553</v>
      </c>
      <c r="F42" s="24">
        <f>Calculations!HM43</f>
        <v>-0.19867979713822789</v>
      </c>
    </row>
    <row r="43" spans="1:6" x14ac:dyDescent="0.25">
      <c r="A43" s="3" t="s">
        <v>1558</v>
      </c>
      <c r="B43" s="28" t="str">
        <f>'Array Table'!B43</f>
        <v>Streptococcus anginosus</v>
      </c>
      <c r="C43" s="77" t="str">
        <f>'Identification Call'!CZ44</f>
        <v>+/-</v>
      </c>
      <c r="D43" s="77" t="str">
        <f>'Identification Call'!CY44</f>
        <v>+</v>
      </c>
      <c r="E43" s="24">
        <f>Calculations!HK44</f>
        <v>-5.7093770166834599</v>
      </c>
      <c r="F43" s="24">
        <f>Calculations!HM44</f>
        <v>-0.75658872243547248</v>
      </c>
    </row>
    <row r="44" spans="1:6" x14ac:dyDescent="0.25">
      <c r="A44" s="3" t="s">
        <v>1559</v>
      </c>
      <c r="B44" s="28" t="str">
        <f>'Array Table'!B44</f>
        <v>Streptococcus mutans</v>
      </c>
      <c r="C44" s="77" t="str">
        <f>'Identification Call'!CZ45</f>
        <v>+</v>
      </c>
      <c r="D44" s="77" t="str">
        <f>'Identification Call'!CY45</f>
        <v>+</v>
      </c>
      <c r="E44" s="24">
        <f>Calculations!HK45</f>
        <v>-19.743875993985117</v>
      </c>
      <c r="F44" s="24">
        <f>Calculations!HM45</f>
        <v>-1.2954324146739988</v>
      </c>
    </row>
    <row r="45" spans="1:6" x14ac:dyDescent="0.25">
      <c r="A45" s="3" t="s">
        <v>1560</v>
      </c>
      <c r="B45" s="28" t="str">
        <f>'Array Table'!B45</f>
        <v>Streptococcus thermophilus,Streptococcus salivarius</v>
      </c>
      <c r="C45" s="77" t="str">
        <f>'Identification Call'!CZ46</f>
        <v>+</v>
      </c>
      <c r="D45" s="77" t="str">
        <f>'Identification Call'!CY46</f>
        <v>+</v>
      </c>
      <c r="E45" s="24">
        <f>Calculations!HK46</f>
        <v>-8.4561443244910404</v>
      </c>
      <c r="F45" s="24">
        <f>Calculations!HM46</f>
        <v>-0.92717238664506185</v>
      </c>
    </row>
    <row r="46" spans="1:6" x14ac:dyDescent="0.25">
      <c r="A46" s="3" t="s">
        <v>1561</v>
      </c>
      <c r="B46" s="28" t="str">
        <f>'Array Table'!B46</f>
        <v>Subdoligranulum variabile</v>
      </c>
      <c r="C46" s="77" t="str">
        <f>'Identification Call'!CZ47</f>
        <v>-</v>
      </c>
      <c r="D46" s="77" t="str">
        <f>'Identification Call'!CY47</f>
        <v>-</v>
      </c>
      <c r="E46" s="24">
        <f>Calculations!HK47</f>
        <v>1.5874010519682014</v>
      </c>
      <c r="F46" s="24">
        <f>Calculations!HM47</f>
        <v>0.20068666377598796</v>
      </c>
    </row>
  </sheetData>
  <conditionalFormatting sqref="C2:D46">
    <cfRule type="cellIs" dxfId="6" priority="7" operator="equal">
      <formula>"+"</formula>
    </cfRule>
  </conditionalFormatting>
  <conditionalFormatting sqref="E2:E46">
    <cfRule type="cellIs" dxfId="5" priority="3" operator="greaterThan">
      <formula>10</formula>
    </cfRule>
    <cfRule type="cellIs" dxfId="4" priority="4" operator="lessThan">
      <formula>-10</formula>
    </cfRule>
  </conditionalFormatting>
  <conditionalFormatting sqref="F2:F46">
    <cfRule type="cellIs" dxfId="3" priority="1" operator="lessThan">
      <formula>-1</formula>
    </cfRule>
    <cfRule type="cellIs" dxfId="2" priority="2" operator="greaterThan">
      <formula>1</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containsText" priority="6" operator="containsText" id="{8B1E7CCE-DEF8-48EA-84E2-ECD705D502C9}">
            <xm:f>NOT(ISERROR(SEARCH("-",C2)))</xm:f>
            <xm:f>"-"</xm:f>
            <x14:dxf>
              <font>
                <strike val="0"/>
              </font>
              <fill>
                <patternFill>
                  <bgColor rgb="FFFF0000"/>
                </patternFill>
              </fill>
            </x14:dxf>
          </x14:cfRule>
          <xm:sqref>C2:D46</xm:sqref>
        </x14:conditionalFormatting>
        <x14:conditionalFormatting xmlns:xm="http://schemas.microsoft.com/office/excel/2006/main">
          <x14:cfRule type="containsText" priority="5" stopIfTrue="1" operator="containsText" id="{E3E1CD2F-339E-4381-9C19-8C097789CB4E}">
            <xm:f>NOT(ISERROR(SEARCH("+/-",C2)))</xm:f>
            <xm:f>"+/-"</xm:f>
            <x14:dxf>
              <font>
                <strike val="0"/>
                <color auto="1"/>
              </font>
              <fill>
                <patternFill>
                  <bgColor theme="0" tint="-0.24994659260841701"/>
                </patternFill>
              </fill>
            </x14:dxf>
          </x14:cfRule>
          <xm:sqref>C2:D46</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PE52"/>
  <sheetViews>
    <sheetView zoomScaleNormal="100" workbookViewId="0">
      <selection sqref="A1:B1"/>
    </sheetView>
  </sheetViews>
  <sheetFormatPr defaultRowHeight="15" x14ac:dyDescent="0.25"/>
  <cols>
    <col min="1" max="1" width="10.7109375" style="103" customWidth="1"/>
    <col min="2" max="2" width="50.7109375" style="91" customWidth="1"/>
    <col min="3" max="51" width="8.7109375" style="91" customWidth="1"/>
    <col min="52" max="52" width="5.7109375" style="91" customWidth="1"/>
    <col min="53" max="53" width="10.7109375" style="91" customWidth="1"/>
    <col min="54" max="54" width="50.7109375" style="91" customWidth="1"/>
    <col min="55" max="103" width="8.7109375" style="91" customWidth="1"/>
    <col min="104" max="104" width="5.7109375" style="91" customWidth="1"/>
    <col min="105" max="105" width="10.7109375" style="91" customWidth="1"/>
    <col min="106" max="106" width="50.7109375" style="91" customWidth="1"/>
    <col min="107" max="114" width="8.7109375" style="91" customWidth="1"/>
    <col min="115" max="115" width="10.7109375" style="91" customWidth="1"/>
    <col min="116" max="116" width="50.7109375" style="91" customWidth="1"/>
    <col min="117" max="165" width="8.7109375" style="91" customWidth="1"/>
    <col min="166" max="166" width="10.7109375" style="91" customWidth="1"/>
    <col min="167" max="167" width="50.7109375" style="91" customWidth="1"/>
    <col min="168" max="216" width="8.7109375" style="91" customWidth="1"/>
    <col min="217" max="217" width="10.7109375" style="91" customWidth="1"/>
    <col min="218" max="218" width="50.7109375" style="91" customWidth="1"/>
    <col min="219" max="220" width="12.7109375" style="91" customWidth="1"/>
    <col min="221" max="221" width="15.7109375" style="91" customWidth="1"/>
    <col min="222" max="222" width="10.7109375" style="91" customWidth="1"/>
    <col min="223" max="223" width="50.7109375" style="91" customWidth="1"/>
    <col min="224" max="271" width="8.7109375" style="69" customWidth="1"/>
    <col min="272" max="272" width="10.7109375" style="91" customWidth="1"/>
    <col min="273" max="273" width="50.7109375" style="91" customWidth="1"/>
    <col min="274" max="321" width="8.7109375" style="91" customWidth="1"/>
    <col min="322" max="322" width="10.7109375" style="91" customWidth="1"/>
    <col min="323" max="323" width="60.7109375" style="91" customWidth="1"/>
    <col min="324" max="371" width="8.7109375" style="91" customWidth="1"/>
    <col min="372" max="372" width="10.7109375" style="91" customWidth="1"/>
    <col min="373" max="373" width="50.7109375" style="91" customWidth="1"/>
    <col min="374" max="421" width="8.7109375" style="91" customWidth="1"/>
    <col min="422" max="422" width="5.7109375" style="91" customWidth="1"/>
    <col min="423" max="16384" width="9.140625" style="91"/>
  </cols>
  <sheetData>
    <row r="1" spans="1:421" s="82" customFormat="1" ht="14.25" x14ac:dyDescent="0.25">
      <c r="A1" s="147"/>
      <c r="B1" s="148"/>
      <c r="C1" s="151" t="s">
        <v>106</v>
      </c>
      <c r="D1" s="152"/>
      <c r="E1" s="152"/>
      <c r="F1" s="152"/>
      <c r="G1" s="152"/>
      <c r="H1" s="152"/>
      <c r="I1" s="152"/>
      <c r="J1" s="152"/>
      <c r="K1" s="152"/>
      <c r="L1" s="152"/>
      <c r="M1" s="152"/>
      <c r="N1" s="152"/>
      <c r="O1" s="151" t="s">
        <v>106</v>
      </c>
      <c r="P1" s="152"/>
      <c r="Q1" s="152"/>
      <c r="R1" s="152"/>
      <c r="S1" s="152"/>
      <c r="T1" s="152"/>
      <c r="U1" s="152"/>
      <c r="V1" s="152"/>
      <c r="W1" s="152"/>
      <c r="X1" s="152"/>
      <c r="Y1" s="152"/>
      <c r="Z1" s="152"/>
      <c r="AA1" s="151" t="s">
        <v>106</v>
      </c>
      <c r="AB1" s="152"/>
      <c r="AC1" s="152"/>
      <c r="AD1" s="152"/>
      <c r="AE1" s="152"/>
      <c r="AF1" s="152"/>
      <c r="AG1" s="152"/>
      <c r="AH1" s="152"/>
      <c r="AI1" s="152"/>
      <c r="AJ1" s="152"/>
      <c r="AK1" s="152"/>
      <c r="AL1" s="152"/>
      <c r="AM1" s="151" t="s">
        <v>106</v>
      </c>
      <c r="AN1" s="152"/>
      <c r="AO1" s="152"/>
      <c r="AP1" s="152"/>
      <c r="AQ1" s="152"/>
      <c r="AR1" s="152"/>
      <c r="AS1" s="152"/>
      <c r="AT1" s="152"/>
      <c r="AU1" s="152"/>
      <c r="AV1" s="152"/>
      <c r="AW1" s="152"/>
      <c r="AX1" s="152"/>
      <c r="AY1" s="147"/>
      <c r="AZ1" s="148"/>
      <c r="BA1" s="147"/>
      <c r="BB1" s="148"/>
      <c r="BC1" s="147" t="s">
        <v>12</v>
      </c>
      <c r="BD1" s="149"/>
      <c r="BE1" s="149"/>
      <c r="BF1" s="149"/>
      <c r="BG1" s="149"/>
      <c r="BH1" s="149"/>
      <c r="BI1" s="149"/>
      <c r="BJ1" s="149"/>
      <c r="BK1" s="149"/>
      <c r="BL1" s="149"/>
      <c r="BM1" s="149"/>
      <c r="BN1" s="148"/>
      <c r="BO1" s="147" t="s">
        <v>12</v>
      </c>
      <c r="BP1" s="149"/>
      <c r="BQ1" s="149"/>
      <c r="BR1" s="149"/>
      <c r="BS1" s="149"/>
      <c r="BT1" s="149"/>
      <c r="BU1" s="149"/>
      <c r="BV1" s="149"/>
      <c r="BW1" s="149"/>
      <c r="BX1" s="149"/>
      <c r="BY1" s="149"/>
      <c r="BZ1" s="148"/>
      <c r="CA1" s="147" t="s">
        <v>12</v>
      </c>
      <c r="CB1" s="149"/>
      <c r="CC1" s="149"/>
      <c r="CD1" s="149"/>
      <c r="CE1" s="149"/>
      <c r="CF1" s="149"/>
      <c r="CG1" s="149"/>
      <c r="CH1" s="149"/>
      <c r="CI1" s="149"/>
      <c r="CJ1" s="149"/>
      <c r="CK1" s="149"/>
      <c r="CL1" s="148"/>
      <c r="CM1" s="147" t="s">
        <v>12</v>
      </c>
      <c r="CN1" s="149"/>
      <c r="CO1" s="149"/>
      <c r="CP1" s="149"/>
      <c r="CQ1" s="149"/>
      <c r="CR1" s="149"/>
      <c r="CS1" s="149"/>
      <c r="CT1" s="149"/>
      <c r="CU1" s="149"/>
      <c r="CV1" s="149"/>
      <c r="CW1" s="149"/>
      <c r="CX1" s="148"/>
      <c r="CY1" s="147"/>
      <c r="CZ1" s="148"/>
      <c r="DA1" s="147"/>
      <c r="DB1" s="148"/>
      <c r="DC1" s="147" t="s">
        <v>1494</v>
      </c>
      <c r="DD1" s="149"/>
      <c r="DE1" s="149"/>
      <c r="DF1" s="149"/>
      <c r="DG1" s="149"/>
      <c r="DH1" s="148"/>
      <c r="DI1" s="147"/>
      <c r="DJ1" s="148"/>
      <c r="DK1" s="147"/>
      <c r="DL1" s="148"/>
      <c r="DM1" s="147" t="s">
        <v>1489</v>
      </c>
      <c r="DN1" s="149"/>
      <c r="DO1" s="149"/>
      <c r="DP1" s="149"/>
      <c r="DQ1" s="149"/>
      <c r="DR1" s="149"/>
      <c r="DS1" s="149"/>
      <c r="DT1" s="149"/>
      <c r="DU1" s="149"/>
      <c r="DV1" s="149"/>
      <c r="DW1" s="149"/>
      <c r="DX1" s="148"/>
      <c r="DY1" s="147" t="s">
        <v>1489</v>
      </c>
      <c r="DZ1" s="149"/>
      <c r="EA1" s="149"/>
      <c r="EB1" s="149"/>
      <c r="EC1" s="149"/>
      <c r="ED1" s="149"/>
      <c r="EE1" s="149"/>
      <c r="EF1" s="149"/>
      <c r="EG1" s="149"/>
      <c r="EH1" s="149"/>
      <c r="EI1" s="149"/>
      <c r="EJ1" s="148"/>
      <c r="EK1" s="147" t="s">
        <v>1489</v>
      </c>
      <c r="EL1" s="149"/>
      <c r="EM1" s="149"/>
      <c r="EN1" s="149"/>
      <c r="EO1" s="149"/>
      <c r="EP1" s="149"/>
      <c r="EQ1" s="149"/>
      <c r="ER1" s="149"/>
      <c r="ES1" s="149"/>
      <c r="ET1" s="149"/>
      <c r="EU1" s="149"/>
      <c r="EV1" s="148"/>
      <c r="EW1" s="147" t="s">
        <v>1489</v>
      </c>
      <c r="EX1" s="149"/>
      <c r="EY1" s="149"/>
      <c r="EZ1" s="149"/>
      <c r="FA1" s="149"/>
      <c r="FB1" s="149"/>
      <c r="FC1" s="149"/>
      <c r="FD1" s="149"/>
      <c r="FE1" s="149"/>
      <c r="FF1" s="149"/>
      <c r="FG1" s="149"/>
      <c r="FH1" s="148"/>
      <c r="FI1" s="81"/>
      <c r="FJ1" s="147"/>
      <c r="FK1" s="148"/>
      <c r="FL1" s="147" t="s">
        <v>1491</v>
      </c>
      <c r="FM1" s="149"/>
      <c r="FN1" s="149"/>
      <c r="FO1" s="149"/>
      <c r="FP1" s="149"/>
      <c r="FQ1" s="149"/>
      <c r="FR1" s="149"/>
      <c r="FS1" s="149"/>
      <c r="FT1" s="149"/>
      <c r="FU1" s="149"/>
      <c r="FV1" s="149"/>
      <c r="FW1" s="148"/>
      <c r="FX1" s="147" t="s">
        <v>1491</v>
      </c>
      <c r="FY1" s="149"/>
      <c r="FZ1" s="149"/>
      <c r="GA1" s="149"/>
      <c r="GB1" s="149"/>
      <c r="GC1" s="149"/>
      <c r="GD1" s="149"/>
      <c r="GE1" s="149"/>
      <c r="GF1" s="149"/>
      <c r="GG1" s="149"/>
      <c r="GH1" s="149"/>
      <c r="GI1" s="148"/>
      <c r="GJ1" s="147" t="s">
        <v>1491</v>
      </c>
      <c r="GK1" s="149"/>
      <c r="GL1" s="149"/>
      <c r="GM1" s="149"/>
      <c r="GN1" s="149"/>
      <c r="GO1" s="149"/>
      <c r="GP1" s="149"/>
      <c r="GQ1" s="149"/>
      <c r="GR1" s="149"/>
      <c r="GS1" s="149"/>
      <c r="GT1" s="149"/>
      <c r="GU1" s="148"/>
      <c r="GV1" s="147" t="s">
        <v>1491</v>
      </c>
      <c r="GW1" s="149"/>
      <c r="GX1" s="149"/>
      <c r="GY1" s="149"/>
      <c r="GZ1" s="149"/>
      <c r="HA1" s="149"/>
      <c r="HB1" s="149"/>
      <c r="HC1" s="149"/>
      <c r="HD1" s="149"/>
      <c r="HE1" s="149"/>
      <c r="HF1" s="149"/>
      <c r="HG1" s="148"/>
      <c r="HH1" s="81"/>
      <c r="HI1" s="150" t="s">
        <v>1493</v>
      </c>
      <c r="HJ1" s="150"/>
      <c r="HK1" s="150"/>
      <c r="HL1" s="150"/>
      <c r="HM1" s="150"/>
      <c r="HN1" s="147"/>
      <c r="HO1" s="148"/>
      <c r="HP1" s="151" t="s">
        <v>1508</v>
      </c>
      <c r="HQ1" s="152"/>
      <c r="HR1" s="152"/>
      <c r="HS1" s="152"/>
      <c r="HT1" s="152"/>
      <c r="HU1" s="152"/>
      <c r="HV1" s="152"/>
      <c r="HW1" s="152"/>
      <c r="HX1" s="152"/>
      <c r="HY1" s="152"/>
      <c r="HZ1" s="152"/>
      <c r="IA1" s="152"/>
      <c r="IB1" s="151" t="s">
        <v>1508</v>
      </c>
      <c r="IC1" s="152"/>
      <c r="ID1" s="152"/>
      <c r="IE1" s="152"/>
      <c r="IF1" s="152"/>
      <c r="IG1" s="152"/>
      <c r="IH1" s="152"/>
      <c r="II1" s="152"/>
      <c r="IJ1" s="152"/>
      <c r="IK1" s="152"/>
      <c r="IL1" s="152"/>
      <c r="IM1" s="152"/>
      <c r="IN1" s="151" t="s">
        <v>1508</v>
      </c>
      <c r="IO1" s="152"/>
      <c r="IP1" s="152"/>
      <c r="IQ1" s="152"/>
      <c r="IR1" s="152"/>
      <c r="IS1" s="152"/>
      <c r="IT1" s="152"/>
      <c r="IU1" s="152"/>
      <c r="IV1" s="152"/>
      <c r="IW1" s="152"/>
      <c r="IX1" s="152"/>
      <c r="IY1" s="152"/>
      <c r="IZ1" s="151" t="s">
        <v>1508</v>
      </c>
      <c r="JA1" s="152"/>
      <c r="JB1" s="152"/>
      <c r="JC1" s="152"/>
      <c r="JD1" s="152"/>
      <c r="JE1" s="152"/>
      <c r="JF1" s="152"/>
      <c r="JG1" s="152"/>
      <c r="JH1" s="152"/>
      <c r="JI1" s="152"/>
      <c r="JJ1" s="152"/>
      <c r="JK1" s="152"/>
      <c r="JL1" s="147"/>
      <c r="JM1" s="148"/>
      <c r="JN1" s="151" t="s">
        <v>1509</v>
      </c>
      <c r="JO1" s="152"/>
      <c r="JP1" s="152"/>
      <c r="JQ1" s="152"/>
      <c r="JR1" s="152"/>
      <c r="JS1" s="152"/>
      <c r="JT1" s="152"/>
      <c r="JU1" s="152"/>
      <c r="JV1" s="152"/>
      <c r="JW1" s="152"/>
      <c r="JX1" s="152"/>
      <c r="JY1" s="152"/>
      <c r="JZ1" s="151" t="s">
        <v>1509</v>
      </c>
      <c r="KA1" s="152"/>
      <c r="KB1" s="152"/>
      <c r="KC1" s="152"/>
      <c r="KD1" s="152"/>
      <c r="KE1" s="152"/>
      <c r="KF1" s="152"/>
      <c r="KG1" s="152"/>
      <c r="KH1" s="152"/>
      <c r="KI1" s="152"/>
      <c r="KJ1" s="152"/>
      <c r="KK1" s="152"/>
      <c r="KL1" s="151" t="s">
        <v>1509</v>
      </c>
      <c r="KM1" s="152"/>
      <c r="KN1" s="152"/>
      <c r="KO1" s="152"/>
      <c r="KP1" s="152"/>
      <c r="KQ1" s="152"/>
      <c r="KR1" s="152"/>
      <c r="KS1" s="152"/>
      <c r="KT1" s="152"/>
      <c r="KU1" s="152"/>
      <c r="KV1" s="152"/>
      <c r="KW1" s="152"/>
      <c r="KX1" s="151" t="s">
        <v>1509</v>
      </c>
      <c r="KY1" s="152"/>
      <c r="KZ1" s="152"/>
      <c r="LA1" s="152"/>
      <c r="LB1" s="152"/>
      <c r="LC1" s="152"/>
      <c r="LD1" s="152"/>
      <c r="LE1" s="152"/>
      <c r="LF1" s="152"/>
      <c r="LG1" s="152"/>
      <c r="LH1" s="152"/>
      <c r="LI1" s="152"/>
      <c r="LJ1" s="147"/>
      <c r="LK1" s="148"/>
      <c r="LL1" s="151" t="s">
        <v>1506</v>
      </c>
      <c r="LM1" s="152"/>
      <c r="LN1" s="152"/>
      <c r="LO1" s="152"/>
      <c r="LP1" s="152"/>
      <c r="LQ1" s="152"/>
      <c r="LR1" s="152"/>
      <c r="LS1" s="152"/>
      <c r="LT1" s="152"/>
      <c r="LU1" s="152"/>
      <c r="LV1" s="152"/>
      <c r="LW1" s="152"/>
      <c r="LX1" s="151" t="s">
        <v>1506</v>
      </c>
      <c r="LY1" s="152"/>
      <c r="LZ1" s="152"/>
      <c r="MA1" s="152"/>
      <c r="MB1" s="152"/>
      <c r="MC1" s="152"/>
      <c r="MD1" s="152"/>
      <c r="ME1" s="152"/>
      <c r="MF1" s="152"/>
      <c r="MG1" s="152"/>
      <c r="MH1" s="152"/>
      <c r="MI1" s="152"/>
      <c r="MJ1" s="151" t="s">
        <v>1506</v>
      </c>
      <c r="MK1" s="152"/>
      <c r="ML1" s="152"/>
      <c r="MM1" s="152"/>
      <c r="MN1" s="152"/>
      <c r="MO1" s="152"/>
      <c r="MP1" s="152"/>
      <c r="MQ1" s="152"/>
      <c r="MR1" s="152"/>
      <c r="MS1" s="152"/>
      <c r="MT1" s="152"/>
      <c r="MU1" s="152"/>
      <c r="MV1" s="151" t="s">
        <v>1506</v>
      </c>
      <c r="MW1" s="152"/>
      <c r="MX1" s="152"/>
      <c r="MY1" s="152"/>
      <c r="MZ1" s="152"/>
      <c r="NA1" s="152"/>
      <c r="NB1" s="152"/>
      <c r="NC1" s="152"/>
      <c r="ND1" s="152"/>
      <c r="NE1" s="152"/>
      <c r="NF1" s="152"/>
      <c r="NG1" s="152"/>
      <c r="NH1" s="147"/>
      <c r="NI1" s="148"/>
      <c r="NJ1" s="151" t="s">
        <v>1507</v>
      </c>
      <c r="NK1" s="152"/>
      <c r="NL1" s="152"/>
      <c r="NM1" s="152"/>
      <c r="NN1" s="152"/>
      <c r="NO1" s="152"/>
      <c r="NP1" s="152"/>
      <c r="NQ1" s="152"/>
      <c r="NR1" s="152"/>
      <c r="NS1" s="152"/>
      <c r="NT1" s="152"/>
      <c r="NU1" s="152"/>
      <c r="NV1" s="151" t="s">
        <v>1507</v>
      </c>
      <c r="NW1" s="152"/>
      <c r="NX1" s="152"/>
      <c r="NY1" s="152"/>
      <c r="NZ1" s="152"/>
      <c r="OA1" s="152"/>
      <c r="OB1" s="152"/>
      <c r="OC1" s="152"/>
      <c r="OD1" s="152"/>
      <c r="OE1" s="152"/>
      <c r="OF1" s="152"/>
      <c r="OG1" s="152"/>
      <c r="OH1" s="151" t="s">
        <v>1507</v>
      </c>
      <c r="OI1" s="152"/>
      <c r="OJ1" s="152"/>
      <c r="OK1" s="152"/>
      <c r="OL1" s="152"/>
      <c r="OM1" s="152"/>
      <c r="ON1" s="152"/>
      <c r="OO1" s="152"/>
      <c r="OP1" s="152"/>
      <c r="OQ1" s="152"/>
      <c r="OR1" s="152"/>
      <c r="OS1" s="152"/>
      <c r="OT1" s="151" t="s">
        <v>1507</v>
      </c>
      <c r="OU1" s="152"/>
      <c r="OV1" s="152"/>
      <c r="OW1" s="152"/>
      <c r="OX1" s="152"/>
      <c r="OY1" s="152"/>
      <c r="OZ1" s="152"/>
      <c r="PA1" s="152"/>
      <c r="PB1" s="152"/>
      <c r="PC1" s="152"/>
      <c r="PD1" s="152"/>
      <c r="PE1" s="152"/>
    </row>
    <row r="2" spans="1:421" s="82" customFormat="1" ht="14.25" x14ac:dyDescent="0.25">
      <c r="A2" s="102" t="s">
        <v>1565</v>
      </c>
      <c r="B2" s="22" t="s">
        <v>1426</v>
      </c>
      <c r="C2" s="83" t="s">
        <v>1</v>
      </c>
      <c r="D2" s="83" t="s">
        <v>2</v>
      </c>
      <c r="E2" s="83" t="s">
        <v>3</v>
      </c>
      <c r="F2" s="83" t="s">
        <v>4</v>
      </c>
      <c r="G2" s="83" t="s">
        <v>5</v>
      </c>
      <c r="H2" s="83" t="s">
        <v>6</v>
      </c>
      <c r="I2" s="83" t="s">
        <v>7</v>
      </c>
      <c r="J2" s="83" t="s">
        <v>8</v>
      </c>
      <c r="K2" s="83" t="s">
        <v>9</v>
      </c>
      <c r="L2" s="83" t="s">
        <v>10</v>
      </c>
      <c r="M2" s="83" t="s">
        <v>1451</v>
      </c>
      <c r="N2" s="83" t="s">
        <v>1452</v>
      </c>
      <c r="O2" s="83" t="s">
        <v>1453</v>
      </c>
      <c r="P2" s="83" t="s">
        <v>1454</v>
      </c>
      <c r="Q2" s="83" t="s">
        <v>1455</v>
      </c>
      <c r="R2" s="83" t="s">
        <v>1456</v>
      </c>
      <c r="S2" s="83" t="s">
        <v>1457</v>
      </c>
      <c r="T2" s="83" t="s">
        <v>1458</v>
      </c>
      <c r="U2" s="83" t="s">
        <v>1459</v>
      </c>
      <c r="V2" s="83" t="s">
        <v>1460</v>
      </c>
      <c r="W2" s="83" t="s">
        <v>1461</v>
      </c>
      <c r="X2" s="83" t="s">
        <v>1462</v>
      </c>
      <c r="Y2" s="83" t="s">
        <v>1463</v>
      </c>
      <c r="Z2" s="83" t="s">
        <v>1464</v>
      </c>
      <c r="AA2" s="83" t="s">
        <v>1465</v>
      </c>
      <c r="AB2" s="83" t="s">
        <v>1466</v>
      </c>
      <c r="AC2" s="83" t="s">
        <v>1467</v>
      </c>
      <c r="AD2" s="83" t="s">
        <v>1468</v>
      </c>
      <c r="AE2" s="83" t="s">
        <v>1469</v>
      </c>
      <c r="AF2" s="83" t="s">
        <v>1470</v>
      </c>
      <c r="AG2" s="83" t="s">
        <v>1471</v>
      </c>
      <c r="AH2" s="83" t="s">
        <v>1472</v>
      </c>
      <c r="AI2" s="83" t="s">
        <v>1473</v>
      </c>
      <c r="AJ2" s="83" t="s">
        <v>1474</v>
      </c>
      <c r="AK2" s="83" t="s">
        <v>1475</v>
      </c>
      <c r="AL2" s="83" t="s">
        <v>1476</v>
      </c>
      <c r="AM2" s="83" t="s">
        <v>1477</v>
      </c>
      <c r="AN2" s="83" t="s">
        <v>1478</v>
      </c>
      <c r="AO2" s="83" t="s">
        <v>1479</v>
      </c>
      <c r="AP2" s="83" t="s">
        <v>1480</v>
      </c>
      <c r="AQ2" s="83" t="s">
        <v>1481</v>
      </c>
      <c r="AR2" s="83" t="s">
        <v>1482</v>
      </c>
      <c r="AS2" s="83" t="s">
        <v>1483</v>
      </c>
      <c r="AT2" s="83" t="s">
        <v>1484</v>
      </c>
      <c r="AU2" s="83" t="s">
        <v>1485</v>
      </c>
      <c r="AV2" s="83" t="s">
        <v>1486</v>
      </c>
      <c r="AW2" s="83" t="s">
        <v>1487</v>
      </c>
      <c r="AX2" s="83" t="s">
        <v>1488</v>
      </c>
      <c r="AY2" s="83" t="s">
        <v>127</v>
      </c>
      <c r="AZ2" s="83" t="s">
        <v>11</v>
      </c>
      <c r="BA2" s="102" t="s">
        <v>1565</v>
      </c>
      <c r="BB2" s="22" t="s">
        <v>1426</v>
      </c>
      <c r="BC2" s="83" t="s">
        <v>1</v>
      </c>
      <c r="BD2" s="83" t="s">
        <v>2</v>
      </c>
      <c r="BE2" s="83" t="s">
        <v>3</v>
      </c>
      <c r="BF2" s="83" t="s">
        <v>4</v>
      </c>
      <c r="BG2" s="83" t="s">
        <v>5</v>
      </c>
      <c r="BH2" s="83" t="s">
        <v>6</v>
      </c>
      <c r="BI2" s="83" t="s">
        <v>7</v>
      </c>
      <c r="BJ2" s="83" t="s">
        <v>8</v>
      </c>
      <c r="BK2" s="83" t="s">
        <v>9</v>
      </c>
      <c r="BL2" s="83" t="s">
        <v>10</v>
      </c>
      <c r="BM2" s="83" t="s">
        <v>1451</v>
      </c>
      <c r="BN2" s="83" t="s">
        <v>1452</v>
      </c>
      <c r="BO2" s="83" t="s">
        <v>1453</v>
      </c>
      <c r="BP2" s="83" t="s">
        <v>1454</v>
      </c>
      <c r="BQ2" s="83" t="s">
        <v>1455</v>
      </c>
      <c r="BR2" s="83" t="s">
        <v>1456</v>
      </c>
      <c r="BS2" s="83" t="s">
        <v>1457</v>
      </c>
      <c r="BT2" s="83" t="s">
        <v>1458</v>
      </c>
      <c r="BU2" s="83" t="s">
        <v>1459</v>
      </c>
      <c r="BV2" s="83" t="s">
        <v>1460</v>
      </c>
      <c r="BW2" s="83" t="s">
        <v>1461</v>
      </c>
      <c r="BX2" s="83" t="s">
        <v>1462</v>
      </c>
      <c r="BY2" s="83" t="s">
        <v>1463</v>
      </c>
      <c r="BZ2" s="83" t="s">
        <v>1464</v>
      </c>
      <c r="CA2" s="83" t="s">
        <v>1465</v>
      </c>
      <c r="CB2" s="83" t="s">
        <v>1466</v>
      </c>
      <c r="CC2" s="83" t="s">
        <v>1467</v>
      </c>
      <c r="CD2" s="83" t="s">
        <v>1468</v>
      </c>
      <c r="CE2" s="83" t="s">
        <v>1469</v>
      </c>
      <c r="CF2" s="83" t="s">
        <v>1470</v>
      </c>
      <c r="CG2" s="83" t="s">
        <v>1471</v>
      </c>
      <c r="CH2" s="83" t="s">
        <v>1472</v>
      </c>
      <c r="CI2" s="83" t="s">
        <v>1473</v>
      </c>
      <c r="CJ2" s="83" t="s">
        <v>1474</v>
      </c>
      <c r="CK2" s="83" t="s">
        <v>1475</v>
      </c>
      <c r="CL2" s="83" t="s">
        <v>1476</v>
      </c>
      <c r="CM2" s="83" t="s">
        <v>1477</v>
      </c>
      <c r="CN2" s="83" t="s">
        <v>1478</v>
      </c>
      <c r="CO2" s="83" t="s">
        <v>1479</v>
      </c>
      <c r="CP2" s="83" t="s">
        <v>1480</v>
      </c>
      <c r="CQ2" s="83" t="s">
        <v>1481</v>
      </c>
      <c r="CR2" s="83" t="s">
        <v>1482</v>
      </c>
      <c r="CS2" s="83" t="s">
        <v>1483</v>
      </c>
      <c r="CT2" s="83" t="s">
        <v>1484</v>
      </c>
      <c r="CU2" s="83" t="s">
        <v>1485</v>
      </c>
      <c r="CV2" s="83" t="s">
        <v>1486</v>
      </c>
      <c r="CW2" s="83" t="s">
        <v>1487</v>
      </c>
      <c r="CX2" s="83" t="s">
        <v>1488</v>
      </c>
      <c r="CY2" s="83" t="s">
        <v>127</v>
      </c>
      <c r="CZ2" s="83" t="s">
        <v>11</v>
      </c>
      <c r="DA2" s="102" t="s">
        <v>1565</v>
      </c>
      <c r="DB2" s="22" t="s">
        <v>1426</v>
      </c>
      <c r="DC2" s="83" t="s">
        <v>1495</v>
      </c>
      <c r="DD2" s="83" t="s">
        <v>1496</v>
      </c>
      <c r="DE2" s="83" t="s">
        <v>1497</v>
      </c>
      <c r="DF2" s="83" t="s">
        <v>1498</v>
      </c>
      <c r="DG2" s="83" t="s">
        <v>1499</v>
      </c>
      <c r="DH2" s="83" t="s">
        <v>1500</v>
      </c>
      <c r="DI2" s="83" t="s">
        <v>127</v>
      </c>
      <c r="DJ2" s="83" t="s">
        <v>11</v>
      </c>
      <c r="DK2" s="102" t="s">
        <v>1565</v>
      </c>
      <c r="DL2" s="22" t="s">
        <v>1426</v>
      </c>
      <c r="DM2" s="83" t="s">
        <v>1</v>
      </c>
      <c r="DN2" s="83" t="s">
        <v>2</v>
      </c>
      <c r="DO2" s="83" t="s">
        <v>3</v>
      </c>
      <c r="DP2" s="83" t="s">
        <v>4</v>
      </c>
      <c r="DQ2" s="83" t="s">
        <v>5</v>
      </c>
      <c r="DR2" s="83" t="s">
        <v>6</v>
      </c>
      <c r="DS2" s="83" t="s">
        <v>7</v>
      </c>
      <c r="DT2" s="83" t="s">
        <v>8</v>
      </c>
      <c r="DU2" s="83" t="s">
        <v>9</v>
      </c>
      <c r="DV2" s="83" t="s">
        <v>10</v>
      </c>
      <c r="DW2" s="83" t="s">
        <v>1451</v>
      </c>
      <c r="DX2" s="83" t="s">
        <v>1452</v>
      </c>
      <c r="DY2" s="83" t="s">
        <v>1453</v>
      </c>
      <c r="DZ2" s="83" t="s">
        <v>1454</v>
      </c>
      <c r="EA2" s="83" t="s">
        <v>1455</v>
      </c>
      <c r="EB2" s="83" t="s">
        <v>1456</v>
      </c>
      <c r="EC2" s="83" t="s">
        <v>1457</v>
      </c>
      <c r="ED2" s="83" t="s">
        <v>1458</v>
      </c>
      <c r="EE2" s="83" t="s">
        <v>1459</v>
      </c>
      <c r="EF2" s="83" t="s">
        <v>1460</v>
      </c>
      <c r="EG2" s="83" t="s">
        <v>1461</v>
      </c>
      <c r="EH2" s="83" t="s">
        <v>1462</v>
      </c>
      <c r="EI2" s="83" t="s">
        <v>1463</v>
      </c>
      <c r="EJ2" s="83" t="s">
        <v>1464</v>
      </c>
      <c r="EK2" s="83" t="s">
        <v>1465</v>
      </c>
      <c r="EL2" s="83" t="s">
        <v>1466</v>
      </c>
      <c r="EM2" s="83" t="s">
        <v>1467</v>
      </c>
      <c r="EN2" s="83" t="s">
        <v>1468</v>
      </c>
      <c r="EO2" s="83" t="s">
        <v>1469</v>
      </c>
      <c r="EP2" s="83" t="s">
        <v>1470</v>
      </c>
      <c r="EQ2" s="83" t="s">
        <v>1471</v>
      </c>
      <c r="ER2" s="83" t="s">
        <v>1472</v>
      </c>
      <c r="ES2" s="83" t="s">
        <v>1473</v>
      </c>
      <c r="ET2" s="83" t="s">
        <v>1474</v>
      </c>
      <c r="EU2" s="83" t="s">
        <v>1475</v>
      </c>
      <c r="EV2" s="83" t="s">
        <v>1476</v>
      </c>
      <c r="EW2" s="83" t="s">
        <v>1477</v>
      </c>
      <c r="EX2" s="83" t="s">
        <v>1478</v>
      </c>
      <c r="EY2" s="83" t="s">
        <v>1479</v>
      </c>
      <c r="EZ2" s="83" t="s">
        <v>1480</v>
      </c>
      <c r="FA2" s="83" t="s">
        <v>1481</v>
      </c>
      <c r="FB2" s="83" t="s">
        <v>1482</v>
      </c>
      <c r="FC2" s="83" t="s">
        <v>1483</v>
      </c>
      <c r="FD2" s="83" t="s">
        <v>1484</v>
      </c>
      <c r="FE2" s="83" t="s">
        <v>1485</v>
      </c>
      <c r="FF2" s="83" t="s">
        <v>1486</v>
      </c>
      <c r="FG2" s="83" t="s">
        <v>1487</v>
      </c>
      <c r="FH2" s="83" t="s">
        <v>1488</v>
      </c>
      <c r="FI2" s="83" t="s">
        <v>1490</v>
      </c>
      <c r="FJ2" s="102" t="s">
        <v>1565</v>
      </c>
      <c r="FK2" s="22" t="s">
        <v>1426</v>
      </c>
      <c r="FL2" s="83" t="s">
        <v>1</v>
      </c>
      <c r="FM2" s="83" t="s">
        <v>2</v>
      </c>
      <c r="FN2" s="83" t="s">
        <v>3</v>
      </c>
      <c r="FO2" s="83" t="s">
        <v>4</v>
      </c>
      <c r="FP2" s="83" t="s">
        <v>5</v>
      </c>
      <c r="FQ2" s="83" t="s">
        <v>6</v>
      </c>
      <c r="FR2" s="83" t="s">
        <v>7</v>
      </c>
      <c r="FS2" s="83" t="s">
        <v>8</v>
      </c>
      <c r="FT2" s="83" t="s">
        <v>9</v>
      </c>
      <c r="FU2" s="83" t="s">
        <v>10</v>
      </c>
      <c r="FV2" s="83" t="s">
        <v>1451</v>
      </c>
      <c r="FW2" s="83" t="s">
        <v>1452</v>
      </c>
      <c r="FX2" s="83" t="s">
        <v>1453</v>
      </c>
      <c r="FY2" s="83" t="s">
        <v>1454</v>
      </c>
      <c r="FZ2" s="83" t="s">
        <v>1455</v>
      </c>
      <c r="GA2" s="83" t="s">
        <v>1456</v>
      </c>
      <c r="GB2" s="83" t="s">
        <v>1457</v>
      </c>
      <c r="GC2" s="83" t="s">
        <v>1458</v>
      </c>
      <c r="GD2" s="83" t="s">
        <v>1459</v>
      </c>
      <c r="GE2" s="83" t="s">
        <v>1460</v>
      </c>
      <c r="GF2" s="83" t="s">
        <v>1461</v>
      </c>
      <c r="GG2" s="83" t="s">
        <v>1462</v>
      </c>
      <c r="GH2" s="83" t="s">
        <v>1463</v>
      </c>
      <c r="GI2" s="83" t="s">
        <v>1464</v>
      </c>
      <c r="GJ2" s="83" t="s">
        <v>1465</v>
      </c>
      <c r="GK2" s="83" t="s">
        <v>1466</v>
      </c>
      <c r="GL2" s="83" t="s">
        <v>1467</v>
      </c>
      <c r="GM2" s="83" t="s">
        <v>1468</v>
      </c>
      <c r="GN2" s="83" t="s">
        <v>1469</v>
      </c>
      <c r="GO2" s="83" t="s">
        <v>1470</v>
      </c>
      <c r="GP2" s="83" t="s">
        <v>1471</v>
      </c>
      <c r="GQ2" s="83" t="s">
        <v>1472</v>
      </c>
      <c r="GR2" s="83" t="s">
        <v>1473</v>
      </c>
      <c r="GS2" s="83" t="s">
        <v>1474</v>
      </c>
      <c r="GT2" s="83" t="s">
        <v>1475</v>
      </c>
      <c r="GU2" s="83" t="s">
        <v>1476</v>
      </c>
      <c r="GV2" s="83" t="s">
        <v>1477</v>
      </c>
      <c r="GW2" s="83" t="s">
        <v>1478</v>
      </c>
      <c r="GX2" s="83" t="s">
        <v>1479</v>
      </c>
      <c r="GY2" s="83" t="s">
        <v>1480</v>
      </c>
      <c r="GZ2" s="83" t="s">
        <v>1481</v>
      </c>
      <c r="HA2" s="83" t="s">
        <v>1482</v>
      </c>
      <c r="HB2" s="83" t="s">
        <v>1483</v>
      </c>
      <c r="HC2" s="83" t="s">
        <v>1484</v>
      </c>
      <c r="HD2" s="83" t="s">
        <v>1485</v>
      </c>
      <c r="HE2" s="83" t="s">
        <v>1486</v>
      </c>
      <c r="HF2" s="83" t="s">
        <v>1487</v>
      </c>
      <c r="HG2" s="83" t="s">
        <v>1488</v>
      </c>
      <c r="HH2" s="83" t="s">
        <v>1490</v>
      </c>
      <c r="HI2" s="102" t="s">
        <v>1565</v>
      </c>
      <c r="HJ2" s="22" t="s">
        <v>1426</v>
      </c>
      <c r="HK2" s="83" t="s">
        <v>129</v>
      </c>
      <c r="HL2" s="83" t="s">
        <v>1492</v>
      </c>
      <c r="HM2" s="83" t="s">
        <v>110</v>
      </c>
      <c r="HN2" s="102" t="s">
        <v>1565</v>
      </c>
      <c r="HO2" s="22" t="s">
        <v>1426</v>
      </c>
      <c r="HP2" s="83" t="s">
        <v>1</v>
      </c>
      <c r="HQ2" s="83" t="s">
        <v>2</v>
      </c>
      <c r="HR2" s="83" t="s">
        <v>3</v>
      </c>
      <c r="HS2" s="83" t="s">
        <v>4</v>
      </c>
      <c r="HT2" s="83" t="s">
        <v>5</v>
      </c>
      <c r="HU2" s="83" t="s">
        <v>6</v>
      </c>
      <c r="HV2" s="83" t="s">
        <v>7</v>
      </c>
      <c r="HW2" s="83" t="s">
        <v>8</v>
      </c>
      <c r="HX2" s="83" t="s">
        <v>9</v>
      </c>
      <c r="HY2" s="83" t="s">
        <v>10</v>
      </c>
      <c r="HZ2" s="83" t="s">
        <v>1451</v>
      </c>
      <c r="IA2" s="83" t="s">
        <v>1452</v>
      </c>
      <c r="IB2" s="83" t="s">
        <v>1453</v>
      </c>
      <c r="IC2" s="83" t="s">
        <v>1454</v>
      </c>
      <c r="ID2" s="83" t="s">
        <v>1455</v>
      </c>
      <c r="IE2" s="83" t="s">
        <v>1456</v>
      </c>
      <c r="IF2" s="83" t="s">
        <v>1457</v>
      </c>
      <c r="IG2" s="83" t="s">
        <v>1458</v>
      </c>
      <c r="IH2" s="83" t="s">
        <v>1459</v>
      </c>
      <c r="II2" s="83" t="s">
        <v>1460</v>
      </c>
      <c r="IJ2" s="83" t="s">
        <v>1461</v>
      </c>
      <c r="IK2" s="83" t="s">
        <v>1462</v>
      </c>
      <c r="IL2" s="83" t="s">
        <v>1463</v>
      </c>
      <c r="IM2" s="83" t="s">
        <v>1464</v>
      </c>
      <c r="IN2" s="83" t="s">
        <v>1465</v>
      </c>
      <c r="IO2" s="83" t="s">
        <v>1466</v>
      </c>
      <c r="IP2" s="83" t="s">
        <v>1467</v>
      </c>
      <c r="IQ2" s="83" t="s">
        <v>1468</v>
      </c>
      <c r="IR2" s="83" t="s">
        <v>1469</v>
      </c>
      <c r="IS2" s="83" t="s">
        <v>1470</v>
      </c>
      <c r="IT2" s="83" t="s">
        <v>1471</v>
      </c>
      <c r="IU2" s="83" t="s">
        <v>1472</v>
      </c>
      <c r="IV2" s="83" t="s">
        <v>1473</v>
      </c>
      <c r="IW2" s="83" t="s">
        <v>1474</v>
      </c>
      <c r="IX2" s="83" t="s">
        <v>1475</v>
      </c>
      <c r="IY2" s="83" t="s">
        <v>1476</v>
      </c>
      <c r="IZ2" s="83" t="s">
        <v>1477</v>
      </c>
      <c r="JA2" s="83" t="s">
        <v>1478</v>
      </c>
      <c r="JB2" s="83" t="s">
        <v>1479</v>
      </c>
      <c r="JC2" s="83" t="s">
        <v>1480</v>
      </c>
      <c r="JD2" s="83" t="s">
        <v>1481</v>
      </c>
      <c r="JE2" s="83" t="s">
        <v>1482</v>
      </c>
      <c r="JF2" s="83" t="s">
        <v>1483</v>
      </c>
      <c r="JG2" s="83" t="s">
        <v>1484</v>
      </c>
      <c r="JH2" s="83" t="s">
        <v>1485</v>
      </c>
      <c r="JI2" s="83" t="s">
        <v>1486</v>
      </c>
      <c r="JJ2" s="83" t="s">
        <v>1487</v>
      </c>
      <c r="JK2" s="83" t="s">
        <v>1488</v>
      </c>
      <c r="JL2" s="102" t="s">
        <v>1565</v>
      </c>
      <c r="JM2" s="22" t="s">
        <v>1426</v>
      </c>
      <c r="JN2" s="83" t="s">
        <v>1</v>
      </c>
      <c r="JO2" s="83" t="s">
        <v>2</v>
      </c>
      <c r="JP2" s="83" t="s">
        <v>3</v>
      </c>
      <c r="JQ2" s="83" t="s">
        <v>4</v>
      </c>
      <c r="JR2" s="83" t="s">
        <v>5</v>
      </c>
      <c r="JS2" s="83" t="s">
        <v>6</v>
      </c>
      <c r="JT2" s="83" t="s">
        <v>7</v>
      </c>
      <c r="JU2" s="83" t="s">
        <v>8</v>
      </c>
      <c r="JV2" s="83" t="s">
        <v>9</v>
      </c>
      <c r="JW2" s="83" t="s">
        <v>10</v>
      </c>
      <c r="JX2" s="83" t="s">
        <v>1451</v>
      </c>
      <c r="JY2" s="83" t="s">
        <v>1452</v>
      </c>
      <c r="JZ2" s="83" t="s">
        <v>1453</v>
      </c>
      <c r="KA2" s="83" t="s">
        <v>1454</v>
      </c>
      <c r="KB2" s="83" t="s">
        <v>1455</v>
      </c>
      <c r="KC2" s="83" t="s">
        <v>1456</v>
      </c>
      <c r="KD2" s="83" t="s">
        <v>1457</v>
      </c>
      <c r="KE2" s="83" t="s">
        <v>1458</v>
      </c>
      <c r="KF2" s="83" t="s">
        <v>1459</v>
      </c>
      <c r="KG2" s="83" t="s">
        <v>1460</v>
      </c>
      <c r="KH2" s="83" t="s">
        <v>1461</v>
      </c>
      <c r="KI2" s="83" t="s">
        <v>1462</v>
      </c>
      <c r="KJ2" s="83" t="s">
        <v>1463</v>
      </c>
      <c r="KK2" s="83" t="s">
        <v>1464</v>
      </c>
      <c r="KL2" s="83" t="s">
        <v>1465</v>
      </c>
      <c r="KM2" s="83" t="s">
        <v>1466</v>
      </c>
      <c r="KN2" s="83" t="s">
        <v>1467</v>
      </c>
      <c r="KO2" s="83" t="s">
        <v>1468</v>
      </c>
      <c r="KP2" s="83" t="s">
        <v>1469</v>
      </c>
      <c r="KQ2" s="83" t="s">
        <v>1470</v>
      </c>
      <c r="KR2" s="83" t="s">
        <v>1471</v>
      </c>
      <c r="KS2" s="83" t="s">
        <v>1472</v>
      </c>
      <c r="KT2" s="83" t="s">
        <v>1473</v>
      </c>
      <c r="KU2" s="83" t="s">
        <v>1474</v>
      </c>
      <c r="KV2" s="83" t="s">
        <v>1475</v>
      </c>
      <c r="KW2" s="83" t="s">
        <v>1476</v>
      </c>
      <c r="KX2" s="83" t="s">
        <v>1477</v>
      </c>
      <c r="KY2" s="83" t="s">
        <v>1478</v>
      </c>
      <c r="KZ2" s="83" t="s">
        <v>1479</v>
      </c>
      <c r="LA2" s="83" t="s">
        <v>1480</v>
      </c>
      <c r="LB2" s="83" t="s">
        <v>1481</v>
      </c>
      <c r="LC2" s="83" t="s">
        <v>1482</v>
      </c>
      <c r="LD2" s="83" t="s">
        <v>1483</v>
      </c>
      <c r="LE2" s="83" t="s">
        <v>1484</v>
      </c>
      <c r="LF2" s="83" t="s">
        <v>1485</v>
      </c>
      <c r="LG2" s="83" t="s">
        <v>1486</v>
      </c>
      <c r="LH2" s="83" t="s">
        <v>1487</v>
      </c>
      <c r="LI2" s="83" t="s">
        <v>1488</v>
      </c>
      <c r="LJ2" s="102" t="s">
        <v>1565</v>
      </c>
      <c r="LK2" s="22" t="s">
        <v>1426</v>
      </c>
      <c r="LL2" s="83" t="s">
        <v>1</v>
      </c>
      <c r="LM2" s="83" t="s">
        <v>2</v>
      </c>
      <c r="LN2" s="83" t="s">
        <v>3</v>
      </c>
      <c r="LO2" s="83" t="s">
        <v>4</v>
      </c>
      <c r="LP2" s="83" t="s">
        <v>5</v>
      </c>
      <c r="LQ2" s="83" t="s">
        <v>6</v>
      </c>
      <c r="LR2" s="83" t="s">
        <v>7</v>
      </c>
      <c r="LS2" s="83" t="s">
        <v>8</v>
      </c>
      <c r="LT2" s="83" t="s">
        <v>9</v>
      </c>
      <c r="LU2" s="83" t="s">
        <v>10</v>
      </c>
      <c r="LV2" s="83" t="s">
        <v>1451</v>
      </c>
      <c r="LW2" s="83" t="s">
        <v>1452</v>
      </c>
      <c r="LX2" s="83" t="s">
        <v>1453</v>
      </c>
      <c r="LY2" s="83" t="s">
        <v>1454</v>
      </c>
      <c r="LZ2" s="83" t="s">
        <v>1455</v>
      </c>
      <c r="MA2" s="83" t="s">
        <v>1456</v>
      </c>
      <c r="MB2" s="83" t="s">
        <v>1457</v>
      </c>
      <c r="MC2" s="83" t="s">
        <v>1458</v>
      </c>
      <c r="MD2" s="83" t="s">
        <v>1459</v>
      </c>
      <c r="ME2" s="83" t="s">
        <v>1460</v>
      </c>
      <c r="MF2" s="83" t="s">
        <v>1461</v>
      </c>
      <c r="MG2" s="83" t="s">
        <v>1462</v>
      </c>
      <c r="MH2" s="83" t="s">
        <v>1463</v>
      </c>
      <c r="MI2" s="83" t="s">
        <v>1464</v>
      </c>
      <c r="MJ2" s="83" t="s">
        <v>1465</v>
      </c>
      <c r="MK2" s="83" t="s">
        <v>1466</v>
      </c>
      <c r="ML2" s="83" t="s">
        <v>1467</v>
      </c>
      <c r="MM2" s="83" t="s">
        <v>1468</v>
      </c>
      <c r="MN2" s="83" t="s">
        <v>1469</v>
      </c>
      <c r="MO2" s="83" t="s">
        <v>1470</v>
      </c>
      <c r="MP2" s="83" t="s">
        <v>1471</v>
      </c>
      <c r="MQ2" s="83" t="s">
        <v>1472</v>
      </c>
      <c r="MR2" s="83" t="s">
        <v>1473</v>
      </c>
      <c r="MS2" s="83" t="s">
        <v>1474</v>
      </c>
      <c r="MT2" s="83" t="s">
        <v>1475</v>
      </c>
      <c r="MU2" s="83" t="s">
        <v>1476</v>
      </c>
      <c r="MV2" s="83" t="s">
        <v>1477</v>
      </c>
      <c r="MW2" s="83" t="s">
        <v>1478</v>
      </c>
      <c r="MX2" s="83" t="s">
        <v>1479</v>
      </c>
      <c r="MY2" s="83" t="s">
        <v>1480</v>
      </c>
      <c r="MZ2" s="83" t="s">
        <v>1481</v>
      </c>
      <c r="NA2" s="83" t="s">
        <v>1482</v>
      </c>
      <c r="NB2" s="83" t="s">
        <v>1483</v>
      </c>
      <c r="NC2" s="83" t="s">
        <v>1484</v>
      </c>
      <c r="ND2" s="83" t="s">
        <v>1485</v>
      </c>
      <c r="NE2" s="83" t="s">
        <v>1486</v>
      </c>
      <c r="NF2" s="83" t="s">
        <v>1487</v>
      </c>
      <c r="NG2" s="83" t="s">
        <v>1488</v>
      </c>
      <c r="NH2" s="102" t="s">
        <v>1565</v>
      </c>
      <c r="NI2" s="22" t="s">
        <v>1426</v>
      </c>
      <c r="NJ2" s="83" t="s">
        <v>1</v>
      </c>
      <c r="NK2" s="83" t="s">
        <v>2</v>
      </c>
      <c r="NL2" s="83" t="s">
        <v>3</v>
      </c>
      <c r="NM2" s="83" t="s">
        <v>4</v>
      </c>
      <c r="NN2" s="83" t="s">
        <v>5</v>
      </c>
      <c r="NO2" s="83" t="s">
        <v>6</v>
      </c>
      <c r="NP2" s="83" t="s">
        <v>7</v>
      </c>
      <c r="NQ2" s="83" t="s">
        <v>8</v>
      </c>
      <c r="NR2" s="83" t="s">
        <v>9</v>
      </c>
      <c r="NS2" s="83" t="s">
        <v>10</v>
      </c>
      <c r="NT2" s="83" t="s">
        <v>1451</v>
      </c>
      <c r="NU2" s="83" t="s">
        <v>1452</v>
      </c>
      <c r="NV2" s="83" t="s">
        <v>1453</v>
      </c>
      <c r="NW2" s="83" t="s">
        <v>1454</v>
      </c>
      <c r="NX2" s="83" t="s">
        <v>1455</v>
      </c>
      <c r="NY2" s="83" t="s">
        <v>1456</v>
      </c>
      <c r="NZ2" s="83" t="s">
        <v>1457</v>
      </c>
      <c r="OA2" s="83" t="s">
        <v>1458</v>
      </c>
      <c r="OB2" s="83" t="s">
        <v>1459</v>
      </c>
      <c r="OC2" s="83" t="s">
        <v>1460</v>
      </c>
      <c r="OD2" s="83" t="s">
        <v>1461</v>
      </c>
      <c r="OE2" s="83" t="s">
        <v>1462</v>
      </c>
      <c r="OF2" s="83" t="s">
        <v>1463</v>
      </c>
      <c r="OG2" s="83" t="s">
        <v>1464</v>
      </c>
      <c r="OH2" s="83" t="s">
        <v>1465</v>
      </c>
      <c r="OI2" s="83" t="s">
        <v>1466</v>
      </c>
      <c r="OJ2" s="83" t="s">
        <v>1467</v>
      </c>
      <c r="OK2" s="83" t="s">
        <v>1468</v>
      </c>
      <c r="OL2" s="83" t="s">
        <v>1469</v>
      </c>
      <c r="OM2" s="83" t="s">
        <v>1470</v>
      </c>
      <c r="ON2" s="83" t="s">
        <v>1471</v>
      </c>
      <c r="OO2" s="83" t="s">
        <v>1472</v>
      </c>
      <c r="OP2" s="83" t="s">
        <v>1473</v>
      </c>
      <c r="OQ2" s="83" t="s">
        <v>1474</v>
      </c>
      <c r="OR2" s="83" t="s">
        <v>1475</v>
      </c>
      <c r="OS2" s="83" t="s">
        <v>1476</v>
      </c>
      <c r="OT2" s="83" t="s">
        <v>1477</v>
      </c>
      <c r="OU2" s="83" t="s">
        <v>1478</v>
      </c>
      <c r="OV2" s="83" t="s">
        <v>1479</v>
      </c>
      <c r="OW2" s="83" t="s">
        <v>1480</v>
      </c>
      <c r="OX2" s="83" t="s">
        <v>1481</v>
      </c>
      <c r="OY2" s="83" t="s">
        <v>1482</v>
      </c>
      <c r="OZ2" s="83" t="s">
        <v>1483</v>
      </c>
      <c r="PA2" s="83" t="s">
        <v>1484</v>
      </c>
      <c r="PB2" s="83" t="s">
        <v>1485</v>
      </c>
      <c r="PC2" s="83" t="s">
        <v>1486</v>
      </c>
      <c r="PD2" s="83" t="s">
        <v>1487</v>
      </c>
      <c r="PE2" s="83" t="s">
        <v>1488</v>
      </c>
    </row>
    <row r="3" spans="1:421" ht="12.75" x14ac:dyDescent="0.25">
      <c r="A3" s="84" t="s">
        <v>1517</v>
      </c>
      <c r="B3" s="85" t="str">
        <f>'Array Table'!B2</f>
        <v>Abiotrophia defectiva</v>
      </c>
      <c r="C3" s="86">
        <f>IF(SUM('Control Sample Data'!C$3:C$50)&gt;10,IF(AND(ISNUMBER('Control Sample Data'!C3),'Control Sample Data'!C3&lt;37,'Control Sample Data'!C3&gt;0),'Control Sample Data'!C3,37),"")</f>
        <v>29.08</v>
      </c>
      <c r="D3" s="86">
        <f>IF(SUM('Control Sample Data'!D$3:D$50)&gt;10,IF(AND(ISNUMBER('Control Sample Data'!D3),'Control Sample Data'!D3&lt;37,'Control Sample Data'!D3&gt;0),'Control Sample Data'!D3,37),"")</f>
        <v>29.02</v>
      </c>
      <c r="E3" s="86">
        <f>IF(SUM('Control Sample Data'!E$3:E$50)&gt;10,IF(AND(ISNUMBER('Control Sample Data'!E3),'Control Sample Data'!E3&lt;37,'Control Sample Data'!E3&gt;0),'Control Sample Data'!E3,37),"")</f>
        <v>29.27</v>
      </c>
      <c r="F3" s="86" t="str">
        <f>IF(SUM('Control Sample Data'!F$3:F$50)&gt;10,IF(AND(ISNUMBER('Control Sample Data'!F3),'Control Sample Data'!F3&lt;37,'Control Sample Data'!F3&gt;0),'Control Sample Data'!F3,37),"")</f>
        <v/>
      </c>
      <c r="G3" s="86" t="str">
        <f>IF(SUM('Control Sample Data'!G$3:G$50)&gt;10,IF(AND(ISNUMBER('Control Sample Data'!G3),'Control Sample Data'!G3&lt;37,'Control Sample Data'!G3&gt;0),'Control Sample Data'!G3,37),"")</f>
        <v/>
      </c>
      <c r="H3" s="86" t="str">
        <f>IF(SUM('Control Sample Data'!H$3:H$50)&gt;10,IF(AND(ISNUMBER('Control Sample Data'!H3),'Control Sample Data'!H3&lt;37,'Control Sample Data'!H3&gt;0),'Control Sample Data'!H3,37),"")</f>
        <v/>
      </c>
      <c r="I3" s="86" t="str">
        <f>IF(SUM('Control Sample Data'!I$3:I$50)&gt;10,IF(AND(ISNUMBER('Control Sample Data'!I3),'Control Sample Data'!I3&lt;37,'Control Sample Data'!I3&gt;0),'Control Sample Data'!I3,37),"")</f>
        <v/>
      </c>
      <c r="J3" s="86" t="str">
        <f>IF(SUM('Control Sample Data'!J$3:J$50)&gt;10,IF(AND(ISNUMBER('Control Sample Data'!J3),'Control Sample Data'!J3&lt;37,'Control Sample Data'!J3&gt;0),'Control Sample Data'!J3,37),"")</f>
        <v/>
      </c>
      <c r="K3" s="86" t="str">
        <f>IF(SUM('Control Sample Data'!K$3:K$50)&gt;10,IF(AND(ISNUMBER('Control Sample Data'!K3),'Control Sample Data'!K3&lt;37,'Control Sample Data'!K3&gt;0),'Control Sample Data'!K3,37),"")</f>
        <v/>
      </c>
      <c r="L3" s="86" t="str">
        <f>IF(SUM('Control Sample Data'!L$3:L$50)&gt;10,IF(AND(ISNUMBER('Control Sample Data'!L3),'Control Sample Data'!L3&lt;37,'Control Sample Data'!L3&gt;0),'Control Sample Data'!L3,37),"")</f>
        <v/>
      </c>
      <c r="M3" s="86" t="str">
        <f>IF(SUM('Control Sample Data'!M$3:M$50)&gt;10,IF(AND(ISNUMBER('Control Sample Data'!M3),'Control Sample Data'!M3&lt;37,'Control Sample Data'!M3&gt;0),'Control Sample Data'!M3,37),"")</f>
        <v/>
      </c>
      <c r="N3" s="86" t="str">
        <f>IF(SUM('Control Sample Data'!N$3:N$50)&gt;10,IF(AND(ISNUMBER('Control Sample Data'!N3),'Control Sample Data'!N3&lt;37,'Control Sample Data'!N3&gt;0),'Control Sample Data'!N3,37),"")</f>
        <v/>
      </c>
      <c r="O3" s="86" t="str">
        <f>IF(SUM('Control Sample Data'!O$3:O$50)&gt;10,IF(AND(ISNUMBER('Control Sample Data'!O3),'Control Sample Data'!O3&lt;37,'Control Sample Data'!O3&gt;0),'Control Sample Data'!O3,37),"")</f>
        <v/>
      </c>
      <c r="P3" s="86" t="str">
        <f>IF(SUM('Control Sample Data'!P$3:P$50)&gt;10,IF(AND(ISNUMBER('Control Sample Data'!P3),'Control Sample Data'!P3&lt;37,'Control Sample Data'!P3&gt;0),'Control Sample Data'!P3,37),"")</f>
        <v/>
      </c>
      <c r="Q3" s="86" t="str">
        <f>IF(SUM('Control Sample Data'!Q$3:Q$50)&gt;10,IF(AND(ISNUMBER('Control Sample Data'!Q3),'Control Sample Data'!Q3&lt;37,'Control Sample Data'!Q3&gt;0),'Control Sample Data'!Q3,37),"")</f>
        <v/>
      </c>
      <c r="R3" s="86" t="str">
        <f>IF(SUM('Control Sample Data'!R$3:R$50)&gt;10,IF(AND(ISNUMBER('Control Sample Data'!R3),'Control Sample Data'!R3&lt;37,'Control Sample Data'!R3&gt;0),'Control Sample Data'!R3,37),"")</f>
        <v/>
      </c>
      <c r="S3" s="86" t="str">
        <f>IF(SUM('Control Sample Data'!S$3:S$50)&gt;10,IF(AND(ISNUMBER('Control Sample Data'!S3),'Control Sample Data'!S3&lt;37,'Control Sample Data'!S3&gt;0),'Control Sample Data'!S3,37),"")</f>
        <v/>
      </c>
      <c r="T3" s="86" t="str">
        <f>IF(SUM('Control Sample Data'!T$3:T$50)&gt;10,IF(AND(ISNUMBER('Control Sample Data'!T3),'Control Sample Data'!T3&lt;37,'Control Sample Data'!T3&gt;0),'Control Sample Data'!T3,37),"")</f>
        <v/>
      </c>
      <c r="U3" s="86" t="str">
        <f>IF(SUM('Control Sample Data'!U$3:U$50)&gt;10,IF(AND(ISNUMBER('Control Sample Data'!U3),'Control Sample Data'!U3&lt;37,'Control Sample Data'!U3&gt;0),'Control Sample Data'!U3,37),"")</f>
        <v/>
      </c>
      <c r="V3" s="86" t="str">
        <f>IF(SUM('Control Sample Data'!V$3:V$50)&gt;10,IF(AND(ISNUMBER('Control Sample Data'!V3),'Control Sample Data'!V3&lt;37,'Control Sample Data'!V3&gt;0),'Control Sample Data'!V3,37),"")</f>
        <v/>
      </c>
      <c r="W3" s="86" t="str">
        <f>IF(SUM('Control Sample Data'!W$3:W$50)&gt;10,IF(AND(ISNUMBER('Control Sample Data'!W3),'Control Sample Data'!W3&lt;37,'Control Sample Data'!W3&gt;0),'Control Sample Data'!W3,37),"")</f>
        <v/>
      </c>
      <c r="X3" s="86" t="str">
        <f>IF(SUM('Control Sample Data'!X$3:X$50)&gt;10,IF(AND(ISNUMBER('Control Sample Data'!X3),'Control Sample Data'!X3&lt;37,'Control Sample Data'!X3&gt;0),'Control Sample Data'!X3,37),"")</f>
        <v/>
      </c>
      <c r="Y3" s="86" t="str">
        <f>IF(SUM('Control Sample Data'!Y$3:Y$50)&gt;10,IF(AND(ISNUMBER('Control Sample Data'!Y3),'Control Sample Data'!Y3&lt;37,'Control Sample Data'!Y3&gt;0),'Control Sample Data'!Y3,37),"")</f>
        <v/>
      </c>
      <c r="Z3" s="86" t="str">
        <f>IF(SUM('Control Sample Data'!Z$3:Z$50)&gt;10,IF(AND(ISNUMBER('Control Sample Data'!Z3),'Control Sample Data'!Z3&lt;37,'Control Sample Data'!Z3&gt;0),'Control Sample Data'!Z3,37),"")</f>
        <v/>
      </c>
      <c r="AA3" s="86" t="str">
        <f>IF(SUM('Control Sample Data'!AA$3:AA$50)&gt;10,IF(AND(ISNUMBER('Control Sample Data'!AA3),'Control Sample Data'!AA3&lt;37,'Control Sample Data'!AA3&gt;0),'Control Sample Data'!AA3,37),"")</f>
        <v/>
      </c>
      <c r="AB3" s="86" t="str">
        <f>IF(SUM('Control Sample Data'!AB$3:AB$50)&gt;10,IF(AND(ISNUMBER('Control Sample Data'!AB3),'Control Sample Data'!AB3&lt;37,'Control Sample Data'!AB3&gt;0),'Control Sample Data'!AB3,37),"")</f>
        <v/>
      </c>
      <c r="AC3" s="86" t="str">
        <f>IF(SUM('Control Sample Data'!AC$3:AC$50)&gt;10,IF(AND(ISNUMBER('Control Sample Data'!AC3),'Control Sample Data'!AC3&lt;37,'Control Sample Data'!AC3&gt;0),'Control Sample Data'!AC3,37),"")</f>
        <v/>
      </c>
      <c r="AD3" s="86" t="str">
        <f>IF(SUM('Control Sample Data'!AD$3:AD$50)&gt;10,IF(AND(ISNUMBER('Control Sample Data'!AD3),'Control Sample Data'!AD3&lt;37,'Control Sample Data'!AD3&gt;0),'Control Sample Data'!AD3,37),"")</f>
        <v/>
      </c>
      <c r="AE3" s="86" t="str">
        <f>IF(SUM('Control Sample Data'!AE$3:AE$50)&gt;10,IF(AND(ISNUMBER('Control Sample Data'!AE3),'Control Sample Data'!AE3&lt;37,'Control Sample Data'!AE3&gt;0),'Control Sample Data'!AE3,37),"")</f>
        <v/>
      </c>
      <c r="AF3" s="86" t="str">
        <f>IF(SUM('Control Sample Data'!AF$3:AF$50)&gt;10,IF(AND(ISNUMBER('Control Sample Data'!AF3),'Control Sample Data'!AF3&lt;37,'Control Sample Data'!AF3&gt;0),'Control Sample Data'!AF3,37),"")</f>
        <v/>
      </c>
      <c r="AG3" s="86" t="str">
        <f>IF(SUM('Control Sample Data'!AG$3:AG$50)&gt;10,IF(AND(ISNUMBER('Control Sample Data'!AG3),'Control Sample Data'!AG3&lt;37,'Control Sample Data'!AG3&gt;0),'Control Sample Data'!AG3,37),"")</f>
        <v/>
      </c>
      <c r="AH3" s="86" t="str">
        <f>IF(SUM('Control Sample Data'!AH$3:AH$50)&gt;10,IF(AND(ISNUMBER('Control Sample Data'!AH3),'Control Sample Data'!AH3&lt;37,'Control Sample Data'!AH3&gt;0),'Control Sample Data'!AH3,37),"")</f>
        <v/>
      </c>
      <c r="AI3" s="86" t="str">
        <f>IF(SUM('Control Sample Data'!AI$3:AI$50)&gt;10,IF(AND(ISNUMBER('Control Sample Data'!AI3),'Control Sample Data'!AI3&lt;37,'Control Sample Data'!AI3&gt;0),'Control Sample Data'!AI3,37),"")</f>
        <v/>
      </c>
      <c r="AJ3" s="86" t="str">
        <f>IF(SUM('Control Sample Data'!AJ$3:AJ$50)&gt;10,IF(AND(ISNUMBER('Control Sample Data'!AJ3),'Control Sample Data'!AJ3&lt;37,'Control Sample Data'!AJ3&gt;0),'Control Sample Data'!AJ3,37),"")</f>
        <v/>
      </c>
      <c r="AK3" s="86" t="str">
        <f>IF(SUM('Control Sample Data'!AK$3:AK$50)&gt;10,IF(AND(ISNUMBER('Control Sample Data'!AK3),'Control Sample Data'!AK3&lt;37,'Control Sample Data'!AK3&gt;0),'Control Sample Data'!AK3,37),"")</f>
        <v/>
      </c>
      <c r="AL3" s="86" t="str">
        <f>IF(SUM('Control Sample Data'!AL$3:AL$50)&gt;10,IF(AND(ISNUMBER('Control Sample Data'!AL3),'Control Sample Data'!AL3&lt;37,'Control Sample Data'!AL3&gt;0),'Control Sample Data'!AL3,37),"")</f>
        <v/>
      </c>
      <c r="AM3" s="86" t="str">
        <f>IF(SUM('Control Sample Data'!AM$3:AM$50)&gt;10,IF(AND(ISNUMBER('Control Sample Data'!AM3),'Control Sample Data'!AM3&lt;37,'Control Sample Data'!AM3&gt;0),'Control Sample Data'!AM3,37),"")</f>
        <v/>
      </c>
      <c r="AN3" s="86" t="str">
        <f>IF(SUM('Control Sample Data'!AN$3:AN$50)&gt;10,IF(AND(ISNUMBER('Control Sample Data'!AN3),'Control Sample Data'!AN3&lt;37,'Control Sample Data'!AN3&gt;0),'Control Sample Data'!AN3,37),"")</f>
        <v/>
      </c>
      <c r="AO3" s="86" t="str">
        <f>IF(SUM('Control Sample Data'!AO$3:AO$50)&gt;10,IF(AND(ISNUMBER('Control Sample Data'!AO3),'Control Sample Data'!AO3&lt;37,'Control Sample Data'!AO3&gt;0),'Control Sample Data'!AO3,37),"")</f>
        <v/>
      </c>
      <c r="AP3" s="86" t="str">
        <f>IF(SUM('Control Sample Data'!AP$3:AP$50)&gt;10,IF(AND(ISNUMBER('Control Sample Data'!AP3),'Control Sample Data'!AP3&lt;37,'Control Sample Data'!AP3&gt;0),'Control Sample Data'!AP3,37),"")</f>
        <v/>
      </c>
      <c r="AQ3" s="86" t="str">
        <f>IF(SUM('Control Sample Data'!AQ$3:AQ$50)&gt;10,IF(AND(ISNUMBER('Control Sample Data'!AQ3),'Control Sample Data'!AQ3&lt;37,'Control Sample Data'!AQ3&gt;0),'Control Sample Data'!AQ3,37),"")</f>
        <v/>
      </c>
      <c r="AR3" s="86" t="str">
        <f>IF(SUM('Control Sample Data'!AR$3:AR$50)&gt;10,IF(AND(ISNUMBER('Control Sample Data'!AR3),'Control Sample Data'!AR3&lt;37,'Control Sample Data'!AR3&gt;0),'Control Sample Data'!AR3,37),"")</f>
        <v/>
      </c>
      <c r="AS3" s="86" t="str">
        <f>IF(SUM('Control Sample Data'!AS$3:AS$50)&gt;10,IF(AND(ISNUMBER('Control Sample Data'!AS3),'Control Sample Data'!AS3&lt;37,'Control Sample Data'!AS3&gt;0),'Control Sample Data'!AS3,37),"")</f>
        <v/>
      </c>
      <c r="AT3" s="86" t="str">
        <f>IF(SUM('Control Sample Data'!AT$3:AT$50)&gt;10,IF(AND(ISNUMBER('Control Sample Data'!AT3),'Control Sample Data'!AT3&lt;37,'Control Sample Data'!AT3&gt;0),'Control Sample Data'!AT3,37),"")</f>
        <v/>
      </c>
      <c r="AU3" s="86" t="str">
        <f>IF(SUM('Control Sample Data'!AU$3:AU$50)&gt;10,IF(AND(ISNUMBER('Control Sample Data'!AU3),'Control Sample Data'!AU3&lt;37,'Control Sample Data'!AU3&gt;0),'Control Sample Data'!AU3,37),"")</f>
        <v/>
      </c>
      <c r="AV3" s="86" t="str">
        <f>IF(SUM('Control Sample Data'!AV$3:AV$50)&gt;10,IF(AND(ISNUMBER('Control Sample Data'!AV3),'Control Sample Data'!AV3&lt;37,'Control Sample Data'!AV3&gt;0),'Control Sample Data'!AV3,37),"")</f>
        <v/>
      </c>
      <c r="AW3" s="86" t="str">
        <f>IF(SUM('Control Sample Data'!AW$3:AW$50)&gt;10,IF(AND(ISNUMBER('Control Sample Data'!AW3),'Control Sample Data'!AW3&lt;37,'Control Sample Data'!AW3&gt;0),'Control Sample Data'!AW3,37),"")</f>
        <v/>
      </c>
      <c r="AX3" s="86" t="str">
        <f>IF(SUM('Control Sample Data'!AX$3:AX$50)&gt;10,IF(AND(ISNUMBER('Control Sample Data'!AX3),'Control Sample Data'!AX3&lt;37,'Control Sample Data'!AX3&gt;0),'Control Sample Data'!AX3,37),"")</f>
        <v/>
      </c>
      <c r="AY3" s="87">
        <f>IF(ISERROR(AVERAGE(Calculations!C3:AX3)),"",AVERAGE(Calculations!C3:AX3))</f>
        <v>29.123333333333331</v>
      </c>
      <c r="AZ3" s="87">
        <f>IF(ISERROR(STDEV(Calculations!C3:AX3)),"",IF(COUNT(Calculations!C3:AX3)&lt;3,"N/A",STDEV(Calculations!C3:AX3)))</f>
        <v>0.13051181300301284</v>
      </c>
      <c r="BA3" s="84" t="s">
        <v>1517</v>
      </c>
      <c r="BB3" s="85" t="str">
        <f>'Array Table'!B2</f>
        <v>Abiotrophia defectiva</v>
      </c>
      <c r="BC3" s="86">
        <f>IF(SUM('Test Sample Data'!C$3:C$50)&gt;10,IF(AND(ISNUMBER('Test Sample Data'!C3),'Test Sample Data'!C3&lt;37,'Test Sample Data'!C3&gt;0),'Test Sample Data'!C3,37),"")</f>
        <v>29.89</v>
      </c>
      <c r="BD3" s="86">
        <f>IF(SUM('Test Sample Data'!D$3:D$50)&gt;10,IF(AND(ISNUMBER('Test Sample Data'!D3),'Test Sample Data'!D3&lt;37,'Test Sample Data'!D3&gt;0),'Test Sample Data'!D3,37),"")</f>
        <v>29.56</v>
      </c>
      <c r="BE3" s="86">
        <f>IF(SUM('Test Sample Data'!E$3:E$50)&gt;10,IF(AND(ISNUMBER('Test Sample Data'!E3),'Test Sample Data'!E3&lt;37,'Test Sample Data'!E3&gt;0),'Test Sample Data'!E3,37),"")</f>
        <v>29.6</v>
      </c>
      <c r="BF3" s="86" t="str">
        <f>IF(SUM('Test Sample Data'!F$3:F$50)&gt;10,IF(AND(ISNUMBER('Test Sample Data'!F3),'Test Sample Data'!F3&lt;37,'Test Sample Data'!F3&gt;0),'Test Sample Data'!F3,37),"")</f>
        <v/>
      </c>
      <c r="BG3" s="86" t="str">
        <f>IF(SUM('Test Sample Data'!G$3:G$50)&gt;10,IF(AND(ISNUMBER('Test Sample Data'!G3),'Test Sample Data'!G3&lt;37,'Test Sample Data'!G3&gt;0),'Test Sample Data'!G3,37),"")</f>
        <v/>
      </c>
      <c r="BH3" s="86" t="str">
        <f>IF(SUM('Test Sample Data'!H$3:H$50)&gt;10,IF(AND(ISNUMBER('Test Sample Data'!H3),'Test Sample Data'!H3&lt;37,'Test Sample Data'!H3&gt;0),'Test Sample Data'!H3,37),"")</f>
        <v/>
      </c>
      <c r="BI3" s="86" t="str">
        <f>IF(SUM('Test Sample Data'!I$3:I$50)&gt;10,IF(AND(ISNUMBER('Test Sample Data'!I3),'Test Sample Data'!I3&lt;37,'Test Sample Data'!I3&gt;0),'Test Sample Data'!I3,37),"")</f>
        <v/>
      </c>
      <c r="BJ3" s="86" t="str">
        <f>IF(SUM('Test Sample Data'!J$3:J$50)&gt;10,IF(AND(ISNUMBER('Test Sample Data'!J3),'Test Sample Data'!J3&lt;37,'Test Sample Data'!J3&gt;0),'Test Sample Data'!J3,37),"")</f>
        <v/>
      </c>
      <c r="BK3" s="86" t="str">
        <f>IF(SUM('Test Sample Data'!K$3:K$50)&gt;10,IF(AND(ISNUMBER('Test Sample Data'!K3),'Test Sample Data'!K3&lt;37,'Test Sample Data'!K3&gt;0),'Test Sample Data'!K3,37),"")</f>
        <v/>
      </c>
      <c r="BL3" s="86" t="str">
        <f>IF(SUM('Test Sample Data'!L$3:L$50)&gt;10,IF(AND(ISNUMBER('Test Sample Data'!L3),'Test Sample Data'!L3&lt;37,'Test Sample Data'!L3&gt;0),'Test Sample Data'!L3,37),"")</f>
        <v/>
      </c>
      <c r="BM3" s="86" t="str">
        <f>IF(SUM('Test Sample Data'!M$3:M$50)&gt;10,IF(AND(ISNUMBER('Test Sample Data'!M3),'Test Sample Data'!M3&lt;37,'Test Sample Data'!M3&gt;0),'Test Sample Data'!M3,37),"")</f>
        <v/>
      </c>
      <c r="BN3" s="86" t="str">
        <f>IF(SUM('Test Sample Data'!N$3:N$50)&gt;10,IF(AND(ISNUMBER('Test Sample Data'!N3),'Test Sample Data'!N3&lt;37,'Test Sample Data'!N3&gt;0),'Test Sample Data'!N3,37),"")</f>
        <v/>
      </c>
      <c r="BO3" s="86" t="str">
        <f>IF(SUM('Test Sample Data'!O$3:O$50)&gt;10,IF(AND(ISNUMBER('Test Sample Data'!O3),'Test Sample Data'!O3&lt;37,'Test Sample Data'!O3&gt;0),'Test Sample Data'!O3,37),"")</f>
        <v/>
      </c>
      <c r="BP3" s="86" t="str">
        <f>IF(SUM('Test Sample Data'!P$3:P$50)&gt;10,IF(AND(ISNUMBER('Test Sample Data'!P3),'Test Sample Data'!P3&lt;37,'Test Sample Data'!P3&gt;0),'Test Sample Data'!P3,37),"")</f>
        <v/>
      </c>
      <c r="BQ3" s="86" t="str">
        <f>IF(SUM('Test Sample Data'!Q$3:Q$50)&gt;10,IF(AND(ISNUMBER('Test Sample Data'!Q3),'Test Sample Data'!Q3&lt;37,'Test Sample Data'!Q3&gt;0),'Test Sample Data'!Q3,37),"")</f>
        <v/>
      </c>
      <c r="BR3" s="86" t="str">
        <f>IF(SUM('Test Sample Data'!R$3:R$50)&gt;10,IF(AND(ISNUMBER('Test Sample Data'!R3),'Test Sample Data'!R3&lt;37,'Test Sample Data'!R3&gt;0),'Test Sample Data'!R3,37),"")</f>
        <v/>
      </c>
      <c r="BS3" s="86" t="str">
        <f>IF(SUM('Test Sample Data'!S$3:S$50)&gt;10,IF(AND(ISNUMBER('Test Sample Data'!S3),'Test Sample Data'!S3&lt;37,'Test Sample Data'!S3&gt;0),'Test Sample Data'!S3,37),"")</f>
        <v/>
      </c>
      <c r="BT3" s="86" t="str">
        <f>IF(SUM('Test Sample Data'!T$3:T$50)&gt;10,IF(AND(ISNUMBER('Test Sample Data'!T3),'Test Sample Data'!T3&lt;37,'Test Sample Data'!T3&gt;0),'Test Sample Data'!T3,37),"")</f>
        <v/>
      </c>
      <c r="BU3" s="86" t="str">
        <f>IF(SUM('Test Sample Data'!U$3:U$50)&gt;10,IF(AND(ISNUMBER('Test Sample Data'!U3),'Test Sample Data'!U3&lt;37,'Test Sample Data'!U3&gt;0),'Test Sample Data'!U3,37),"")</f>
        <v/>
      </c>
      <c r="BV3" s="86" t="str">
        <f>IF(SUM('Test Sample Data'!V$3:V$50)&gt;10,IF(AND(ISNUMBER('Test Sample Data'!V3),'Test Sample Data'!V3&lt;37,'Test Sample Data'!V3&gt;0),'Test Sample Data'!V3,37),"")</f>
        <v/>
      </c>
      <c r="BW3" s="86" t="str">
        <f>IF(SUM('Test Sample Data'!W$3:W$50)&gt;10,IF(AND(ISNUMBER('Test Sample Data'!W3),'Test Sample Data'!W3&lt;37,'Test Sample Data'!W3&gt;0),'Test Sample Data'!W3,37),"")</f>
        <v/>
      </c>
      <c r="BX3" s="86" t="str">
        <f>IF(SUM('Test Sample Data'!X$3:X$50)&gt;10,IF(AND(ISNUMBER('Test Sample Data'!X3),'Test Sample Data'!X3&lt;37,'Test Sample Data'!X3&gt;0),'Test Sample Data'!X3,37),"")</f>
        <v/>
      </c>
      <c r="BY3" s="86" t="str">
        <f>IF(SUM('Test Sample Data'!Y$3:Y$50)&gt;10,IF(AND(ISNUMBER('Test Sample Data'!Y3),'Test Sample Data'!Y3&lt;37,'Test Sample Data'!Y3&gt;0),'Test Sample Data'!Y3,37),"")</f>
        <v/>
      </c>
      <c r="BZ3" s="86" t="str">
        <f>IF(SUM('Test Sample Data'!Z$3:Z$50)&gt;10,IF(AND(ISNUMBER('Test Sample Data'!Z3),'Test Sample Data'!Z3&lt;37,'Test Sample Data'!Z3&gt;0),'Test Sample Data'!Z3,37),"")</f>
        <v/>
      </c>
      <c r="CA3" s="86" t="str">
        <f>IF(SUM('Test Sample Data'!AA$3:AA$50)&gt;10,IF(AND(ISNUMBER('Test Sample Data'!AA3),'Test Sample Data'!AA3&lt;37,'Test Sample Data'!AA3&gt;0),'Test Sample Data'!AA3,37),"")</f>
        <v/>
      </c>
      <c r="CB3" s="86" t="str">
        <f>IF(SUM('Test Sample Data'!AB$3:AB$50)&gt;10,IF(AND(ISNUMBER('Test Sample Data'!AB3),'Test Sample Data'!AB3&lt;37,'Test Sample Data'!AB3&gt;0),'Test Sample Data'!AB3,37),"")</f>
        <v/>
      </c>
      <c r="CC3" s="86" t="str">
        <f>IF(SUM('Test Sample Data'!AC$3:AC$50)&gt;10,IF(AND(ISNUMBER('Test Sample Data'!AC3),'Test Sample Data'!AC3&lt;37,'Test Sample Data'!AC3&gt;0),'Test Sample Data'!AC3,37),"")</f>
        <v/>
      </c>
      <c r="CD3" s="86" t="str">
        <f>IF(SUM('Test Sample Data'!AD$3:AD$50)&gt;10,IF(AND(ISNUMBER('Test Sample Data'!AD3),'Test Sample Data'!AD3&lt;37,'Test Sample Data'!AD3&gt;0),'Test Sample Data'!AD3,37),"")</f>
        <v/>
      </c>
      <c r="CE3" s="86" t="str">
        <f>IF(SUM('Test Sample Data'!AE$3:AE$50)&gt;10,IF(AND(ISNUMBER('Test Sample Data'!AE3),'Test Sample Data'!AE3&lt;37,'Test Sample Data'!AE3&gt;0),'Test Sample Data'!AE3,37),"")</f>
        <v/>
      </c>
      <c r="CF3" s="86" t="str">
        <f>IF(SUM('Test Sample Data'!AF$3:AF$50)&gt;10,IF(AND(ISNUMBER('Test Sample Data'!AF3),'Test Sample Data'!AF3&lt;37,'Test Sample Data'!AF3&gt;0),'Test Sample Data'!AF3,37),"")</f>
        <v/>
      </c>
      <c r="CG3" s="86" t="str">
        <f>IF(SUM('Test Sample Data'!AG$3:AG$50)&gt;10,IF(AND(ISNUMBER('Test Sample Data'!AG3),'Test Sample Data'!AG3&lt;37,'Test Sample Data'!AG3&gt;0),'Test Sample Data'!AG3,37),"")</f>
        <v/>
      </c>
      <c r="CH3" s="86" t="str">
        <f>IF(SUM('Test Sample Data'!AH$3:AH$50)&gt;10,IF(AND(ISNUMBER('Test Sample Data'!AH3),'Test Sample Data'!AH3&lt;37,'Test Sample Data'!AH3&gt;0),'Test Sample Data'!AH3,37),"")</f>
        <v/>
      </c>
      <c r="CI3" s="86" t="str">
        <f>IF(SUM('Test Sample Data'!AI$3:AI$50)&gt;10,IF(AND(ISNUMBER('Test Sample Data'!AI3),'Test Sample Data'!AI3&lt;37,'Test Sample Data'!AI3&gt;0),'Test Sample Data'!AI3,37),"")</f>
        <v/>
      </c>
      <c r="CJ3" s="86" t="str">
        <f>IF(SUM('Test Sample Data'!AJ$3:AJ$50)&gt;10,IF(AND(ISNUMBER('Test Sample Data'!AJ3),'Test Sample Data'!AJ3&lt;37,'Test Sample Data'!AJ3&gt;0),'Test Sample Data'!AJ3,37),"")</f>
        <v/>
      </c>
      <c r="CK3" s="86" t="str">
        <f>IF(SUM('Test Sample Data'!AK$3:AK$50)&gt;10,IF(AND(ISNUMBER('Test Sample Data'!AK3),'Test Sample Data'!AK3&lt;37,'Test Sample Data'!AK3&gt;0),'Test Sample Data'!AK3,37),"")</f>
        <v/>
      </c>
      <c r="CL3" s="86" t="str">
        <f>IF(SUM('Test Sample Data'!AL$3:AL$50)&gt;10,IF(AND(ISNUMBER('Test Sample Data'!AL3),'Test Sample Data'!AL3&lt;37,'Test Sample Data'!AL3&gt;0),'Test Sample Data'!AL3,37),"")</f>
        <v/>
      </c>
      <c r="CM3" s="86" t="str">
        <f>IF(SUM('Test Sample Data'!AM$3:AM$50)&gt;10,IF(AND(ISNUMBER('Test Sample Data'!AM3),'Test Sample Data'!AM3&lt;37,'Test Sample Data'!AM3&gt;0),'Test Sample Data'!AM3,37),"")</f>
        <v/>
      </c>
      <c r="CN3" s="86" t="str">
        <f>IF(SUM('Test Sample Data'!AN$3:AN$50)&gt;10,IF(AND(ISNUMBER('Test Sample Data'!AN3),'Test Sample Data'!AN3&lt;37,'Test Sample Data'!AN3&gt;0),'Test Sample Data'!AN3,37),"")</f>
        <v/>
      </c>
      <c r="CO3" s="86" t="str">
        <f>IF(SUM('Test Sample Data'!AO$3:AO$50)&gt;10,IF(AND(ISNUMBER('Test Sample Data'!AO3),'Test Sample Data'!AO3&lt;37,'Test Sample Data'!AO3&gt;0),'Test Sample Data'!AO3,37),"")</f>
        <v/>
      </c>
      <c r="CP3" s="86" t="str">
        <f>IF(SUM('Test Sample Data'!AP$3:AP$50)&gt;10,IF(AND(ISNUMBER('Test Sample Data'!AP3),'Test Sample Data'!AP3&lt;37,'Test Sample Data'!AP3&gt;0),'Test Sample Data'!AP3,37),"")</f>
        <v/>
      </c>
      <c r="CQ3" s="86" t="str">
        <f>IF(SUM('Test Sample Data'!AQ$3:AQ$50)&gt;10,IF(AND(ISNUMBER('Test Sample Data'!AQ3),'Test Sample Data'!AQ3&lt;37,'Test Sample Data'!AQ3&gt;0),'Test Sample Data'!AQ3,37),"")</f>
        <v/>
      </c>
      <c r="CR3" s="86" t="str">
        <f>IF(SUM('Test Sample Data'!AR$3:AR$50)&gt;10,IF(AND(ISNUMBER('Test Sample Data'!AR3),'Test Sample Data'!AR3&lt;37,'Test Sample Data'!AR3&gt;0),'Test Sample Data'!AR3,37),"")</f>
        <v/>
      </c>
      <c r="CS3" s="86" t="str">
        <f>IF(SUM('Test Sample Data'!AS$3:AS$50)&gt;10,IF(AND(ISNUMBER('Test Sample Data'!AS3),'Test Sample Data'!AS3&lt;37,'Test Sample Data'!AS3&gt;0),'Test Sample Data'!AS3,37),"")</f>
        <v/>
      </c>
      <c r="CT3" s="86" t="str">
        <f>IF(SUM('Test Sample Data'!AT$3:AT$50)&gt;10,IF(AND(ISNUMBER('Test Sample Data'!AT3),'Test Sample Data'!AT3&lt;37,'Test Sample Data'!AT3&gt;0),'Test Sample Data'!AT3,37),"")</f>
        <v/>
      </c>
      <c r="CU3" s="86" t="str">
        <f>IF(SUM('Test Sample Data'!AU$3:AU$50)&gt;10,IF(AND(ISNUMBER('Test Sample Data'!AU3),'Test Sample Data'!AU3&lt;37,'Test Sample Data'!AU3&gt;0),'Test Sample Data'!AU3,37),"")</f>
        <v/>
      </c>
      <c r="CV3" s="86" t="str">
        <f>IF(SUM('Test Sample Data'!AV$3:AV$50)&gt;10,IF(AND(ISNUMBER('Test Sample Data'!AV3),'Test Sample Data'!AV3&lt;37,'Test Sample Data'!AV3&gt;0),'Test Sample Data'!AV3,37),"")</f>
        <v/>
      </c>
      <c r="CW3" s="86" t="str">
        <f>IF(SUM('Test Sample Data'!AW$3:AW$50)&gt;10,IF(AND(ISNUMBER('Test Sample Data'!AW3),'Test Sample Data'!AW3&lt;37,'Test Sample Data'!AW3&gt;0),'Test Sample Data'!AW3,37),"")</f>
        <v/>
      </c>
      <c r="CX3" s="86" t="str">
        <f>IF(SUM('Test Sample Data'!AX$3:AX$50)&gt;10,IF(AND(ISNUMBER('Test Sample Data'!AX3),'Test Sample Data'!AX3&lt;37,'Test Sample Data'!AX3&gt;0),'Test Sample Data'!AX3,37),"")</f>
        <v/>
      </c>
      <c r="CY3" s="87">
        <f>IF(ISERROR(AVERAGE(Calculations!BC3:CX3)),"",AVERAGE(Calculations!BC3:CX3))</f>
        <v>29.683333333333337</v>
      </c>
      <c r="CZ3" s="87">
        <f>IF(ISERROR(STDEV(Calculations!BC3:CX3)),"",IF(COUNT(Calculations!BC3:CX3)&lt;3,"N/A",STDEV(Calculations!BC3:CX3)))</f>
        <v>0.18009256878986843</v>
      </c>
      <c r="DA3" s="84" t="s">
        <v>1517</v>
      </c>
      <c r="DB3" s="85" t="str">
        <f>'Array Table'!B2</f>
        <v>Abiotrophia defectiva</v>
      </c>
      <c r="DC3" s="87">
        <f>IF(SUM('No Template Controls'!C$3:C$50)&gt;10,IF(AND(ISNUMBER('No Template Controls'!C3),'No Template Controls'!C3&lt;37,'No Template Controls'!C3&gt;0),'No Template Controls'!C3,37),"")</f>
        <v>37</v>
      </c>
      <c r="DD3" s="87">
        <f>IF(SUM('No Template Controls'!D$3:D$50)&gt;10,IF(AND(ISNUMBER('No Template Controls'!D3),'No Template Controls'!D3&lt;37,'No Template Controls'!D3&gt;0),'No Template Controls'!D3,37),"")</f>
        <v>37</v>
      </c>
      <c r="DE3" s="87">
        <f>IF(SUM('No Template Controls'!E$3:E$50)&gt;10,IF(AND(ISNUMBER('No Template Controls'!E3),'No Template Controls'!E3&lt;37,'No Template Controls'!E3&gt;0),'No Template Controls'!E3,37),"")</f>
        <v>37</v>
      </c>
      <c r="DF3" s="87" t="str">
        <f>IF(SUM('No Template Controls'!F$3:F$50)&gt;10,IF(AND(ISNUMBER('No Template Controls'!F3),'No Template Controls'!F3&lt;37,'No Template Controls'!F3&gt;0),'No Template Controls'!F3,37),"")</f>
        <v/>
      </c>
      <c r="DG3" s="87" t="str">
        <f>IF(SUM('No Template Controls'!G$3:G$50)&gt;10,IF(AND(ISNUMBER('No Template Controls'!G3),'No Template Controls'!G3&lt;37,'No Template Controls'!G3&gt;0),'No Template Controls'!G3,37),"")</f>
        <v/>
      </c>
      <c r="DH3" s="87" t="str">
        <f>IF(SUM('No Template Controls'!H$3:H$50)&gt;10,IF(AND(ISNUMBER('No Template Controls'!H3),'No Template Controls'!H3&lt;37,'No Template Controls'!H3&gt;0),'No Template Controls'!H3,37),"")</f>
        <v/>
      </c>
      <c r="DI3" s="87">
        <f>IF(ISERROR(AVERAGE(Calculations!DC3:DH3)),"",AVERAGE(Calculations!DC3:DH3))</f>
        <v>37</v>
      </c>
      <c r="DJ3" s="87">
        <f>IF(ISERROR(STDEV(Calculations!DC3:DH3)),"",IF(COUNT(Calculations!DC3:DH3)&lt;3,"N/A",STDEV(Calculations!DC3:DH3)))</f>
        <v>0</v>
      </c>
      <c r="DK3" s="84" t="s">
        <v>1517</v>
      </c>
      <c r="DL3" s="85" t="str">
        <f>'Array Table'!B2</f>
        <v>Abiotrophia defectiva</v>
      </c>
      <c r="DM3" s="86">
        <f t="shared" ref="DM3:DM50" si="0">IF(ISERROR(C3-C$52),"",C3-C$52)</f>
        <v>4.5799999999999983</v>
      </c>
      <c r="DN3" s="86">
        <f t="shared" ref="DN3:DN50" si="1">IF(ISERROR(D3-D$52),"",D3-D$52)</f>
        <v>4.2949999999999982</v>
      </c>
      <c r="DO3" s="86">
        <f t="shared" ref="DO3:DO50" si="2">IF(ISERROR(E3-E$52),"",E3-E$52)</f>
        <v>4.7699999999999996</v>
      </c>
      <c r="DP3" s="86" t="str">
        <f t="shared" ref="DP3:DP50" si="3">IF(ISERROR(F3-F$52),"",F3-F$52)</f>
        <v/>
      </c>
      <c r="DQ3" s="86" t="str">
        <f t="shared" ref="DQ3:DQ50" si="4">IF(ISERROR(G3-G$52),"",G3-G$52)</f>
        <v/>
      </c>
      <c r="DR3" s="86" t="str">
        <f t="shared" ref="DR3:DR50" si="5">IF(ISERROR(H3-H$52),"",H3-H$52)</f>
        <v/>
      </c>
      <c r="DS3" s="86" t="str">
        <f t="shared" ref="DS3:DS50" si="6">IF(ISERROR(I3-I$52),"",I3-I$52)</f>
        <v/>
      </c>
      <c r="DT3" s="86" t="str">
        <f t="shared" ref="DT3:DT50" si="7">IF(ISERROR(J3-J$52),"",J3-J$52)</f>
        <v/>
      </c>
      <c r="DU3" s="86" t="str">
        <f t="shared" ref="DU3:DU50" si="8">IF(ISERROR(K3-K$52),"",K3-K$52)</f>
        <v/>
      </c>
      <c r="DV3" s="86" t="str">
        <f t="shared" ref="DV3:DV50" si="9">IF(ISERROR(L3-L$52),"",L3-L$52)</f>
        <v/>
      </c>
      <c r="DW3" s="86" t="str">
        <f t="shared" ref="DW3:DW50" si="10">IF(ISERROR(M3-M$52),"",M3-M$52)</f>
        <v/>
      </c>
      <c r="DX3" s="86" t="str">
        <f t="shared" ref="DX3:DX50" si="11">IF(ISERROR(N3-N$52),"",N3-N$52)</f>
        <v/>
      </c>
      <c r="DY3" s="86" t="str">
        <f t="shared" ref="DY3:DY50" si="12">IF(ISERROR(O3-O$52),"",O3-O$52)</f>
        <v/>
      </c>
      <c r="DZ3" s="86" t="str">
        <f t="shared" ref="DZ3:DZ50" si="13">IF(ISERROR(P3-P$52),"",P3-P$52)</f>
        <v/>
      </c>
      <c r="EA3" s="86" t="str">
        <f t="shared" ref="EA3:EA50" si="14">IF(ISERROR(Q3-Q$52),"",Q3-Q$52)</f>
        <v/>
      </c>
      <c r="EB3" s="86" t="str">
        <f t="shared" ref="EB3:EB50" si="15">IF(ISERROR(R3-R$52),"",R3-R$52)</f>
        <v/>
      </c>
      <c r="EC3" s="86" t="str">
        <f t="shared" ref="EC3:EC50" si="16">IF(ISERROR(S3-S$52),"",S3-S$52)</f>
        <v/>
      </c>
      <c r="ED3" s="86" t="str">
        <f t="shared" ref="ED3:ED50" si="17">IF(ISERROR(T3-T$52),"",T3-T$52)</f>
        <v/>
      </c>
      <c r="EE3" s="86" t="str">
        <f t="shared" ref="EE3:EE50" si="18">IF(ISERROR(U3-U$52),"",U3-U$52)</f>
        <v/>
      </c>
      <c r="EF3" s="86" t="str">
        <f t="shared" ref="EF3:EF50" si="19">IF(ISERROR(V3-V$52),"",V3-V$52)</f>
        <v/>
      </c>
      <c r="EG3" s="86" t="str">
        <f t="shared" ref="EG3:EG50" si="20">IF(ISERROR(W3-W$52),"",W3-W$52)</f>
        <v/>
      </c>
      <c r="EH3" s="86" t="str">
        <f t="shared" ref="EH3:EH50" si="21">IF(ISERROR(X3-X$52),"",X3-X$52)</f>
        <v/>
      </c>
      <c r="EI3" s="86" t="str">
        <f t="shared" ref="EI3:EI50" si="22">IF(ISERROR(Y3-Y$52),"",Y3-Y$52)</f>
        <v/>
      </c>
      <c r="EJ3" s="86" t="str">
        <f t="shared" ref="EJ3:EJ50" si="23">IF(ISERROR(Z3-Z$52),"",Z3-Z$52)</f>
        <v/>
      </c>
      <c r="EK3" s="86" t="str">
        <f t="shared" ref="EK3:EK50" si="24">IF(ISERROR(AA3-AA$52),"",AA3-AA$52)</f>
        <v/>
      </c>
      <c r="EL3" s="86" t="str">
        <f t="shared" ref="EL3:EL50" si="25">IF(ISERROR(AB3-AB$52),"",AB3-AB$52)</f>
        <v/>
      </c>
      <c r="EM3" s="86" t="str">
        <f t="shared" ref="EM3:EM50" si="26">IF(ISERROR(AC3-AC$52),"",AC3-AC$52)</f>
        <v/>
      </c>
      <c r="EN3" s="86" t="str">
        <f t="shared" ref="EN3:EN50" si="27">IF(ISERROR(AD3-AD$52),"",AD3-AD$52)</f>
        <v/>
      </c>
      <c r="EO3" s="86" t="str">
        <f t="shared" ref="EO3:EO50" si="28">IF(ISERROR(AE3-AE$52),"",AE3-AE$52)</f>
        <v/>
      </c>
      <c r="EP3" s="86" t="str">
        <f t="shared" ref="EP3:EP50" si="29">IF(ISERROR(AF3-AF$52),"",AF3-AF$52)</f>
        <v/>
      </c>
      <c r="EQ3" s="86" t="str">
        <f t="shared" ref="EQ3:EQ50" si="30">IF(ISERROR(AG3-AG$52),"",AG3-AG$52)</f>
        <v/>
      </c>
      <c r="ER3" s="86" t="str">
        <f t="shared" ref="ER3:ER50" si="31">IF(ISERROR(AH3-AH$52),"",AH3-AH$52)</f>
        <v/>
      </c>
      <c r="ES3" s="86" t="str">
        <f t="shared" ref="ES3:ES50" si="32">IF(ISERROR(AI3-AI$52),"",AI3-AI$52)</f>
        <v/>
      </c>
      <c r="ET3" s="86" t="str">
        <f t="shared" ref="ET3:ET50" si="33">IF(ISERROR(AJ3-AJ$52),"",AJ3-AJ$52)</f>
        <v/>
      </c>
      <c r="EU3" s="86" t="str">
        <f t="shared" ref="EU3:EU50" si="34">IF(ISERROR(AK3-AK$52),"",AK3-AK$52)</f>
        <v/>
      </c>
      <c r="EV3" s="86" t="str">
        <f t="shared" ref="EV3:EV50" si="35">IF(ISERROR(AL3-AL$52),"",AL3-AL$52)</f>
        <v/>
      </c>
      <c r="EW3" s="86" t="str">
        <f t="shared" ref="EW3:EW50" si="36">IF(ISERROR(AM3-AM$52),"",AM3-AM$52)</f>
        <v/>
      </c>
      <c r="EX3" s="86" t="str">
        <f t="shared" ref="EX3:EX50" si="37">IF(ISERROR(AN3-AN$52),"",AN3-AN$52)</f>
        <v/>
      </c>
      <c r="EY3" s="86" t="str">
        <f t="shared" ref="EY3:EY50" si="38">IF(ISERROR(AO3-AO$52),"",AO3-AO$52)</f>
        <v/>
      </c>
      <c r="EZ3" s="86" t="str">
        <f t="shared" ref="EZ3:EZ50" si="39">IF(ISERROR(AP3-AP$52),"",AP3-AP$52)</f>
        <v/>
      </c>
      <c r="FA3" s="86" t="str">
        <f t="shared" ref="FA3:FA50" si="40">IF(ISERROR(AQ3-AQ$52),"",AQ3-AQ$52)</f>
        <v/>
      </c>
      <c r="FB3" s="86" t="str">
        <f t="shared" ref="FB3:FB50" si="41">IF(ISERROR(AR3-AR$52),"",AR3-AR$52)</f>
        <v/>
      </c>
      <c r="FC3" s="86" t="str">
        <f t="shared" ref="FC3:FC50" si="42">IF(ISERROR(AS3-AS$52),"",AS3-AS$52)</f>
        <v/>
      </c>
      <c r="FD3" s="86" t="str">
        <f t="shared" ref="FD3:FD50" si="43">IF(ISERROR(AT3-AT$52),"",AT3-AT$52)</f>
        <v/>
      </c>
      <c r="FE3" s="86" t="str">
        <f t="shared" ref="FE3:FE50" si="44">IF(ISERROR(AU3-AU$52),"",AU3-AU$52)</f>
        <v/>
      </c>
      <c r="FF3" s="86" t="str">
        <f t="shared" ref="FF3:FF50" si="45">IF(ISERROR(AV3-AV$52),"",AV3-AV$52)</f>
        <v/>
      </c>
      <c r="FG3" s="86" t="str">
        <f t="shared" ref="FG3:FG50" si="46">IF(ISERROR(AW3-AW$52),"",AW3-AW$52)</f>
        <v/>
      </c>
      <c r="FH3" s="86" t="str">
        <f t="shared" ref="FH3:FH50" si="47">IF(ISERROR(AX3-AX$52),"",AX3-AX$52)</f>
        <v/>
      </c>
      <c r="FI3" s="88">
        <f t="shared" ref="FI3:FI50" si="48">IF(ISERROR(AVERAGE(DM3:FH3)),"N/A",AVERAGE(DM3:FH3))</f>
        <v>4.548333333333332</v>
      </c>
      <c r="FJ3" s="84" t="s">
        <v>1517</v>
      </c>
      <c r="FK3" s="85" t="str">
        <f>'Array Table'!B2</f>
        <v>Abiotrophia defectiva</v>
      </c>
      <c r="FL3" s="86">
        <f t="shared" ref="FL3:FL50" si="49">IF(ISERROR(BC3-BC$52),"",BC3-BC$52)</f>
        <v>5.5350000000000001</v>
      </c>
      <c r="FM3" s="86">
        <f t="shared" ref="FM3:FM50" si="50">IF(ISERROR(BD3-BD$52),"",BD3-BD$52)</f>
        <v>4.2049999999999983</v>
      </c>
      <c r="FN3" s="86">
        <f t="shared" ref="FN3:FN50" si="51">IF(ISERROR(BE3-BE$52),"",BE3-BE$52)</f>
        <v>5.745000000000001</v>
      </c>
      <c r="FO3" s="86" t="str">
        <f t="shared" ref="FO3:FO50" si="52">IF(ISERROR(BF3-BF$52),"",BF3-BF$52)</f>
        <v/>
      </c>
      <c r="FP3" s="86" t="str">
        <f t="shared" ref="FP3:FP50" si="53">IF(ISERROR(BG3-BG$52),"",BG3-BG$52)</f>
        <v/>
      </c>
      <c r="FQ3" s="86" t="str">
        <f t="shared" ref="FQ3:FQ50" si="54">IF(ISERROR(BH3-BH$52),"",BH3-BH$52)</f>
        <v/>
      </c>
      <c r="FR3" s="86" t="str">
        <f t="shared" ref="FR3:FR50" si="55">IF(ISERROR(BI3-BI$52),"",BI3-BI$52)</f>
        <v/>
      </c>
      <c r="FS3" s="86" t="str">
        <f t="shared" ref="FS3:FS50" si="56">IF(ISERROR(BJ3-BJ$52),"",BJ3-BJ$52)</f>
        <v/>
      </c>
      <c r="FT3" s="86" t="str">
        <f t="shared" ref="FT3:FT50" si="57">IF(ISERROR(BK3-BK$52),"",BK3-BK$52)</f>
        <v/>
      </c>
      <c r="FU3" s="86" t="str">
        <f t="shared" ref="FU3:FU50" si="58">IF(ISERROR(BL3-BL$52),"",BL3-BL$52)</f>
        <v/>
      </c>
      <c r="FV3" s="86" t="str">
        <f t="shared" ref="FV3:FV50" si="59">IF(ISERROR(BM3-BM$52),"",BM3-BM$52)</f>
        <v/>
      </c>
      <c r="FW3" s="86" t="str">
        <f t="shared" ref="FW3:FW50" si="60">IF(ISERROR(BN3-BN$52),"",BN3-BN$52)</f>
        <v/>
      </c>
      <c r="FX3" s="86" t="str">
        <f t="shared" ref="FX3:FX50" si="61">IF(ISERROR(BO3-BO$52),"",BO3-BO$52)</f>
        <v/>
      </c>
      <c r="FY3" s="86" t="str">
        <f t="shared" ref="FY3:FY50" si="62">IF(ISERROR(BP3-BP$52),"",BP3-BP$52)</f>
        <v/>
      </c>
      <c r="FZ3" s="86" t="str">
        <f t="shared" ref="FZ3:FZ50" si="63">IF(ISERROR(BQ3-BQ$52),"",BQ3-BQ$52)</f>
        <v/>
      </c>
      <c r="GA3" s="86" t="str">
        <f t="shared" ref="GA3:GA50" si="64">IF(ISERROR(BR3-BR$52),"",BR3-BR$52)</f>
        <v/>
      </c>
      <c r="GB3" s="86" t="str">
        <f t="shared" ref="GB3:GB50" si="65">IF(ISERROR(BS3-BS$52),"",BS3-BS$52)</f>
        <v/>
      </c>
      <c r="GC3" s="86" t="str">
        <f t="shared" ref="GC3:GC50" si="66">IF(ISERROR(BT3-BT$52),"",BT3-BT$52)</f>
        <v/>
      </c>
      <c r="GD3" s="86" t="str">
        <f t="shared" ref="GD3:GD50" si="67">IF(ISERROR(BU3-BU$52),"",BU3-BU$52)</f>
        <v/>
      </c>
      <c r="GE3" s="86" t="str">
        <f t="shared" ref="GE3:GE50" si="68">IF(ISERROR(BV3-BV$52),"",BV3-BV$52)</f>
        <v/>
      </c>
      <c r="GF3" s="86" t="str">
        <f t="shared" ref="GF3:GF50" si="69">IF(ISERROR(BW3-BW$52),"",BW3-BW$52)</f>
        <v/>
      </c>
      <c r="GG3" s="86" t="str">
        <f t="shared" ref="GG3:GG50" si="70">IF(ISERROR(BX3-BX$52),"",BX3-BX$52)</f>
        <v/>
      </c>
      <c r="GH3" s="86" t="str">
        <f t="shared" ref="GH3:GH50" si="71">IF(ISERROR(BY3-BY$52),"",BY3-BY$52)</f>
        <v/>
      </c>
      <c r="GI3" s="86" t="str">
        <f t="shared" ref="GI3:GI50" si="72">IF(ISERROR(BZ3-BZ$52),"",BZ3-BZ$52)</f>
        <v/>
      </c>
      <c r="GJ3" s="86" t="str">
        <f t="shared" ref="GJ3:GJ50" si="73">IF(ISERROR(CA3-CA$52),"",CA3-CA$52)</f>
        <v/>
      </c>
      <c r="GK3" s="86" t="str">
        <f t="shared" ref="GK3:GK50" si="74">IF(ISERROR(CB3-CB$52),"",CB3-CB$52)</f>
        <v/>
      </c>
      <c r="GL3" s="86" t="str">
        <f t="shared" ref="GL3:GL50" si="75">IF(ISERROR(CC3-CC$52),"",CC3-CC$52)</f>
        <v/>
      </c>
      <c r="GM3" s="86" t="str">
        <f t="shared" ref="GM3:GM50" si="76">IF(ISERROR(CD3-CD$52),"",CD3-CD$52)</f>
        <v/>
      </c>
      <c r="GN3" s="86" t="str">
        <f t="shared" ref="GN3:GN50" si="77">IF(ISERROR(CE3-CE$52),"",CE3-CE$52)</f>
        <v/>
      </c>
      <c r="GO3" s="86" t="str">
        <f t="shared" ref="GO3:GO50" si="78">IF(ISERROR(CF3-CF$52),"",CF3-CF$52)</f>
        <v/>
      </c>
      <c r="GP3" s="86" t="str">
        <f t="shared" ref="GP3:GP50" si="79">IF(ISERROR(CG3-CG$52),"",CG3-CG$52)</f>
        <v/>
      </c>
      <c r="GQ3" s="86" t="str">
        <f t="shared" ref="GQ3:GQ50" si="80">IF(ISERROR(CH3-CH$52),"",CH3-CH$52)</f>
        <v/>
      </c>
      <c r="GR3" s="86" t="str">
        <f t="shared" ref="GR3:GR50" si="81">IF(ISERROR(CI3-CI$52),"",CI3-CI$52)</f>
        <v/>
      </c>
      <c r="GS3" s="86" t="str">
        <f t="shared" ref="GS3:GS50" si="82">IF(ISERROR(CJ3-CJ$52),"",CJ3-CJ$52)</f>
        <v/>
      </c>
      <c r="GT3" s="86" t="str">
        <f t="shared" ref="GT3:GT50" si="83">IF(ISERROR(CK3-CK$52),"",CK3-CK$52)</f>
        <v/>
      </c>
      <c r="GU3" s="86" t="str">
        <f t="shared" ref="GU3:GU50" si="84">IF(ISERROR(CL3-CL$52),"",CL3-CL$52)</f>
        <v/>
      </c>
      <c r="GV3" s="86" t="str">
        <f t="shared" ref="GV3:GV50" si="85">IF(ISERROR(CM3-CM$52),"",CM3-CM$52)</f>
        <v/>
      </c>
      <c r="GW3" s="86" t="str">
        <f t="shared" ref="GW3:GW50" si="86">IF(ISERROR(CN3-CN$52),"",CN3-CN$52)</f>
        <v/>
      </c>
      <c r="GX3" s="86" t="str">
        <f t="shared" ref="GX3:GX50" si="87">IF(ISERROR(CO3-CO$52),"",CO3-CO$52)</f>
        <v/>
      </c>
      <c r="GY3" s="86" t="str">
        <f t="shared" ref="GY3:GY50" si="88">IF(ISERROR(CP3-CP$52),"",CP3-CP$52)</f>
        <v/>
      </c>
      <c r="GZ3" s="86" t="str">
        <f t="shared" ref="GZ3:GZ50" si="89">IF(ISERROR(CQ3-CQ$52),"",CQ3-CQ$52)</f>
        <v/>
      </c>
      <c r="HA3" s="86" t="str">
        <f t="shared" ref="HA3:HA50" si="90">IF(ISERROR(CR3-CR$52),"",CR3-CR$52)</f>
        <v/>
      </c>
      <c r="HB3" s="86" t="str">
        <f t="shared" ref="HB3:HB50" si="91">IF(ISERROR(CS3-CS$52),"",CS3-CS$52)</f>
        <v/>
      </c>
      <c r="HC3" s="86" t="str">
        <f t="shared" ref="HC3:HC50" si="92">IF(ISERROR(CT3-CT$52),"",CT3-CT$52)</f>
        <v/>
      </c>
      <c r="HD3" s="86" t="str">
        <f t="shared" ref="HD3:HD50" si="93">IF(ISERROR(CU3-CU$52),"",CU3-CU$52)</f>
        <v/>
      </c>
      <c r="HE3" s="86" t="str">
        <f t="shared" ref="HE3:HE50" si="94">IF(ISERROR(CV3-CV$52),"",CV3-CV$52)</f>
        <v/>
      </c>
      <c r="HF3" s="86" t="str">
        <f t="shared" ref="HF3:HF50" si="95">IF(ISERROR(CW3-CW$52),"",CW3-CW$52)</f>
        <v/>
      </c>
      <c r="HG3" s="86" t="str">
        <f t="shared" ref="HG3:HG50" si="96">IF(ISERROR(CX3-CX$52),"",CX3-CX$52)</f>
        <v/>
      </c>
      <c r="HH3" s="89">
        <f t="shared" ref="HH3:HH50" si="97">IF(ISERROR(AVERAGE(FL3:HG3)),"N/A",AVERAGE(FL3:HG3))</f>
        <v>5.1616666666666662</v>
      </c>
      <c r="HI3" s="84" t="s">
        <v>1517</v>
      </c>
      <c r="HJ3" s="85" t="str">
        <f>'Array Table'!B2</f>
        <v>Abiotrophia defectiva</v>
      </c>
      <c r="HK3" s="87">
        <f>IF(FI3&gt;HH3,((2^-HH3)/(2^-FI3)),(-(2^-FI3)/(2^-HH3)))</f>
        <v>-1.5297896935239927</v>
      </c>
      <c r="HL3" s="90">
        <f>IF(HK3&gt;=1,HK3,(-1/HK3))</f>
        <v>0.65368462360105206</v>
      </c>
      <c r="HM3" s="87">
        <f>LOG(HL3,10)</f>
        <v>-0.18463173067390878</v>
      </c>
      <c r="HN3" s="84" t="s">
        <v>1517</v>
      </c>
      <c r="HO3" s="85" t="str">
        <f>'Array Table'!B2</f>
        <v>Abiotrophia defectiva</v>
      </c>
      <c r="HP3" s="92">
        <f>IFERROR($DI3-C3,"")</f>
        <v>7.9200000000000017</v>
      </c>
      <c r="HQ3" s="92">
        <f t="shared" ref="HQ3:JK8" si="98">IFERROR($DI3-D3,"")</f>
        <v>7.98</v>
      </c>
      <c r="HR3" s="92">
        <f t="shared" si="98"/>
        <v>7.73</v>
      </c>
      <c r="HS3" s="92" t="str">
        <f t="shared" si="98"/>
        <v/>
      </c>
      <c r="HT3" s="92" t="str">
        <f t="shared" si="98"/>
        <v/>
      </c>
      <c r="HU3" s="92" t="str">
        <f t="shared" si="98"/>
        <v/>
      </c>
      <c r="HV3" s="92" t="str">
        <f t="shared" si="98"/>
        <v/>
      </c>
      <c r="HW3" s="92" t="str">
        <f t="shared" si="98"/>
        <v/>
      </c>
      <c r="HX3" s="92" t="str">
        <f t="shared" si="98"/>
        <v/>
      </c>
      <c r="HY3" s="92" t="str">
        <f t="shared" si="98"/>
        <v/>
      </c>
      <c r="HZ3" s="92" t="str">
        <f t="shared" si="98"/>
        <v/>
      </c>
      <c r="IA3" s="92" t="str">
        <f t="shared" si="98"/>
        <v/>
      </c>
      <c r="IB3" s="92" t="str">
        <f t="shared" si="98"/>
        <v/>
      </c>
      <c r="IC3" s="92" t="str">
        <f t="shared" si="98"/>
        <v/>
      </c>
      <c r="ID3" s="92" t="str">
        <f t="shared" si="98"/>
        <v/>
      </c>
      <c r="IE3" s="92" t="str">
        <f t="shared" si="98"/>
        <v/>
      </c>
      <c r="IF3" s="92" t="str">
        <f t="shared" si="98"/>
        <v/>
      </c>
      <c r="IG3" s="92" t="str">
        <f t="shared" si="98"/>
        <v/>
      </c>
      <c r="IH3" s="92" t="str">
        <f t="shared" si="98"/>
        <v/>
      </c>
      <c r="II3" s="92" t="str">
        <f t="shared" si="98"/>
        <v/>
      </c>
      <c r="IJ3" s="92" t="str">
        <f t="shared" si="98"/>
        <v/>
      </c>
      <c r="IK3" s="92" t="str">
        <f t="shared" si="98"/>
        <v/>
      </c>
      <c r="IL3" s="92" t="str">
        <f t="shared" si="98"/>
        <v/>
      </c>
      <c r="IM3" s="92" t="str">
        <f t="shared" si="98"/>
        <v/>
      </c>
      <c r="IN3" s="92" t="str">
        <f t="shared" si="98"/>
        <v/>
      </c>
      <c r="IO3" s="92" t="str">
        <f t="shared" si="98"/>
        <v/>
      </c>
      <c r="IP3" s="92" t="str">
        <f t="shared" si="98"/>
        <v/>
      </c>
      <c r="IQ3" s="92" t="str">
        <f t="shared" si="98"/>
        <v/>
      </c>
      <c r="IR3" s="92" t="str">
        <f t="shared" si="98"/>
        <v/>
      </c>
      <c r="IS3" s="92" t="str">
        <f t="shared" si="98"/>
        <v/>
      </c>
      <c r="IT3" s="92" t="str">
        <f t="shared" si="98"/>
        <v/>
      </c>
      <c r="IU3" s="92" t="str">
        <f t="shared" si="98"/>
        <v/>
      </c>
      <c r="IV3" s="92" t="str">
        <f t="shared" si="98"/>
        <v/>
      </c>
      <c r="IW3" s="92" t="str">
        <f t="shared" si="98"/>
        <v/>
      </c>
      <c r="IX3" s="92" t="str">
        <f t="shared" si="98"/>
        <v/>
      </c>
      <c r="IY3" s="92" t="str">
        <f t="shared" si="98"/>
        <v/>
      </c>
      <c r="IZ3" s="92" t="str">
        <f t="shared" si="98"/>
        <v/>
      </c>
      <c r="JA3" s="92" t="str">
        <f t="shared" si="98"/>
        <v/>
      </c>
      <c r="JB3" s="92" t="str">
        <f t="shared" si="98"/>
        <v/>
      </c>
      <c r="JC3" s="92" t="str">
        <f t="shared" si="98"/>
        <v/>
      </c>
      <c r="JD3" s="92" t="str">
        <f t="shared" si="98"/>
        <v/>
      </c>
      <c r="JE3" s="92" t="str">
        <f t="shared" si="98"/>
        <v/>
      </c>
      <c r="JF3" s="92" t="str">
        <f t="shared" si="98"/>
        <v/>
      </c>
      <c r="JG3" s="92" t="str">
        <f t="shared" si="98"/>
        <v/>
      </c>
      <c r="JH3" s="92" t="str">
        <f t="shared" si="98"/>
        <v/>
      </c>
      <c r="JI3" s="92" t="str">
        <f t="shared" si="98"/>
        <v/>
      </c>
      <c r="JJ3" s="92" t="str">
        <f t="shared" si="98"/>
        <v/>
      </c>
      <c r="JK3" s="92" t="str">
        <f t="shared" si="98"/>
        <v/>
      </c>
      <c r="JL3" s="84" t="s">
        <v>1517</v>
      </c>
      <c r="JM3" s="85" t="str">
        <f>'Array Table'!B2</f>
        <v>Abiotrophia defectiva</v>
      </c>
      <c r="JN3" s="92">
        <f>IFERROR($DI3-BC3,"")</f>
        <v>7.1099999999999994</v>
      </c>
      <c r="JO3" s="92">
        <f t="shared" ref="JO3:LI8" si="99">IFERROR($DI3-BD3,"")</f>
        <v>7.4400000000000013</v>
      </c>
      <c r="JP3" s="92">
        <f t="shared" si="99"/>
        <v>7.3999999999999986</v>
      </c>
      <c r="JQ3" s="92" t="str">
        <f t="shared" si="99"/>
        <v/>
      </c>
      <c r="JR3" s="92" t="str">
        <f t="shared" si="99"/>
        <v/>
      </c>
      <c r="JS3" s="92" t="str">
        <f t="shared" si="99"/>
        <v/>
      </c>
      <c r="JT3" s="92" t="str">
        <f t="shared" si="99"/>
        <v/>
      </c>
      <c r="JU3" s="92" t="str">
        <f t="shared" si="99"/>
        <v/>
      </c>
      <c r="JV3" s="92" t="str">
        <f t="shared" si="99"/>
        <v/>
      </c>
      <c r="JW3" s="92" t="str">
        <f t="shared" si="99"/>
        <v/>
      </c>
      <c r="JX3" s="92" t="str">
        <f t="shared" si="99"/>
        <v/>
      </c>
      <c r="JY3" s="92" t="str">
        <f t="shared" si="99"/>
        <v/>
      </c>
      <c r="JZ3" s="92" t="str">
        <f t="shared" si="99"/>
        <v/>
      </c>
      <c r="KA3" s="92" t="str">
        <f t="shared" si="99"/>
        <v/>
      </c>
      <c r="KB3" s="92" t="str">
        <f t="shared" si="99"/>
        <v/>
      </c>
      <c r="KC3" s="92" t="str">
        <f t="shared" si="99"/>
        <v/>
      </c>
      <c r="KD3" s="92" t="str">
        <f t="shared" si="99"/>
        <v/>
      </c>
      <c r="KE3" s="92" t="str">
        <f t="shared" si="99"/>
        <v/>
      </c>
      <c r="KF3" s="92" t="str">
        <f t="shared" si="99"/>
        <v/>
      </c>
      <c r="KG3" s="92" t="str">
        <f t="shared" si="99"/>
        <v/>
      </c>
      <c r="KH3" s="92" t="str">
        <f t="shared" si="99"/>
        <v/>
      </c>
      <c r="KI3" s="92" t="str">
        <f t="shared" si="99"/>
        <v/>
      </c>
      <c r="KJ3" s="92" t="str">
        <f t="shared" si="99"/>
        <v/>
      </c>
      <c r="KK3" s="92" t="str">
        <f t="shared" si="99"/>
        <v/>
      </c>
      <c r="KL3" s="92" t="str">
        <f t="shared" si="99"/>
        <v/>
      </c>
      <c r="KM3" s="92" t="str">
        <f t="shared" si="99"/>
        <v/>
      </c>
      <c r="KN3" s="92" t="str">
        <f t="shared" si="99"/>
        <v/>
      </c>
      <c r="KO3" s="92" t="str">
        <f t="shared" si="99"/>
        <v/>
      </c>
      <c r="KP3" s="92" t="str">
        <f t="shared" si="99"/>
        <v/>
      </c>
      <c r="KQ3" s="92" t="str">
        <f t="shared" si="99"/>
        <v/>
      </c>
      <c r="KR3" s="92" t="str">
        <f t="shared" si="99"/>
        <v/>
      </c>
      <c r="KS3" s="92" t="str">
        <f t="shared" si="99"/>
        <v/>
      </c>
      <c r="KT3" s="92" t="str">
        <f t="shared" si="99"/>
        <v/>
      </c>
      <c r="KU3" s="92" t="str">
        <f t="shared" si="99"/>
        <v/>
      </c>
      <c r="KV3" s="92" t="str">
        <f t="shared" si="99"/>
        <v/>
      </c>
      <c r="KW3" s="92" t="str">
        <f t="shared" si="99"/>
        <v/>
      </c>
      <c r="KX3" s="92" t="str">
        <f t="shared" si="99"/>
        <v/>
      </c>
      <c r="KY3" s="92" t="str">
        <f t="shared" si="99"/>
        <v/>
      </c>
      <c r="KZ3" s="92" t="str">
        <f t="shared" si="99"/>
        <v/>
      </c>
      <c r="LA3" s="92" t="str">
        <f t="shared" si="99"/>
        <v/>
      </c>
      <c r="LB3" s="92" t="str">
        <f t="shared" si="99"/>
        <v/>
      </c>
      <c r="LC3" s="92" t="str">
        <f t="shared" si="99"/>
        <v/>
      </c>
      <c r="LD3" s="92" t="str">
        <f t="shared" si="99"/>
        <v/>
      </c>
      <c r="LE3" s="92" t="str">
        <f t="shared" si="99"/>
        <v/>
      </c>
      <c r="LF3" s="92" t="str">
        <f t="shared" si="99"/>
        <v/>
      </c>
      <c r="LG3" s="92" t="str">
        <f t="shared" si="99"/>
        <v/>
      </c>
      <c r="LH3" s="92" t="str">
        <f t="shared" si="99"/>
        <v/>
      </c>
      <c r="LI3" s="92" t="str">
        <f t="shared" si="99"/>
        <v/>
      </c>
      <c r="LJ3" s="84" t="s">
        <v>1517</v>
      </c>
      <c r="LK3" s="85" t="str">
        <f>'Array Table'!B2</f>
        <v>Abiotrophia defectiva</v>
      </c>
      <c r="LL3" s="93" t="str">
        <f>IF(HP3="","",IF($DI3&lt;=35,IF(HP3&lt;=1,"-",IF(HP3&gt;=2,"+","+/-")),IF($DI3&lt;=37,IF(HP3&lt;1.5,"-",IF(HP3&gt;=3,"+","+/-")),IF(HP3&lt;3,"-",IF(HP3&gt;=6,"+",IF(HP3&gt;=3,"+/-","-"))))))</f>
        <v>+</v>
      </c>
      <c r="LM3" s="93" t="str">
        <f t="shared" ref="LM3:NG8" si="100">IF(HQ3="","",IF($DI3&lt;=35,IF(HQ3&lt;=1,"-",IF(HQ3&gt;=2,"+","+/-")),IF($DI3&lt;=37,IF(HQ3&lt;1.5,"-",IF(HQ3&gt;=3,"+","+/-")),IF(HQ3&lt;3,"-",IF(HQ3&gt;=6,"+",IF(HQ3&gt;=3,"+/-","-"))))))</f>
        <v>+</v>
      </c>
      <c r="LN3" s="93" t="str">
        <f t="shared" si="100"/>
        <v>+</v>
      </c>
      <c r="LO3" s="93" t="str">
        <f t="shared" si="100"/>
        <v/>
      </c>
      <c r="LP3" s="93" t="str">
        <f t="shared" si="100"/>
        <v/>
      </c>
      <c r="LQ3" s="93" t="str">
        <f t="shared" si="100"/>
        <v/>
      </c>
      <c r="LR3" s="93" t="str">
        <f t="shared" si="100"/>
        <v/>
      </c>
      <c r="LS3" s="93" t="str">
        <f t="shared" si="100"/>
        <v/>
      </c>
      <c r="LT3" s="93" t="str">
        <f t="shared" si="100"/>
        <v/>
      </c>
      <c r="LU3" s="93" t="str">
        <f t="shared" si="100"/>
        <v/>
      </c>
      <c r="LV3" s="93" t="str">
        <f t="shared" si="100"/>
        <v/>
      </c>
      <c r="LW3" s="93" t="str">
        <f t="shared" si="100"/>
        <v/>
      </c>
      <c r="LX3" s="93" t="str">
        <f t="shared" si="100"/>
        <v/>
      </c>
      <c r="LY3" s="93" t="str">
        <f t="shared" si="100"/>
        <v/>
      </c>
      <c r="LZ3" s="93" t="str">
        <f t="shared" si="100"/>
        <v/>
      </c>
      <c r="MA3" s="93" t="str">
        <f t="shared" si="100"/>
        <v/>
      </c>
      <c r="MB3" s="93" t="str">
        <f t="shared" si="100"/>
        <v/>
      </c>
      <c r="MC3" s="93" t="str">
        <f t="shared" si="100"/>
        <v/>
      </c>
      <c r="MD3" s="93" t="str">
        <f t="shared" si="100"/>
        <v/>
      </c>
      <c r="ME3" s="93" t="str">
        <f t="shared" si="100"/>
        <v/>
      </c>
      <c r="MF3" s="93" t="str">
        <f t="shared" si="100"/>
        <v/>
      </c>
      <c r="MG3" s="93" t="str">
        <f t="shared" si="100"/>
        <v/>
      </c>
      <c r="MH3" s="93" t="str">
        <f t="shared" si="100"/>
        <v/>
      </c>
      <c r="MI3" s="93" t="str">
        <f t="shared" si="100"/>
        <v/>
      </c>
      <c r="MJ3" s="93" t="str">
        <f t="shared" si="100"/>
        <v/>
      </c>
      <c r="MK3" s="93" t="str">
        <f t="shared" si="100"/>
        <v/>
      </c>
      <c r="ML3" s="93" t="str">
        <f t="shared" si="100"/>
        <v/>
      </c>
      <c r="MM3" s="93" t="str">
        <f t="shared" si="100"/>
        <v/>
      </c>
      <c r="MN3" s="93" t="str">
        <f t="shared" si="100"/>
        <v/>
      </c>
      <c r="MO3" s="93" t="str">
        <f t="shared" si="100"/>
        <v/>
      </c>
      <c r="MP3" s="93" t="str">
        <f t="shared" si="100"/>
        <v/>
      </c>
      <c r="MQ3" s="93" t="str">
        <f t="shared" si="100"/>
        <v/>
      </c>
      <c r="MR3" s="93" t="str">
        <f t="shared" si="100"/>
        <v/>
      </c>
      <c r="MS3" s="93" t="str">
        <f t="shared" si="100"/>
        <v/>
      </c>
      <c r="MT3" s="93" t="str">
        <f t="shared" si="100"/>
        <v/>
      </c>
      <c r="MU3" s="93" t="str">
        <f t="shared" si="100"/>
        <v/>
      </c>
      <c r="MV3" s="93" t="str">
        <f t="shared" si="100"/>
        <v/>
      </c>
      <c r="MW3" s="93" t="str">
        <f t="shared" si="100"/>
        <v/>
      </c>
      <c r="MX3" s="93" t="str">
        <f t="shared" si="100"/>
        <v/>
      </c>
      <c r="MY3" s="93" t="str">
        <f t="shared" si="100"/>
        <v/>
      </c>
      <c r="MZ3" s="93" t="str">
        <f t="shared" si="100"/>
        <v/>
      </c>
      <c r="NA3" s="93" t="str">
        <f t="shared" si="100"/>
        <v/>
      </c>
      <c r="NB3" s="93" t="str">
        <f t="shared" si="100"/>
        <v/>
      </c>
      <c r="NC3" s="93" t="str">
        <f t="shared" si="100"/>
        <v/>
      </c>
      <c r="ND3" s="93" t="str">
        <f t="shared" si="100"/>
        <v/>
      </c>
      <c r="NE3" s="93" t="str">
        <f t="shared" si="100"/>
        <v/>
      </c>
      <c r="NF3" s="93" t="str">
        <f t="shared" si="100"/>
        <v/>
      </c>
      <c r="NG3" s="93" t="str">
        <f t="shared" si="100"/>
        <v/>
      </c>
      <c r="NH3" s="84" t="s">
        <v>1517</v>
      </c>
      <c r="NI3" s="85" t="str">
        <f>'Array Table'!B2</f>
        <v>Abiotrophia defectiva</v>
      </c>
      <c r="NJ3" s="93" t="str">
        <f t="shared" ref="NJ3:NJ50" si="101">IF(JN3="","",IF($DI3&lt;=35,IF(JN3&lt;=1,"-",IF(JN3&gt;=2,"+","+/-")),IF($DI3&lt;=37,IF(JN3&lt;1.5,"-",IF(JN3&gt;=3,"+","+/-")),IF(JN3&lt;3,"-",IF(JN3&gt;=6,"+",IF(JN3&gt;=3,"+/-","-"))))))</f>
        <v>+</v>
      </c>
      <c r="NK3" s="93" t="str">
        <f t="shared" ref="NK3:NK50" si="102">IF(JO3="","",IF($DI3&lt;=35,IF(JO3&lt;=1,"-",IF(JO3&gt;=2,"+","+/-")),IF($DI3&lt;=37,IF(JO3&lt;1.5,"-",IF(JO3&gt;=3,"+","+/-")),IF(JO3&lt;3,"-",IF(JO3&gt;=6,"+",IF(JO3&gt;=3,"+/-","-"))))))</f>
        <v>+</v>
      </c>
      <c r="NL3" s="93" t="str">
        <f t="shared" ref="NL3:NL50" si="103">IF(JP3="","",IF($DI3&lt;=35,IF(JP3&lt;=1,"-",IF(JP3&gt;=2,"+","+/-")),IF($DI3&lt;=37,IF(JP3&lt;1.5,"-",IF(JP3&gt;=3,"+","+/-")),IF(JP3&lt;3,"-",IF(JP3&gt;=6,"+",IF(JP3&gt;=3,"+/-","-"))))))</f>
        <v>+</v>
      </c>
      <c r="NM3" s="93" t="str">
        <f t="shared" ref="NM3:NM50" si="104">IF(JQ3="","",IF($DI3&lt;=35,IF(JQ3&lt;=1,"-",IF(JQ3&gt;=2,"+","+/-")),IF($DI3&lt;=37,IF(JQ3&lt;1.5,"-",IF(JQ3&gt;=3,"+","+/-")),IF(JQ3&lt;3,"-",IF(JQ3&gt;=6,"+",IF(JQ3&gt;=3,"+/-","-"))))))</f>
        <v/>
      </c>
      <c r="NN3" s="93" t="str">
        <f t="shared" ref="NN3:NN50" si="105">IF(JR3="","",IF($DI3&lt;=35,IF(JR3&lt;=1,"-",IF(JR3&gt;=2,"+","+/-")),IF($DI3&lt;=37,IF(JR3&lt;1.5,"-",IF(JR3&gt;=3,"+","+/-")),IF(JR3&lt;3,"-",IF(JR3&gt;=6,"+",IF(JR3&gt;=3,"+/-","-"))))))</f>
        <v/>
      </c>
      <c r="NO3" s="93" t="str">
        <f t="shared" ref="NO3:NO50" si="106">IF(JS3="","",IF($DI3&lt;=35,IF(JS3&lt;=1,"-",IF(JS3&gt;=2,"+","+/-")),IF($DI3&lt;=37,IF(JS3&lt;1.5,"-",IF(JS3&gt;=3,"+","+/-")),IF(JS3&lt;3,"-",IF(JS3&gt;=6,"+",IF(JS3&gt;=3,"+/-","-"))))))</f>
        <v/>
      </c>
      <c r="NP3" s="93" t="str">
        <f t="shared" ref="NP3:NP50" si="107">IF(JT3="","",IF($DI3&lt;=35,IF(JT3&lt;=1,"-",IF(JT3&gt;=2,"+","+/-")),IF($DI3&lt;=37,IF(JT3&lt;1.5,"-",IF(JT3&gt;=3,"+","+/-")),IF(JT3&lt;3,"-",IF(JT3&gt;=6,"+",IF(JT3&gt;=3,"+/-","-"))))))</f>
        <v/>
      </c>
      <c r="NQ3" s="93" t="str">
        <f t="shared" ref="NQ3:NQ50" si="108">IF(JU3="","",IF($DI3&lt;=35,IF(JU3&lt;=1,"-",IF(JU3&gt;=2,"+","+/-")),IF($DI3&lt;=37,IF(JU3&lt;1.5,"-",IF(JU3&gt;=3,"+","+/-")),IF(JU3&lt;3,"-",IF(JU3&gt;=6,"+",IF(JU3&gt;=3,"+/-","-"))))))</f>
        <v/>
      </c>
      <c r="NR3" s="93" t="str">
        <f t="shared" ref="NR3:NR50" si="109">IF(JV3="","",IF($DI3&lt;=35,IF(JV3&lt;=1,"-",IF(JV3&gt;=2,"+","+/-")),IF($DI3&lt;=37,IF(JV3&lt;1.5,"-",IF(JV3&gt;=3,"+","+/-")),IF(JV3&lt;3,"-",IF(JV3&gt;=6,"+",IF(JV3&gt;=3,"+/-","-"))))))</f>
        <v/>
      </c>
      <c r="NS3" s="93" t="str">
        <f t="shared" ref="NS3:NS50" si="110">IF(JW3="","",IF($DI3&lt;=35,IF(JW3&lt;=1,"-",IF(JW3&gt;=2,"+","+/-")),IF($DI3&lt;=37,IF(JW3&lt;1.5,"-",IF(JW3&gt;=3,"+","+/-")),IF(JW3&lt;3,"-",IF(JW3&gt;=6,"+",IF(JW3&gt;=3,"+/-","-"))))))</f>
        <v/>
      </c>
      <c r="NT3" s="93" t="str">
        <f t="shared" ref="NT3:NT50" si="111">IF(JX3="","",IF($DI3&lt;=35,IF(JX3&lt;=1,"-",IF(JX3&gt;=2,"+","+/-")),IF($DI3&lt;=37,IF(JX3&lt;1.5,"-",IF(JX3&gt;=3,"+","+/-")),IF(JX3&lt;3,"-",IF(JX3&gt;=6,"+",IF(JX3&gt;=3,"+/-","-"))))))</f>
        <v/>
      </c>
      <c r="NU3" s="93" t="str">
        <f t="shared" ref="NU3:NU50" si="112">IF(JY3="","",IF($DI3&lt;=35,IF(JY3&lt;=1,"-",IF(JY3&gt;=2,"+","+/-")),IF($DI3&lt;=37,IF(JY3&lt;1.5,"-",IF(JY3&gt;=3,"+","+/-")),IF(JY3&lt;3,"-",IF(JY3&gt;=6,"+",IF(JY3&gt;=3,"+/-","-"))))))</f>
        <v/>
      </c>
      <c r="NV3" s="93" t="str">
        <f t="shared" ref="NV3:NV50" si="113">IF(JZ3="","",IF($DI3&lt;=35,IF(JZ3&lt;=1,"-",IF(JZ3&gt;=2,"+","+/-")),IF($DI3&lt;=37,IF(JZ3&lt;1.5,"-",IF(JZ3&gt;=3,"+","+/-")),IF(JZ3&lt;3,"-",IF(JZ3&gt;=6,"+",IF(JZ3&gt;=3,"+/-","-"))))))</f>
        <v/>
      </c>
      <c r="NW3" s="93" t="str">
        <f t="shared" ref="NW3:NW50" si="114">IF(KA3="","",IF($DI3&lt;=35,IF(KA3&lt;=1,"-",IF(KA3&gt;=2,"+","+/-")),IF($DI3&lt;=37,IF(KA3&lt;1.5,"-",IF(KA3&gt;=3,"+","+/-")),IF(KA3&lt;3,"-",IF(KA3&gt;=6,"+",IF(KA3&gt;=3,"+/-","-"))))))</f>
        <v/>
      </c>
      <c r="NX3" s="93" t="str">
        <f t="shared" ref="NX3:NX50" si="115">IF(KB3="","",IF($DI3&lt;=35,IF(KB3&lt;=1,"-",IF(KB3&gt;=2,"+","+/-")),IF($DI3&lt;=37,IF(KB3&lt;1.5,"-",IF(KB3&gt;=3,"+","+/-")),IF(KB3&lt;3,"-",IF(KB3&gt;=6,"+",IF(KB3&gt;=3,"+/-","-"))))))</f>
        <v/>
      </c>
      <c r="NY3" s="93" t="str">
        <f t="shared" ref="NY3:NY50" si="116">IF(KC3="","",IF($DI3&lt;=35,IF(KC3&lt;=1,"-",IF(KC3&gt;=2,"+","+/-")),IF($DI3&lt;=37,IF(KC3&lt;1.5,"-",IF(KC3&gt;=3,"+","+/-")),IF(KC3&lt;3,"-",IF(KC3&gt;=6,"+",IF(KC3&gt;=3,"+/-","-"))))))</f>
        <v/>
      </c>
      <c r="NZ3" s="93" t="str">
        <f t="shared" ref="NZ3:NZ50" si="117">IF(KD3="","",IF($DI3&lt;=35,IF(KD3&lt;=1,"-",IF(KD3&gt;=2,"+","+/-")),IF($DI3&lt;=37,IF(KD3&lt;1.5,"-",IF(KD3&gt;=3,"+","+/-")),IF(KD3&lt;3,"-",IF(KD3&gt;=6,"+",IF(KD3&gt;=3,"+/-","-"))))))</f>
        <v/>
      </c>
      <c r="OA3" s="93" t="str">
        <f t="shared" ref="OA3:OA50" si="118">IF(KE3="","",IF($DI3&lt;=35,IF(KE3&lt;=1,"-",IF(KE3&gt;=2,"+","+/-")),IF($DI3&lt;=37,IF(KE3&lt;1.5,"-",IF(KE3&gt;=3,"+","+/-")),IF(KE3&lt;3,"-",IF(KE3&gt;=6,"+",IF(KE3&gt;=3,"+/-","-"))))))</f>
        <v/>
      </c>
      <c r="OB3" s="93" t="str">
        <f t="shared" ref="OB3:OB50" si="119">IF(KF3="","",IF($DI3&lt;=35,IF(KF3&lt;=1,"-",IF(KF3&gt;=2,"+","+/-")),IF($DI3&lt;=37,IF(KF3&lt;1.5,"-",IF(KF3&gt;=3,"+","+/-")),IF(KF3&lt;3,"-",IF(KF3&gt;=6,"+",IF(KF3&gt;=3,"+/-","-"))))))</f>
        <v/>
      </c>
      <c r="OC3" s="93" t="str">
        <f t="shared" ref="OC3:OC50" si="120">IF(KG3="","",IF($DI3&lt;=35,IF(KG3&lt;=1,"-",IF(KG3&gt;=2,"+","+/-")),IF($DI3&lt;=37,IF(KG3&lt;1.5,"-",IF(KG3&gt;=3,"+","+/-")),IF(KG3&lt;3,"-",IF(KG3&gt;=6,"+",IF(KG3&gt;=3,"+/-","-"))))))</f>
        <v/>
      </c>
      <c r="OD3" s="93" t="str">
        <f t="shared" ref="OD3:OD50" si="121">IF(KH3="","",IF($DI3&lt;=35,IF(KH3&lt;=1,"-",IF(KH3&gt;=2,"+","+/-")),IF($DI3&lt;=37,IF(KH3&lt;1.5,"-",IF(KH3&gt;=3,"+","+/-")),IF(KH3&lt;3,"-",IF(KH3&gt;=6,"+",IF(KH3&gt;=3,"+/-","-"))))))</f>
        <v/>
      </c>
      <c r="OE3" s="93" t="str">
        <f t="shared" ref="OE3:OE50" si="122">IF(KI3="","",IF($DI3&lt;=35,IF(KI3&lt;=1,"-",IF(KI3&gt;=2,"+","+/-")),IF($DI3&lt;=37,IF(KI3&lt;1.5,"-",IF(KI3&gt;=3,"+","+/-")),IF(KI3&lt;3,"-",IF(KI3&gt;=6,"+",IF(KI3&gt;=3,"+/-","-"))))))</f>
        <v/>
      </c>
      <c r="OF3" s="93" t="str">
        <f t="shared" ref="OF3:OF50" si="123">IF(KJ3="","",IF($DI3&lt;=35,IF(KJ3&lt;=1,"-",IF(KJ3&gt;=2,"+","+/-")),IF($DI3&lt;=37,IF(KJ3&lt;1.5,"-",IF(KJ3&gt;=3,"+","+/-")),IF(KJ3&lt;3,"-",IF(KJ3&gt;=6,"+",IF(KJ3&gt;=3,"+/-","-"))))))</f>
        <v/>
      </c>
      <c r="OG3" s="93" t="str">
        <f t="shared" ref="OG3:OG50" si="124">IF(KK3="","",IF($DI3&lt;=35,IF(KK3&lt;=1,"-",IF(KK3&gt;=2,"+","+/-")),IF($DI3&lt;=37,IF(KK3&lt;1.5,"-",IF(KK3&gt;=3,"+","+/-")),IF(KK3&lt;3,"-",IF(KK3&gt;=6,"+",IF(KK3&gt;=3,"+/-","-"))))))</f>
        <v/>
      </c>
      <c r="OH3" s="93" t="str">
        <f t="shared" ref="OH3:OH50" si="125">IF(KL3="","",IF($DI3&lt;=35,IF(KL3&lt;=1,"-",IF(KL3&gt;=2,"+","+/-")),IF($DI3&lt;=37,IF(KL3&lt;1.5,"-",IF(KL3&gt;=3,"+","+/-")),IF(KL3&lt;3,"-",IF(KL3&gt;=6,"+",IF(KL3&gt;=3,"+/-","-"))))))</f>
        <v/>
      </c>
      <c r="OI3" s="93" t="str">
        <f t="shared" ref="OI3:OI50" si="126">IF(KM3="","",IF($DI3&lt;=35,IF(KM3&lt;=1,"-",IF(KM3&gt;=2,"+","+/-")),IF($DI3&lt;=37,IF(KM3&lt;1.5,"-",IF(KM3&gt;=3,"+","+/-")),IF(KM3&lt;3,"-",IF(KM3&gt;=6,"+",IF(KM3&gt;=3,"+/-","-"))))))</f>
        <v/>
      </c>
      <c r="OJ3" s="93" t="str">
        <f t="shared" ref="OJ3:OJ50" si="127">IF(KN3="","",IF($DI3&lt;=35,IF(KN3&lt;=1,"-",IF(KN3&gt;=2,"+","+/-")),IF($DI3&lt;=37,IF(KN3&lt;1.5,"-",IF(KN3&gt;=3,"+","+/-")),IF(KN3&lt;3,"-",IF(KN3&gt;=6,"+",IF(KN3&gt;=3,"+/-","-"))))))</f>
        <v/>
      </c>
      <c r="OK3" s="93" t="str">
        <f t="shared" ref="OK3:OK50" si="128">IF(KO3="","",IF($DI3&lt;=35,IF(KO3&lt;=1,"-",IF(KO3&gt;=2,"+","+/-")),IF($DI3&lt;=37,IF(KO3&lt;1.5,"-",IF(KO3&gt;=3,"+","+/-")),IF(KO3&lt;3,"-",IF(KO3&gt;=6,"+",IF(KO3&gt;=3,"+/-","-"))))))</f>
        <v/>
      </c>
      <c r="OL3" s="93" t="str">
        <f t="shared" ref="OL3:OL50" si="129">IF(KP3="","",IF($DI3&lt;=35,IF(KP3&lt;=1,"-",IF(KP3&gt;=2,"+","+/-")),IF($DI3&lt;=37,IF(KP3&lt;1.5,"-",IF(KP3&gt;=3,"+","+/-")),IF(KP3&lt;3,"-",IF(KP3&gt;=6,"+",IF(KP3&gt;=3,"+/-","-"))))))</f>
        <v/>
      </c>
      <c r="OM3" s="93" t="str">
        <f t="shared" ref="OM3:OM50" si="130">IF(KQ3="","",IF($DI3&lt;=35,IF(KQ3&lt;=1,"-",IF(KQ3&gt;=2,"+","+/-")),IF($DI3&lt;=37,IF(KQ3&lt;1.5,"-",IF(KQ3&gt;=3,"+","+/-")),IF(KQ3&lt;3,"-",IF(KQ3&gt;=6,"+",IF(KQ3&gt;=3,"+/-","-"))))))</f>
        <v/>
      </c>
      <c r="ON3" s="93" t="str">
        <f t="shared" ref="ON3:ON50" si="131">IF(KR3="","",IF($DI3&lt;=35,IF(KR3&lt;=1,"-",IF(KR3&gt;=2,"+","+/-")),IF($DI3&lt;=37,IF(KR3&lt;1.5,"-",IF(KR3&gt;=3,"+","+/-")),IF(KR3&lt;3,"-",IF(KR3&gt;=6,"+",IF(KR3&gt;=3,"+/-","-"))))))</f>
        <v/>
      </c>
      <c r="OO3" s="93" t="str">
        <f t="shared" ref="OO3:OO50" si="132">IF(KS3="","",IF($DI3&lt;=35,IF(KS3&lt;=1,"-",IF(KS3&gt;=2,"+","+/-")),IF($DI3&lt;=37,IF(KS3&lt;1.5,"-",IF(KS3&gt;=3,"+","+/-")),IF(KS3&lt;3,"-",IF(KS3&gt;=6,"+",IF(KS3&gt;=3,"+/-","-"))))))</f>
        <v/>
      </c>
      <c r="OP3" s="93" t="str">
        <f t="shared" ref="OP3:OP50" si="133">IF(KT3="","",IF($DI3&lt;=35,IF(KT3&lt;=1,"-",IF(KT3&gt;=2,"+","+/-")),IF($DI3&lt;=37,IF(KT3&lt;1.5,"-",IF(KT3&gt;=3,"+","+/-")),IF(KT3&lt;3,"-",IF(KT3&gt;=6,"+",IF(KT3&gt;=3,"+/-","-"))))))</f>
        <v/>
      </c>
      <c r="OQ3" s="93" t="str">
        <f t="shared" ref="OQ3:OQ50" si="134">IF(KU3="","",IF($DI3&lt;=35,IF(KU3&lt;=1,"-",IF(KU3&gt;=2,"+","+/-")),IF($DI3&lt;=37,IF(KU3&lt;1.5,"-",IF(KU3&gt;=3,"+","+/-")),IF(KU3&lt;3,"-",IF(KU3&gt;=6,"+",IF(KU3&gt;=3,"+/-","-"))))))</f>
        <v/>
      </c>
      <c r="OR3" s="93" t="str">
        <f t="shared" ref="OR3:OR50" si="135">IF(KV3="","",IF($DI3&lt;=35,IF(KV3&lt;=1,"-",IF(KV3&gt;=2,"+","+/-")),IF($DI3&lt;=37,IF(KV3&lt;1.5,"-",IF(KV3&gt;=3,"+","+/-")),IF(KV3&lt;3,"-",IF(KV3&gt;=6,"+",IF(KV3&gt;=3,"+/-","-"))))))</f>
        <v/>
      </c>
      <c r="OS3" s="93" t="str">
        <f t="shared" ref="OS3:OS50" si="136">IF(KW3="","",IF($DI3&lt;=35,IF(KW3&lt;=1,"-",IF(KW3&gt;=2,"+","+/-")),IF($DI3&lt;=37,IF(KW3&lt;1.5,"-",IF(KW3&gt;=3,"+","+/-")),IF(KW3&lt;3,"-",IF(KW3&gt;=6,"+",IF(KW3&gt;=3,"+/-","-"))))))</f>
        <v/>
      </c>
      <c r="OT3" s="93" t="str">
        <f t="shared" ref="OT3:OT50" si="137">IF(KX3="","",IF($DI3&lt;=35,IF(KX3&lt;=1,"-",IF(KX3&gt;=2,"+","+/-")),IF($DI3&lt;=37,IF(KX3&lt;1.5,"-",IF(KX3&gt;=3,"+","+/-")),IF(KX3&lt;3,"-",IF(KX3&gt;=6,"+",IF(KX3&gt;=3,"+/-","-"))))))</f>
        <v/>
      </c>
      <c r="OU3" s="93" t="str">
        <f t="shared" ref="OU3:OU50" si="138">IF(KY3="","",IF($DI3&lt;=35,IF(KY3&lt;=1,"-",IF(KY3&gt;=2,"+","+/-")),IF($DI3&lt;=37,IF(KY3&lt;1.5,"-",IF(KY3&gt;=3,"+","+/-")),IF(KY3&lt;3,"-",IF(KY3&gt;=6,"+",IF(KY3&gt;=3,"+/-","-"))))))</f>
        <v/>
      </c>
      <c r="OV3" s="93" t="str">
        <f t="shared" ref="OV3:OV50" si="139">IF(KZ3="","",IF($DI3&lt;=35,IF(KZ3&lt;=1,"-",IF(KZ3&gt;=2,"+","+/-")),IF($DI3&lt;=37,IF(KZ3&lt;1.5,"-",IF(KZ3&gt;=3,"+","+/-")),IF(KZ3&lt;3,"-",IF(KZ3&gt;=6,"+",IF(KZ3&gt;=3,"+/-","-"))))))</f>
        <v/>
      </c>
      <c r="OW3" s="93" t="str">
        <f t="shared" ref="OW3:OW50" si="140">IF(LA3="","",IF($DI3&lt;=35,IF(LA3&lt;=1,"-",IF(LA3&gt;=2,"+","+/-")),IF($DI3&lt;=37,IF(LA3&lt;1.5,"-",IF(LA3&gt;=3,"+","+/-")),IF(LA3&lt;3,"-",IF(LA3&gt;=6,"+",IF(LA3&gt;=3,"+/-","-"))))))</f>
        <v/>
      </c>
      <c r="OX3" s="93" t="str">
        <f t="shared" ref="OX3:OX50" si="141">IF(LB3="","",IF($DI3&lt;=35,IF(LB3&lt;=1,"-",IF(LB3&gt;=2,"+","+/-")),IF($DI3&lt;=37,IF(LB3&lt;1.5,"-",IF(LB3&gt;=3,"+","+/-")),IF(LB3&lt;3,"-",IF(LB3&gt;=6,"+",IF(LB3&gt;=3,"+/-","-"))))))</f>
        <v/>
      </c>
      <c r="OY3" s="93" t="str">
        <f t="shared" ref="OY3:OY50" si="142">IF(LC3="","",IF($DI3&lt;=35,IF(LC3&lt;=1,"-",IF(LC3&gt;=2,"+","+/-")),IF($DI3&lt;=37,IF(LC3&lt;1.5,"-",IF(LC3&gt;=3,"+","+/-")),IF(LC3&lt;3,"-",IF(LC3&gt;=6,"+",IF(LC3&gt;=3,"+/-","-"))))))</f>
        <v/>
      </c>
      <c r="OZ3" s="93" t="str">
        <f t="shared" ref="OZ3:OZ50" si="143">IF(LD3="","",IF($DI3&lt;=35,IF(LD3&lt;=1,"-",IF(LD3&gt;=2,"+","+/-")),IF($DI3&lt;=37,IF(LD3&lt;1.5,"-",IF(LD3&gt;=3,"+","+/-")),IF(LD3&lt;3,"-",IF(LD3&gt;=6,"+",IF(LD3&gt;=3,"+/-","-"))))))</f>
        <v/>
      </c>
      <c r="PA3" s="93" t="str">
        <f t="shared" ref="PA3:PA50" si="144">IF(LE3="","",IF($DI3&lt;=35,IF(LE3&lt;=1,"-",IF(LE3&gt;=2,"+","+/-")),IF($DI3&lt;=37,IF(LE3&lt;1.5,"-",IF(LE3&gt;=3,"+","+/-")),IF(LE3&lt;3,"-",IF(LE3&gt;=6,"+",IF(LE3&gt;=3,"+/-","-"))))))</f>
        <v/>
      </c>
      <c r="PB3" s="93" t="str">
        <f t="shared" ref="PB3:PB50" si="145">IF(LF3="","",IF($DI3&lt;=35,IF(LF3&lt;=1,"-",IF(LF3&gt;=2,"+","+/-")),IF($DI3&lt;=37,IF(LF3&lt;1.5,"-",IF(LF3&gt;=3,"+","+/-")),IF(LF3&lt;3,"-",IF(LF3&gt;=6,"+",IF(LF3&gt;=3,"+/-","-"))))))</f>
        <v/>
      </c>
      <c r="PC3" s="93" t="str">
        <f t="shared" ref="PC3:PC50" si="146">IF(LG3="","",IF($DI3&lt;=35,IF(LG3&lt;=1,"-",IF(LG3&gt;=2,"+","+/-")),IF($DI3&lt;=37,IF(LG3&lt;1.5,"-",IF(LG3&gt;=3,"+","+/-")),IF(LG3&lt;3,"-",IF(LG3&gt;=6,"+",IF(LG3&gt;=3,"+/-","-"))))))</f>
        <v/>
      </c>
      <c r="PD3" s="93" t="str">
        <f t="shared" ref="PD3:PD50" si="147">IF(LH3="","",IF($DI3&lt;=35,IF(LH3&lt;=1,"-",IF(LH3&gt;=2,"+","+/-")),IF($DI3&lt;=37,IF(LH3&lt;1.5,"-",IF(LH3&gt;=3,"+","+/-")),IF(LH3&lt;3,"-",IF(LH3&gt;=6,"+",IF(LH3&gt;=3,"+/-","-"))))))</f>
        <v/>
      </c>
      <c r="PE3" s="93" t="str">
        <f t="shared" ref="PE3:PE50" si="148">IF(LI3="","",IF($DI3&lt;=35,IF(LI3&lt;=1,"-",IF(LI3&gt;=2,"+","+/-")),IF($DI3&lt;=37,IF(LI3&lt;1.5,"-",IF(LI3&gt;=3,"+","+/-")),IF(LI3&lt;3,"-",IF(LI3&gt;=6,"+",IF(LI3&gt;=3,"+/-","-"))))))</f>
        <v/>
      </c>
    </row>
    <row r="4" spans="1:421" ht="12.75" x14ac:dyDescent="0.25">
      <c r="A4" s="84" t="s">
        <v>1518</v>
      </c>
      <c r="B4" s="85" t="str">
        <f>'Array Table'!B3</f>
        <v>Akkermansia muciniphila</v>
      </c>
      <c r="C4" s="86">
        <f>IF(SUM('Control Sample Data'!C$3:C$50)&gt;10,IF(AND(ISNUMBER('Control Sample Data'!C4),'Control Sample Data'!C4&lt;37,'Control Sample Data'!C4&gt;0),'Control Sample Data'!C4,37),"")</f>
        <v>32.020000000000003</v>
      </c>
      <c r="D4" s="86">
        <f>IF(SUM('Control Sample Data'!D$3:D$50)&gt;10,IF(AND(ISNUMBER('Control Sample Data'!D4),'Control Sample Data'!D4&lt;37,'Control Sample Data'!D4&gt;0),'Control Sample Data'!D4,37),"")</f>
        <v>32.130000000000003</v>
      </c>
      <c r="E4" s="86">
        <f>IF(SUM('Control Sample Data'!E$3:E$50)&gt;10,IF(AND(ISNUMBER('Control Sample Data'!E4),'Control Sample Data'!E4&lt;37,'Control Sample Data'!E4&gt;0),'Control Sample Data'!E4,37),"")</f>
        <v>31.96</v>
      </c>
      <c r="F4" s="86" t="str">
        <f>IF(SUM('Control Sample Data'!F$3:F$50)&gt;10,IF(AND(ISNUMBER('Control Sample Data'!F4),'Control Sample Data'!F4&lt;37,'Control Sample Data'!F4&gt;0),'Control Sample Data'!F4,37),"")</f>
        <v/>
      </c>
      <c r="G4" s="86" t="str">
        <f>IF(SUM('Control Sample Data'!G$3:G$50)&gt;10,IF(AND(ISNUMBER('Control Sample Data'!G4),'Control Sample Data'!G4&lt;37,'Control Sample Data'!G4&gt;0),'Control Sample Data'!G4,37),"")</f>
        <v/>
      </c>
      <c r="H4" s="86" t="str">
        <f>IF(SUM('Control Sample Data'!H$3:H$50)&gt;10,IF(AND(ISNUMBER('Control Sample Data'!H4),'Control Sample Data'!H4&lt;37,'Control Sample Data'!H4&gt;0),'Control Sample Data'!H4,37),"")</f>
        <v/>
      </c>
      <c r="I4" s="86" t="str">
        <f>IF(SUM('Control Sample Data'!I$3:I$50)&gt;10,IF(AND(ISNUMBER('Control Sample Data'!I4),'Control Sample Data'!I4&lt;37,'Control Sample Data'!I4&gt;0),'Control Sample Data'!I4,37),"")</f>
        <v/>
      </c>
      <c r="J4" s="86" t="str">
        <f>IF(SUM('Control Sample Data'!J$3:J$50)&gt;10,IF(AND(ISNUMBER('Control Sample Data'!J4),'Control Sample Data'!J4&lt;37,'Control Sample Data'!J4&gt;0),'Control Sample Data'!J4,37),"")</f>
        <v/>
      </c>
      <c r="K4" s="86" t="str">
        <f>IF(SUM('Control Sample Data'!K$3:K$50)&gt;10,IF(AND(ISNUMBER('Control Sample Data'!K4),'Control Sample Data'!K4&lt;37,'Control Sample Data'!K4&gt;0),'Control Sample Data'!K4,37),"")</f>
        <v/>
      </c>
      <c r="L4" s="86" t="str">
        <f>IF(SUM('Control Sample Data'!L$3:L$50)&gt;10,IF(AND(ISNUMBER('Control Sample Data'!L4),'Control Sample Data'!L4&lt;37,'Control Sample Data'!L4&gt;0),'Control Sample Data'!L4,37),"")</f>
        <v/>
      </c>
      <c r="M4" s="86" t="str">
        <f>IF(SUM('Control Sample Data'!M$3:M$50)&gt;10,IF(AND(ISNUMBER('Control Sample Data'!M4),'Control Sample Data'!M4&lt;37,'Control Sample Data'!M4&gt;0),'Control Sample Data'!M4,37),"")</f>
        <v/>
      </c>
      <c r="N4" s="86" t="str">
        <f>IF(SUM('Control Sample Data'!N$3:N$50)&gt;10,IF(AND(ISNUMBER('Control Sample Data'!N4),'Control Sample Data'!N4&lt;37,'Control Sample Data'!N4&gt;0),'Control Sample Data'!N4,37),"")</f>
        <v/>
      </c>
      <c r="O4" s="86" t="str">
        <f>IF(SUM('Control Sample Data'!O$3:O$50)&gt;10,IF(AND(ISNUMBER('Control Sample Data'!O4),'Control Sample Data'!O4&lt;37,'Control Sample Data'!O4&gt;0),'Control Sample Data'!O4,37),"")</f>
        <v/>
      </c>
      <c r="P4" s="86" t="str">
        <f>IF(SUM('Control Sample Data'!P$3:P$50)&gt;10,IF(AND(ISNUMBER('Control Sample Data'!P4),'Control Sample Data'!P4&lt;37,'Control Sample Data'!P4&gt;0),'Control Sample Data'!P4,37),"")</f>
        <v/>
      </c>
      <c r="Q4" s="86" t="str">
        <f>IF(SUM('Control Sample Data'!Q$3:Q$50)&gt;10,IF(AND(ISNUMBER('Control Sample Data'!Q4),'Control Sample Data'!Q4&lt;37,'Control Sample Data'!Q4&gt;0),'Control Sample Data'!Q4,37),"")</f>
        <v/>
      </c>
      <c r="R4" s="86" t="str">
        <f>IF(SUM('Control Sample Data'!R$3:R$50)&gt;10,IF(AND(ISNUMBER('Control Sample Data'!R4),'Control Sample Data'!R4&lt;37,'Control Sample Data'!R4&gt;0),'Control Sample Data'!R4,37),"")</f>
        <v/>
      </c>
      <c r="S4" s="86" t="str">
        <f>IF(SUM('Control Sample Data'!S$3:S$50)&gt;10,IF(AND(ISNUMBER('Control Sample Data'!S4),'Control Sample Data'!S4&lt;37,'Control Sample Data'!S4&gt;0),'Control Sample Data'!S4,37),"")</f>
        <v/>
      </c>
      <c r="T4" s="86" t="str">
        <f>IF(SUM('Control Sample Data'!T$3:T$50)&gt;10,IF(AND(ISNUMBER('Control Sample Data'!T4),'Control Sample Data'!T4&lt;37,'Control Sample Data'!T4&gt;0),'Control Sample Data'!T4,37),"")</f>
        <v/>
      </c>
      <c r="U4" s="86" t="str">
        <f>IF(SUM('Control Sample Data'!U$3:U$50)&gt;10,IF(AND(ISNUMBER('Control Sample Data'!U4),'Control Sample Data'!U4&lt;37,'Control Sample Data'!U4&gt;0),'Control Sample Data'!U4,37),"")</f>
        <v/>
      </c>
      <c r="V4" s="86" t="str">
        <f>IF(SUM('Control Sample Data'!V$3:V$50)&gt;10,IF(AND(ISNUMBER('Control Sample Data'!V4),'Control Sample Data'!V4&lt;37,'Control Sample Data'!V4&gt;0),'Control Sample Data'!V4,37),"")</f>
        <v/>
      </c>
      <c r="W4" s="86" t="str">
        <f>IF(SUM('Control Sample Data'!W$3:W$50)&gt;10,IF(AND(ISNUMBER('Control Sample Data'!W4),'Control Sample Data'!W4&lt;37,'Control Sample Data'!W4&gt;0),'Control Sample Data'!W4,37),"")</f>
        <v/>
      </c>
      <c r="X4" s="86" t="str">
        <f>IF(SUM('Control Sample Data'!X$3:X$50)&gt;10,IF(AND(ISNUMBER('Control Sample Data'!X4),'Control Sample Data'!X4&lt;37,'Control Sample Data'!X4&gt;0),'Control Sample Data'!X4,37),"")</f>
        <v/>
      </c>
      <c r="Y4" s="86" t="str">
        <f>IF(SUM('Control Sample Data'!Y$3:Y$50)&gt;10,IF(AND(ISNUMBER('Control Sample Data'!Y4),'Control Sample Data'!Y4&lt;37,'Control Sample Data'!Y4&gt;0),'Control Sample Data'!Y4,37),"")</f>
        <v/>
      </c>
      <c r="Z4" s="86" t="str">
        <f>IF(SUM('Control Sample Data'!Z$3:Z$50)&gt;10,IF(AND(ISNUMBER('Control Sample Data'!Z4),'Control Sample Data'!Z4&lt;37,'Control Sample Data'!Z4&gt;0),'Control Sample Data'!Z4,37),"")</f>
        <v/>
      </c>
      <c r="AA4" s="86" t="str">
        <f>IF(SUM('Control Sample Data'!AA$3:AA$50)&gt;10,IF(AND(ISNUMBER('Control Sample Data'!AA4),'Control Sample Data'!AA4&lt;37,'Control Sample Data'!AA4&gt;0),'Control Sample Data'!AA4,37),"")</f>
        <v/>
      </c>
      <c r="AB4" s="86" t="str">
        <f>IF(SUM('Control Sample Data'!AB$3:AB$50)&gt;10,IF(AND(ISNUMBER('Control Sample Data'!AB4),'Control Sample Data'!AB4&lt;37,'Control Sample Data'!AB4&gt;0),'Control Sample Data'!AB4,37),"")</f>
        <v/>
      </c>
      <c r="AC4" s="86" t="str">
        <f>IF(SUM('Control Sample Data'!AC$3:AC$50)&gt;10,IF(AND(ISNUMBER('Control Sample Data'!AC4),'Control Sample Data'!AC4&lt;37,'Control Sample Data'!AC4&gt;0),'Control Sample Data'!AC4,37),"")</f>
        <v/>
      </c>
      <c r="AD4" s="86" t="str">
        <f>IF(SUM('Control Sample Data'!AD$3:AD$50)&gt;10,IF(AND(ISNUMBER('Control Sample Data'!AD4),'Control Sample Data'!AD4&lt;37,'Control Sample Data'!AD4&gt;0),'Control Sample Data'!AD4,37),"")</f>
        <v/>
      </c>
      <c r="AE4" s="86" t="str">
        <f>IF(SUM('Control Sample Data'!AE$3:AE$50)&gt;10,IF(AND(ISNUMBER('Control Sample Data'!AE4),'Control Sample Data'!AE4&lt;37,'Control Sample Data'!AE4&gt;0),'Control Sample Data'!AE4,37),"")</f>
        <v/>
      </c>
      <c r="AF4" s="86" t="str">
        <f>IF(SUM('Control Sample Data'!AF$3:AF$50)&gt;10,IF(AND(ISNUMBER('Control Sample Data'!AF4),'Control Sample Data'!AF4&lt;37,'Control Sample Data'!AF4&gt;0),'Control Sample Data'!AF4,37),"")</f>
        <v/>
      </c>
      <c r="AG4" s="86" t="str">
        <f>IF(SUM('Control Sample Data'!AG$3:AG$50)&gt;10,IF(AND(ISNUMBER('Control Sample Data'!AG4),'Control Sample Data'!AG4&lt;37,'Control Sample Data'!AG4&gt;0),'Control Sample Data'!AG4,37),"")</f>
        <v/>
      </c>
      <c r="AH4" s="86" t="str">
        <f>IF(SUM('Control Sample Data'!AH$3:AH$50)&gt;10,IF(AND(ISNUMBER('Control Sample Data'!AH4),'Control Sample Data'!AH4&lt;37,'Control Sample Data'!AH4&gt;0),'Control Sample Data'!AH4,37),"")</f>
        <v/>
      </c>
      <c r="AI4" s="86" t="str">
        <f>IF(SUM('Control Sample Data'!AI$3:AI$50)&gt;10,IF(AND(ISNUMBER('Control Sample Data'!AI4),'Control Sample Data'!AI4&lt;37,'Control Sample Data'!AI4&gt;0),'Control Sample Data'!AI4,37),"")</f>
        <v/>
      </c>
      <c r="AJ4" s="86" t="str">
        <f>IF(SUM('Control Sample Data'!AJ$3:AJ$50)&gt;10,IF(AND(ISNUMBER('Control Sample Data'!AJ4),'Control Sample Data'!AJ4&lt;37,'Control Sample Data'!AJ4&gt;0),'Control Sample Data'!AJ4,37),"")</f>
        <v/>
      </c>
      <c r="AK4" s="86" t="str">
        <f>IF(SUM('Control Sample Data'!AK$3:AK$50)&gt;10,IF(AND(ISNUMBER('Control Sample Data'!AK4),'Control Sample Data'!AK4&lt;37,'Control Sample Data'!AK4&gt;0),'Control Sample Data'!AK4,37),"")</f>
        <v/>
      </c>
      <c r="AL4" s="86" t="str">
        <f>IF(SUM('Control Sample Data'!AL$3:AL$50)&gt;10,IF(AND(ISNUMBER('Control Sample Data'!AL4),'Control Sample Data'!AL4&lt;37,'Control Sample Data'!AL4&gt;0),'Control Sample Data'!AL4,37),"")</f>
        <v/>
      </c>
      <c r="AM4" s="86" t="str">
        <f>IF(SUM('Control Sample Data'!AM$3:AM$50)&gt;10,IF(AND(ISNUMBER('Control Sample Data'!AM4),'Control Sample Data'!AM4&lt;37,'Control Sample Data'!AM4&gt;0),'Control Sample Data'!AM4,37),"")</f>
        <v/>
      </c>
      <c r="AN4" s="86" t="str">
        <f>IF(SUM('Control Sample Data'!AN$3:AN$50)&gt;10,IF(AND(ISNUMBER('Control Sample Data'!AN4),'Control Sample Data'!AN4&lt;37,'Control Sample Data'!AN4&gt;0),'Control Sample Data'!AN4,37),"")</f>
        <v/>
      </c>
      <c r="AO4" s="86" t="str">
        <f>IF(SUM('Control Sample Data'!AO$3:AO$50)&gt;10,IF(AND(ISNUMBER('Control Sample Data'!AO4),'Control Sample Data'!AO4&lt;37,'Control Sample Data'!AO4&gt;0),'Control Sample Data'!AO4,37),"")</f>
        <v/>
      </c>
      <c r="AP4" s="86" t="str">
        <f>IF(SUM('Control Sample Data'!AP$3:AP$50)&gt;10,IF(AND(ISNUMBER('Control Sample Data'!AP4),'Control Sample Data'!AP4&lt;37,'Control Sample Data'!AP4&gt;0),'Control Sample Data'!AP4,37),"")</f>
        <v/>
      </c>
      <c r="AQ4" s="86" t="str">
        <f>IF(SUM('Control Sample Data'!AQ$3:AQ$50)&gt;10,IF(AND(ISNUMBER('Control Sample Data'!AQ4),'Control Sample Data'!AQ4&lt;37,'Control Sample Data'!AQ4&gt;0),'Control Sample Data'!AQ4,37),"")</f>
        <v/>
      </c>
      <c r="AR4" s="86" t="str">
        <f>IF(SUM('Control Sample Data'!AR$3:AR$50)&gt;10,IF(AND(ISNUMBER('Control Sample Data'!AR4),'Control Sample Data'!AR4&lt;37,'Control Sample Data'!AR4&gt;0),'Control Sample Data'!AR4,37),"")</f>
        <v/>
      </c>
      <c r="AS4" s="86" t="str">
        <f>IF(SUM('Control Sample Data'!AS$3:AS$50)&gt;10,IF(AND(ISNUMBER('Control Sample Data'!AS4),'Control Sample Data'!AS4&lt;37,'Control Sample Data'!AS4&gt;0),'Control Sample Data'!AS4,37),"")</f>
        <v/>
      </c>
      <c r="AT4" s="86" t="str">
        <f>IF(SUM('Control Sample Data'!AT$3:AT$50)&gt;10,IF(AND(ISNUMBER('Control Sample Data'!AT4),'Control Sample Data'!AT4&lt;37,'Control Sample Data'!AT4&gt;0),'Control Sample Data'!AT4,37),"")</f>
        <v/>
      </c>
      <c r="AU4" s="86" t="str">
        <f>IF(SUM('Control Sample Data'!AU$3:AU$50)&gt;10,IF(AND(ISNUMBER('Control Sample Data'!AU4),'Control Sample Data'!AU4&lt;37,'Control Sample Data'!AU4&gt;0),'Control Sample Data'!AU4,37),"")</f>
        <v/>
      </c>
      <c r="AV4" s="86" t="str">
        <f>IF(SUM('Control Sample Data'!AV$3:AV$50)&gt;10,IF(AND(ISNUMBER('Control Sample Data'!AV4),'Control Sample Data'!AV4&lt;37,'Control Sample Data'!AV4&gt;0),'Control Sample Data'!AV4,37),"")</f>
        <v/>
      </c>
      <c r="AW4" s="86" t="str">
        <f>IF(SUM('Control Sample Data'!AW$3:AW$50)&gt;10,IF(AND(ISNUMBER('Control Sample Data'!AW4),'Control Sample Data'!AW4&lt;37,'Control Sample Data'!AW4&gt;0),'Control Sample Data'!AW4,37),"")</f>
        <v/>
      </c>
      <c r="AX4" s="86" t="str">
        <f>IF(SUM('Control Sample Data'!AX$3:AX$50)&gt;10,IF(AND(ISNUMBER('Control Sample Data'!AX4),'Control Sample Data'!AX4&lt;37,'Control Sample Data'!AX4&gt;0),'Control Sample Data'!AX4,37),"")</f>
        <v/>
      </c>
      <c r="AY4" s="87">
        <f>IF(ISERROR(AVERAGE(Calculations!C4:AX4)),"",AVERAGE(Calculations!C4:AX4))</f>
        <v>32.036666666666669</v>
      </c>
      <c r="AZ4" s="87">
        <f>IF(ISERROR(STDEV(Calculations!C4:AX4)),"",IF(COUNT(Calculations!C4:AX4)&lt;3,"N/A",STDEV(Calculations!C4:AX4)))</f>
        <v>8.6216781042517787E-2</v>
      </c>
      <c r="BA4" s="84" t="s">
        <v>1518</v>
      </c>
      <c r="BB4" s="85" t="str">
        <f>'Array Table'!B3</f>
        <v>Akkermansia muciniphila</v>
      </c>
      <c r="BC4" s="86">
        <f>IF(SUM('Test Sample Data'!C$3:C$50)&gt;10,IF(AND(ISNUMBER('Test Sample Data'!C4),'Test Sample Data'!C4&lt;37,'Test Sample Data'!C4&gt;0),'Test Sample Data'!C4,37),"")</f>
        <v>31.15</v>
      </c>
      <c r="BD4" s="86">
        <f>IF(SUM('Test Sample Data'!D$3:D$50)&gt;10,IF(AND(ISNUMBER('Test Sample Data'!D4),'Test Sample Data'!D4&lt;37,'Test Sample Data'!D4&gt;0),'Test Sample Data'!D4,37),"")</f>
        <v>31.27</v>
      </c>
      <c r="BE4" s="86">
        <f>IF(SUM('Test Sample Data'!E$3:E$50)&gt;10,IF(AND(ISNUMBER('Test Sample Data'!E4),'Test Sample Data'!E4&lt;37,'Test Sample Data'!E4&gt;0),'Test Sample Data'!E4,37),"")</f>
        <v>30.75</v>
      </c>
      <c r="BF4" s="86" t="str">
        <f>IF(SUM('Test Sample Data'!F$3:F$50)&gt;10,IF(AND(ISNUMBER('Test Sample Data'!F4),'Test Sample Data'!F4&lt;37,'Test Sample Data'!F4&gt;0),'Test Sample Data'!F4,37),"")</f>
        <v/>
      </c>
      <c r="BG4" s="86" t="str">
        <f>IF(SUM('Test Sample Data'!G$3:G$50)&gt;10,IF(AND(ISNUMBER('Test Sample Data'!G4),'Test Sample Data'!G4&lt;37,'Test Sample Data'!G4&gt;0),'Test Sample Data'!G4,37),"")</f>
        <v/>
      </c>
      <c r="BH4" s="86" t="str">
        <f>IF(SUM('Test Sample Data'!H$3:H$50)&gt;10,IF(AND(ISNUMBER('Test Sample Data'!H4),'Test Sample Data'!H4&lt;37,'Test Sample Data'!H4&gt;0),'Test Sample Data'!H4,37),"")</f>
        <v/>
      </c>
      <c r="BI4" s="86" t="str">
        <f>IF(SUM('Test Sample Data'!I$3:I$50)&gt;10,IF(AND(ISNUMBER('Test Sample Data'!I4),'Test Sample Data'!I4&lt;37,'Test Sample Data'!I4&gt;0),'Test Sample Data'!I4,37),"")</f>
        <v/>
      </c>
      <c r="BJ4" s="86" t="str">
        <f>IF(SUM('Test Sample Data'!J$3:J$50)&gt;10,IF(AND(ISNUMBER('Test Sample Data'!J4),'Test Sample Data'!J4&lt;37,'Test Sample Data'!J4&gt;0),'Test Sample Data'!J4,37),"")</f>
        <v/>
      </c>
      <c r="BK4" s="86" t="str">
        <f>IF(SUM('Test Sample Data'!K$3:K$50)&gt;10,IF(AND(ISNUMBER('Test Sample Data'!K4),'Test Sample Data'!K4&lt;37,'Test Sample Data'!K4&gt;0),'Test Sample Data'!K4,37),"")</f>
        <v/>
      </c>
      <c r="BL4" s="86" t="str">
        <f>IF(SUM('Test Sample Data'!L$3:L$50)&gt;10,IF(AND(ISNUMBER('Test Sample Data'!L4),'Test Sample Data'!L4&lt;37,'Test Sample Data'!L4&gt;0),'Test Sample Data'!L4,37),"")</f>
        <v/>
      </c>
      <c r="BM4" s="86" t="str">
        <f>IF(SUM('Test Sample Data'!M$3:M$50)&gt;10,IF(AND(ISNUMBER('Test Sample Data'!M4),'Test Sample Data'!M4&lt;37,'Test Sample Data'!M4&gt;0),'Test Sample Data'!M4,37),"")</f>
        <v/>
      </c>
      <c r="BN4" s="86" t="str">
        <f>IF(SUM('Test Sample Data'!N$3:N$50)&gt;10,IF(AND(ISNUMBER('Test Sample Data'!N4),'Test Sample Data'!N4&lt;37,'Test Sample Data'!N4&gt;0),'Test Sample Data'!N4,37),"")</f>
        <v/>
      </c>
      <c r="BO4" s="86" t="str">
        <f>IF(SUM('Test Sample Data'!O$3:O$50)&gt;10,IF(AND(ISNUMBER('Test Sample Data'!O4),'Test Sample Data'!O4&lt;37,'Test Sample Data'!O4&gt;0),'Test Sample Data'!O4,37),"")</f>
        <v/>
      </c>
      <c r="BP4" s="86" t="str">
        <f>IF(SUM('Test Sample Data'!P$3:P$50)&gt;10,IF(AND(ISNUMBER('Test Sample Data'!P4),'Test Sample Data'!P4&lt;37,'Test Sample Data'!P4&gt;0),'Test Sample Data'!P4,37),"")</f>
        <v/>
      </c>
      <c r="BQ4" s="86" t="str">
        <f>IF(SUM('Test Sample Data'!Q$3:Q$50)&gt;10,IF(AND(ISNUMBER('Test Sample Data'!Q4),'Test Sample Data'!Q4&lt;37,'Test Sample Data'!Q4&gt;0),'Test Sample Data'!Q4,37),"")</f>
        <v/>
      </c>
      <c r="BR4" s="86" t="str">
        <f>IF(SUM('Test Sample Data'!R$3:R$50)&gt;10,IF(AND(ISNUMBER('Test Sample Data'!R4),'Test Sample Data'!R4&lt;37,'Test Sample Data'!R4&gt;0),'Test Sample Data'!R4,37),"")</f>
        <v/>
      </c>
      <c r="BS4" s="86" t="str">
        <f>IF(SUM('Test Sample Data'!S$3:S$50)&gt;10,IF(AND(ISNUMBER('Test Sample Data'!S4),'Test Sample Data'!S4&lt;37,'Test Sample Data'!S4&gt;0),'Test Sample Data'!S4,37),"")</f>
        <v/>
      </c>
      <c r="BT4" s="86" t="str">
        <f>IF(SUM('Test Sample Data'!T$3:T$50)&gt;10,IF(AND(ISNUMBER('Test Sample Data'!T4),'Test Sample Data'!T4&lt;37,'Test Sample Data'!T4&gt;0),'Test Sample Data'!T4,37),"")</f>
        <v/>
      </c>
      <c r="BU4" s="86" t="str">
        <f>IF(SUM('Test Sample Data'!U$3:U$50)&gt;10,IF(AND(ISNUMBER('Test Sample Data'!U4),'Test Sample Data'!U4&lt;37,'Test Sample Data'!U4&gt;0),'Test Sample Data'!U4,37),"")</f>
        <v/>
      </c>
      <c r="BV4" s="86" t="str">
        <f>IF(SUM('Test Sample Data'!V$3:V$50)&gt;10,IF(AND(ISNUMBER('Test Sample Data'!V4),'Test Sample Data'!V4&lt;37,'Test Sample Data'!V4&gt;0),'Test Sample Data'!V4,37),"")</f>
        <v/>
      </c>
      <c r="BW4" s="86" t="str">
        <f>IF(SUM('Test Sample Data'!W$3:W$50)&gt;10,IF(AND(ISNUMBER('Test Sample Data'!W4),'Test Sample Data'!W4&lt;37,'Test Sample Data'!W4&gt;0),'Test Sample Data'!W4,37),"")</f>
        <v/>
      </c>
      <c r="BX4" s="86" t="str">
        <f>IF(SUM('Test Sample Data'!X$3:X$50)&gt;10,IF(AND(ISNUMBER('Test Sample Data'!X4),'Test Sample Data'!X4&lt;37,'Test Sample Data'!X4&gt;0),'Test Sample Data'!X4,37),"")</f>
        <v/>
      </c>
      <c r="BY4" s="86" t="str">
        <f>IF(SUM('Test Sample Data'!Y$3:Y$50)&gt;10,IF(AND(ISNUMBER('Test Sample Data'!Y4),'Test Sample Data'!Y4&lt;37,'Test Sample Data'!Y4&gt;0),'Test Sample Data'!Y4,37),"")</f>
        <v/>
      </c>
      <c r="BZ4" s="86" t="str">
        <f>IF(SUM('Test Sample Data'!Z$3:Z$50)&gt;10,IF(AND(ISNUMBER('Test Sample Data'!Z4),'Test Sample Data'!Z4&lt;37,'Test Sample Data'!Z4&gt;0),'Test Sample Data'!Z4,37),"")</f>
        <v/>
      </c>
      <c r="CA4" s="86" t="str">
        <f>IF(SUM('Test Sample Data'!AA$3:AA$50)&gt;10,IF(AND(ISNUMBER('Test Sample Data'!AA4),'Test Sample Data'!AA4&lt;37,'Test Sample Data'!AA4&gt;0),'Test Sample Data'!AA4,37),"")</f>
        <v/>
      </c>
      <c r="CB4" s="86" t="str">
        <f>IF(SUM('Test Sample Data'!AB$3:AB$50)&gt;10,IF(AND(ISNUMBER('Test Sample Data'!AB4),'Test Sample Data'!AB4&lt;37,'Test Sample Data'!AB4&gt;0),'Test Sample Data'!AB4,37),"")</f>
        <v/>
      </c>
      <c r="CC4" s="86" t="str">
        <f>IF(SUM('Test Sample Data'!AC$3:AC$50)&gt;10,IF(AND(ISNUMBER('Test Sample Data'!AC4),'Test Sample Data'!AC4&lt;37,'Test Sample Data'!AC4&gt;0),'Test Sample Data'!AC4,37),"")</f>
        <v/>
      </c>
      <c r="CD4" s="86" t="str">
        <f>IF(SUM('Test Sample Data'!AD$3:AD$50)&gt;10,IF(AND(ISNUMBER('Test Sample Data'!AD4),'Test Sample Data'!AD4&lt;37,'Test Sample Data'!AD4&gt;0),'Test Sample Data'!AD4,37),"")</f>
        <v/>
      </c>
      <c r="CE4" s="86" t="str">
        <f>IF(SUM('Test Sample Data'!AE$3:AE$50)&gt;10,IF(AND(ISNUMBER('Test Sample Data'!AE4),'Test Sample Data'!AE4&lt;37,'Test Sample Data'!AE4&gt;0),'Test Sample Data'!AE4,37),"")</f>
        <v/>
      </c>
      <c r="CF4" s="86" t="str">
        <f>IF(SUM('Test Sample Data'!AF$3:AF$50)&gt;10,IF(AND(ISNUMBER('Test Sample Data'!AF4),'Test Sample Data'!AF4&lt;37,'Test Sample Data'!AF4&gt;0),'Test Sample Data'!AF4,37),"")</f>
        <v/>
      </c>
      <c r="CG4" s="86" t="str">
        <f>IF(SUM('Test Sample Data'!AG$3:AG$50)&gt;10,IF(AND(ISNUMBER('Test Sample Data'!AG4),'Test Sample Data'!AG4&lt;37,'Test Sample Data'!AG4&gt;0),'Test Sample Data'!AG4,37),"")</f>
        <v/>
      </c>
      <c r="CH4" s="86" t="str">
        <f>IF(SUM('Test Sample Data'!AH$3:AH$50)&gt;10,IF(AND(ISNUMBER('Test Sample Data'!AH4),'Test Sample Data'!AH4&lt;37,'Test Sample Data'!AH4&gt;0),'Test Sample Data'!AH4,37),"")</f>
        <v/>
      </c>
      <c r="CI4" s="86" t="str">
        <f>IF(SUM('Test Sample Data'!AI$3:AI$50)&gt;10,IF(AND(ISNUMBER('Test Sample Data'!AI4),'Test Sample Data'!AI4&lt;37,'Test Sample Data'!AI4&gt;0),'Test Sample Data'!AI4,37),"")</f>
        <v/>
      </c>
      <c r="CJ4" s="86" t="str">
        <f>IF(SUM('Test Sample Data'!AJ$3:AJ$50)&gt;10,IF(AND(ISNUMBER('Test Sample Data'!AJ4),'Test Sample Data'!AJ4&lt;37,'Test Sample Data'!AJ4&gt;0),'Test Sample Data'!AJ4,37),"")</f>
        <v/>
      </c>
      <c r="CK4" s="86" t="str">
        <f>IF(SUM('Test Sample Data'!AK$3:AK$50)&gt;10,IF(AND(ISNUMBER('Test Sample Data'!AK4),'Test Sample Data'!AK4&lt;37,'Test Sample Data'!AK4&gt;0),'Test Sample Data'!AK4,37),"")</f>
        <v/>
      </c>
      <c r="CL4" s="86" t="str">
        <f>IF(SUM('Test Sample Data'!AL$3:AL$50)&gt;10,IF(AND(ISNUMBER('Test Sample Data'!AL4),'Test Sample Data'!AL4&lt;37,'Test Sample Data'!AL4&gt;0),'Test Sample Data'!AL4,37),"")</f>
        <v/>
      </c>
      <c r="CM4" s="86" t="str">
        <f>IF(SUM('Test Sample Data'!AM$3:AM$50)&gt;10,IF(AND(ISNUMBER('Test Sample Data'!AM4),'Test Sample Data'!AM4&lt;37,'Test Sample Data'!AM4&gt;0),'Test Sample Data'!AM4,37),"")</f>
        <v/>
      </c>
      <c r="CN4" s="86" t="str">
        <f>IF(SUM('Test Sample Data'!AN$3:AN$50)&gt;10,IF(AND(ISNUMBER('Test Sample Data'!AN4),'Test Sample Data'!AN4&lt;37,'Test Sample Data'!AN4&gt;0),'Test Sample Data'!AN4,37),"")</f>
        <v/>
      </c>
      <c r="CO4" s="86" t="str">
        <f>IF(SUM('Test Sample Data'!AO$3:AO$50)&gt;10,IF(AND(ISNUMBER('Test Sample Data'!AO4),'Test Sample Data'!AO4&lt;37,'Test Sample Data'!AO4&gt;0),'Test Sample Data'!AO4,37),"")</f>
        <v/>
      </c>
      <c r="CP4" s="86" t="str">
        <f>IF(SUM('Test Sample Data'!AP$3:AP$50)&gt;10,IF(AND(ISNUMBER('Test Sample Data'!AP4),'Test Sample Data'!AP4&lt;37,'Test Sample Data'!AP4&gt;0),'Test Sample Data'!AP4,37),"")</f>
        <v/>
      </c>
      <c r="CQ4" s="86" t="str">
        <f>IF(SUM('Test Sample Data'!AQ$3:AQ$50)&gt;10,IF(AND(ISNUMBER('Test Sample Data'!AQ4),'Test Sample Data'!AQ4&lt;37,'Test Sample Data'!AQ4&gt;0),'Test Sample Data'!AQ4,37),"")</f>
        <v/>
      </c>
      <c r="CR4" s="86" t="str">
        <f>IF(SUM('Test Sample Data'!AR$3:AR$50)&gt;10,IF(AND(ISNUMBER('Test Sample Data'!AR4),'Test Sample Data'!AR4&lt;37,'Test Sample Data'!AR4&gt;0),'Test Sample Data'!AR4,37),"")</f>
        <v/>
      </c>
      <c r="CS4" s="86" t="str">
        <f>IF(SUM('Test Sample Data'!AS$3:AS$50)&gt;10,IF(AND(ISNUMBER('Test Sample Data'!AS4),'Test Sample Data'!AS4&lt;37,'Test Sample Data'!AS4&gt;0),'Test Sample Data'!AS4,37),"")</f>
        <v/>
      </c>
      <c r="CT4" s="86" t="str">
        <f>IF(SUM('Test Sample Data'!AT$3:AT$50)&gt;10,IF(AND(ISNUMBER('Test Sample Data'!AT4),'Test Sample Data'!AT4&lt;37,'Test Sample Data'!AT4&gt;0),'Test Sample Data'!AT4,37),"")</f>
        <v/>
      </c>
      <c r="CU4" s="86" t="str">
        <f>IF(SUM('Test Sample Data'!AU$3:AU$50)&gt;10,IF(AND(ISNUMBER('Test Sample Data'!AU4),'Test Sample Data'!AU4&lt;37,'Test Sample Data'!AU4&gt;0),'Test Sample Data'!AU4,37),"")</f>
        <v/>
      </c>
      <c r="CV4" s="86" t="str">
        <f>IF(SUM('Test Sample Data'!AV$3:AV$50)&gt;10,IF(AND(ISNUMBER('Test Sample Data'!AV4),'Test Sample Data'!AV4&lt;37,'Test Sample Data'!AV4&gt;0),'Test Sample Data'!AV4,37),"")</f>
        <v/>
      </c>
      <c r="CW4" s="86" t="str">
        <f>IF(SUM('Test Sample Data'!AW$3:AW$50)&gt;10,IF(AND(ISNUMBER('Test Sample Data'!AW4),'Test Sample Data'!AW4&lt;37,'Test Sample Data'!AW4&gt;0),'Test Sample Data'!AW4,37),"")</f>
        <v/>
      </c>
      <c r="CX4" s="86" t="str">
        <f>IF(SUM('Test Sample Data'!AX$3:AX$50)&gt;10,IF(AND(ISNUMBER('Test Sample Data'!AX4),'Test Sample Data'!AX4&lt;37,'Test Sample Data'!AX4&gt;0),'Test Sample Data'!AX4,37),"")</f>
        <v/>
      </c>
      <c r="CY4" s="87">
        <f>IF(ISERROR(AVERAGE(Calculations!BC4:CX4)),"",AVERAGE(Calculations!BC4:CX4))</f>
        <v>31.056666666666668</v>
      </c>
      <c r="CZ4" s="87">
        <f>IF(ISERROR(STDEV(Calculations!BC4:CX4)),"",IF(COUNT(Calculations!BC4:CX4)&lt;3,"N/A",STDEV(Calculations!BC4:CX4)))</f>
        <v>0.27227437142216143</v>
      </c>
      <c r="DA4" s="84" t="s">
        <v>1518</v>
      </c>
      <c r="DB4" s="85" t="str">
        <f>'Array Table'!B3</f>
        <v>Akkermansia muciniphila</v>
      </c>
      <c r="DC4" s="87">
        <f>IF(SUM('No Template Controls'!C$3:C$50)&gt;10,IF(AND(ISNUMBER('No Template Controls'!C4),'No Template Controls'!C4&lt;37,'No Template Controls'!C4&gt;0),'No Template Controls'!C4,37),"")</f>
        <v>37</v>
      </c>
      <c r="DD4" s="87">
        <f>IF(SUM('No Template Controls'!D$3:D$50)&gt;10,IF(AND(ISNUMBER('No Template Controls'!D4),'No Template Controls'!D4&lt;37,'No Template Controls'!D4&gt;0),'No Template Controls'!D4,37),"")</f>
        <v>37</v>
      </c>
      <c r="DE4" s="87">
        <f>IF(SUM('No Template Controls'!E$3:E$50)&gt;10,IF(AND(ISNUMBER('No Template Controls'!E4),'No Template Controls'!E4&lt;37,'No Template Controls'!E4&gt;0),'No Template Controls'!E4,37),"")</f>
        <v>37</v>
      </c>
      <c r="DF4" s="87" t="str">
        <f>IF(SUM('No Template Controls'!F$3:F$50)&gt;10,IF(AND(ISNUMBER('No Template Controls'!F4),'No Template Controls'!F4&lt;37,'No Template Controls'!F4&gt;0),'No Template Controls'!F4,37),"")</f>
        <v/>
      </c>
      <c r="DG4" s="87" t="str">
        <f>IF(SUM('No Template Controls'!G$3:G$50)&gt;10,IF(AND(ISNUMBER('No Template Controls'!G4),'No Template Controls'!G4&lt;37,'No Template Controls'!G4&gt;0),'No Template Controls'!G4,37),"")</f>
        <v/>
      </c>
      <c r="DH4" s="87" t="str">
        <f>IF(SUM('No Template Controls'!H$3:H$50)&gt;10,IF(AND(ISNUMBER('No Template Controls'!H4),'No Template Controls'!H4&lt;37,'No Template Controls'!H4&gt;0),'No Template Controls'!H4,37),"")</f>
        <v/>
      </c>
      <c r="DI4" s="87">
        <f>IF(ISERROR(AVERAGE(Calculations!DC4:DH4)),"",AVERAGE(Calculations!DC4:DH4))</f>
        <v>37</v>
      </c>
      <c r="DJ4" s="87">
        <f>IF(ISERROR(STDEV(Calculations!DC4:DH4)),"",IF(COUNT(Calculations!DC4:DH4)&lt;3,"N/A",STDEV(Calculations!DC4:DH4)))</f>
        <v>0</v>
      </c>
      <c r="DK4" s="84" t="s">
        <v>1518</v>
      </c>
      <c r="DL4" s="85" t="str">
        <f>'Array Table'!B3</f>
        <v>Akkermansia muciniphila</v>
      </c>
      <c r="DM4" s="86">
        <f t="shared" si="0"/>
        <v>7.5200000000000031</v>
      </c>
      <c r="DN4" s="86">
        <f t="shared" si="1"/>
        <v>7.4050000000000011</v>
      </c>
      <c r="DO4" s="86">
        <f t="shared" si="2"/>
        <v>7.4600000000000009</v>
      </c>
      <c r="DP4" s="86" t="str">
        <f t="shared" si="3"/>
        <v/>
      </c>
      <c r="DQ4" s="86" t="str">
        <f t="shared" si="4"/>
        <v/>
      </c>
      <c r="DR4" s="86" t="str">
        <f t="shared" si="5"/>
        <v/>
      </c>
      <c r="DS4" s="86" t="str">
        <f t="shared" si="6"/>
        <v/>
      </c>
      <c r="DT4" s="86" t="str">
        <f t="shared" si="7"/>
        <v/>
      </c>
      <c r="DU4" s="86" t="str">
        <f t="shared" si="8"/>
        <v/>
      </c>
      <c r="DV4" s="86" t="str">
        <f t="shared" si="9"/>
        <v/>
      </c>
      <c r="DW4" s="86" t="str">
        <f t="shared" si="10"/>
        <v/>
      </c>
      <c r="DX4" s="86" t="str">
        <f t="shared" si="11"/>
        <v/>
      </c>
      <c r="DY4" s="86" t="str">
        <f t="shared" si="12"/>
        <v/>
      </c>
      <c r="DZ4" s="86" t="str">
        <f t="shared" si="13"/>
        <v/>
      </c>
      <c r="EA4" s="86" t="str">
        <f t="shared" si="14"/>
        <v/>
      </c>
      <c r="EB4" s="86" t="str">
        <f t="shared" si="15"/>
        <v/>
      </c>
      <c r="EC4" s="86" t="str">
        <f t="shared" si="16"/>
        <v/>
      </c>
      <c r="ED4" s="86" t="str">
        <f t="shared" si="17"/>
        <v/>
      </c>
      <c r="EE4" s="86" t="str">
        <f t="shared" si="18"/>
        <v/>
      </c>
      <c r="EF4" s="86" t="str">
        <f t="shared" si="19"/>
        <v/>
      </c>
      <c r="EG4" s="86" t="str">
        <f t="shared" si="20"/>
        <v/>
      </c>
      <c r="EH4" s="86" t="str">
        <f t="shared" si="21"/>
        <v/>
      </c>
      <c r="EI4" s="86" t="str">
        <f t="shared" si="22"/>
        <v/>
      </c>
      <c r="EJ4" s="86" t="str">
        <f t="shared" si="23"/>
        <v/>
      </c>
      <c r="EK4" s="86" t="str">
        <f t="shared" si="24"/>
        <v/>
      </c>
      <c r="EL4" s="86" t="str">
        <f t="shared" si="25"/>
        <v/>
      </c>
      <c r="EM4" s="86" t="str">
        <f t="shared" si="26"/>
        <v/>
      </c>
      <c r="EN4" s="86" t="str">
        <f t="shared" si="27"/>
        <v/>
      </c>
      <c r="EO4" s="86" t="str">
        <f t="shared" si="28"/>
        <v/>
      </c>
      <c r="EP4" s="86" t="str">
        <f t="shared" si="29"/>
        <v/>
      </c>
      <c r="EQ4" s="86" t="str">
        <f t="shared" si="30"/>
        <v/>
      </c>
      <c r="ER4" s="86" t="str">
        <f t="shared" si="31"/>
        <v/>
      </c>
      <c r="ES4" s="86" t="str">
        <f t="shared" si="32"/>
        <v/>
      </c>
      <c r="ET4" s="86" t="str">
        <f t="shared" si="33"/>
        <v/>
      </c>
      <c r="EU4" s="86" t="str">
        <f t="shared" si="34"/>
        <v/>
      </c>
      <c r="EV4" s="86" t="str">
        <f t="shared" si="35"/>
        <v/>
      </c>
      <c r="EW4" s="86" t="str">
        <f t="shared" si="36"/>
        <v/>
      </c>
      <c r="EX4" s="86" t="str">
        <f t="shared" si="37"/>
        <v/>
      </c>
      <c r="EY4" s="86" t="str">
        <f t="shared" si="38"/>
        <v/>
      </c>
      <c r="EZ4" s="86" t="str">
        <f t="shared" si="39"/>
        <v/>
      </c>
      <c r="FA4" s="86" t="str">
        <f t="shared" si="40"/>
        <v/>
      </c>
      <c r="FB4" s="86" t="str">
        <f t="shared" si="41"/>
        <v/>
      </c>
      <c r="FC4" s="86" t="str">
        <f t="shared" si="42"/>
        <v/>
      </c>
      <c r="FD4" s="86" t="str">
        <f t="shared" si="43"/>
        <v/>
      </c>
      <c r="FE4" s="86" t="str">
        <f t="shared" si="44"/>
        <v/>
      </c>
      <c r="FF4" s="86" t="str">
        <f t="shared" si="45"/>
        <v/>
      </c>
      <c r="FG4" s="86" t="str">
        <f t="shared" si="46"/>
        <v/>
      </c>
      <c r="FH4" s="86" t="str">
        <f t="shared" si="47"/>
        <v/>
      </c>
      <c r="FI4" s="88">
        <f t="shared" si="48"/>
        <v>7.4616666666666687</v>
      </c>
      <c r="FJ4" s="84" t="s">
        <v>1518</v>
      </c>
      <c r="FK4" s="85" t="str">
        <f>'Array Table'!B3</f>
        <v>Akkermansia muciniphila</v>
      </c>
      <c r="FL4" s="86">
        <f t="shared" si="49"/>
        <v>6.7949999999999982</v>
      </c>
      <c r="FM4" s="86">
        <f t="shared" si="50"/>
        <v>5.9149999999999991</v>
      </c>
      <c r="FN4" s="86">
        <f t="shared" si="51"/>
        <v>6.8949999999999996</v>
      </c>
      <c r="FO4" s="86" t="str">
        <f t="shared" si="52"/>
        <v/>
      </c>
      <c r="FP4" s="86" t="str">
        <f t="shared" si="53"/>
        <v/>
      </c>
      <c r="FQ4" s="86" t="str">
        <f t="shared" si="54"/>
        <v/>
      </c>
      <c r="FR4" s="86" t="str">
        <f t="shared" si="55"/>
        <v/>
      </c>
      <c r="FS4" s="86" t="str">
        <f t="shared" si="56"/>
        <v/>
      </c>
      <c r="FT4" s="86" t="str">
        <f t="shared" si="57"/>
        <v/>
      </c>
      <c r="FU4" s="86" t="str">
        <f t="shared" si="58"/>
        <v/>
      </c>
      <c r="FV4" s="86" t="str">
        <f t="shared" si="59"/>
        <v/>
      </c>
      <c r="FW4" s="86" t="str">
        <f t="shared" si="60"/>
        <v/>
      </c>
      <c r="FX4" s="86" t="str">
        <f t="shared" si="61"/>
        <v/>
      </c>
      <c r="FY4" s="86" t="str">
        <f t="shared" si="62"/>
        <v/>
      </c>
      <c r="FZ4" s="86" t="str">
        <f t="shared" si="63"/>
        <v/>
      </c>
      <c r="GA4" s="86" t="str">
        <f t="shared" si="64"/>
        <v/>
      </c>
      <c r="GB4" s="86" t="str">
        <f t="shared" si="65"/>
        <v/>
      </c>
      <c r="GC4" s="86" t="str">
        <f t="shared" si="66"/>
        <v/>
      </c>
      <c r="GD4" s="86" t="str">
        <f t="shared" si="67"/>
        <v/>
      </c>
      <c r="GE4" s="86" t="str">
        <f t="shared" si="68"/>
        <v/>
      </c>
      <c r="GF4" s="86" t="str">
        <f t="shared" si="69"/>
        <v/>
      </c>
      <c r="GG4" s="86" t="str">
        <f t="shared" si="70"/>
        <v/>
      </c>
      <c r="GH4" s="86" t="str">
        <f t="shared" si="71"/>
        <v/>
      </c>
      <c r="GI4" s="86" t="str">
        <f t="shared" si="72"/>
        <v/>
      </c>
      <c r="GJ4" s="86" t="str">
        <f t="shared" si="73"/>
        <v/>
      </c>
      <c r="GK4" s="86" t="str">
        <f t="shared" si="74"/>
        <v/>
      </c>
      <c r="GL4" s="86" t="str">
        <f t="shared" si="75"/>
        <v/>
      </c>
      <c r="GM4" s="86" t="str">
        <f t="shared" si="76"/>
        <v/>
      </c>
      <c r="GN4" s="86" t="str">
        <f t="shared" si="77"/>
        <v/>
      </c>
      <c r="GO4" s="86" t="str">
        <f t="shared" si="78"/>
        <v/>
      </c>
      <c r="GP4" s="86" t="str">
        <f t="shared" si="79"/>
        <v/>
      </c>
      <c r="GQ4" s="86" t="str">
        <f t="shared" si="80"/>
        <v/>
      </c>
      <c r="GR4" s="86" t="str">
        <f t="shared" si="81"/>
        <v/>
      </c>
      <c r="GS4" s="86" t="str">
        <f t="shared" si="82"/>
        <v/>
      </c>
      <c r="GT4" s="86" t="str">
        <f t="shared" si="83"/>
        <v/>
      </c>
      <c r="GU4" s="86" t="str">
        <f t="shared" si="84"/>
        <v/>
      </c>
      <c r="GV4" s="86" t="str">
        <f t="shared" si="85"/>
        <v/>
      </c>
      <c r="GW4" s="86" t="str">
        <f t="shared" si="86"/>
        <v/>
      </c>
      <c r="GX4" s="86" t="str">
        <f t="shared" si="87"/>
        <v/>
      </c>
      <c r="GY4" s="86" t="str">
        <f t="shared" si="88"/>
        <v/>
      </c>
      <c r="GZ4" s="86" t="str">
        <f t="shared" si="89"/>
        <v/>
      </c>
      <c r="HA4" s="86" t="str">
        <f t="shared" si="90"/>
        <v/>
      </c>
      <c r="HB4" s="86" t="str">
        <f t="shared" si="91"/>
        <v/>
      </c>
      <c r="HC4" s="86" t="str">
        <f t="shared" si="92"/>
        <v/>
      </c>
      <c r="HD4" s="86" t="str">
        <f t="shared" si="93"/>
        <v/>
      </c>
      <c r="HE4" s="86" t="str">
        <f t="shared" si="94"/>
        <v/>
      </c>
      <c r="HF4" s="86" t="str">
        <f t="shared" si="95"/>
        <v/>
      </c>
      <c r="HG4" s="86" t="str">
        <f t="shared" si="96"/>
        <v/>
      </c>
      <c r="HH4" s="89">
        <f t="shared" si="97"/>
        <v>6.5349999999999993</v>
      </c>
      <c r="HI4" s="84" t="s">
        <v>1518</v>
      </c>
      <c r="HJ4" s="85" t="str">
        <f>'Array Table'!B3</f>
        <v>Akkermansia muciniphila</v>
      </c>
      <c r="HK4" s="87">
        <f>IF(FI4&gt;HH4,((2^-HH4)/(2^-FI4)),(-(2^-FI4)/(2^-HH4)))</f>
        <v>1.9008789554216079</v>
      </c>
      <c r="HL4" s="90">
        <f t="shared" ref="HL4:HL50" si="149">IF(HK4&gt;=1,HK4,(-1/HK4))</f>
        <v>1.9008789554216079</v>
      </c>
      <c r="HM4" s="87">
        <f t="shared" ref="HM4:HM50" si="150">LOG(HL4,10)</f>
        <v>0.27895446264862339</v>
      </c>
      <c r="HN4" s="84" t="s">
        <v>1518</v>
      </c>
      <c r="HO4" s="85" t="str">
        <f>'Array Table'!B3</f>
        <v>Akkermansia muciniphila</v>
      </c>
      <c r="HP4" s="92">
        <f t="shared" ref="HP4:HP50" si="151">IFERROR($DI4-C4,"")</f>
        <v>4.9799999999999969</v>
      </c>
      <c r="HQ4" s="92">
        <f t="shared" si="98"/>
        <v>4.8699999999999974</v>
      </c>
      <c r="HR4" s="92">
        <f t="shared" si="98"/>
        <v>5.0399999999999991</v>
      </c>
      <c r="HS4" s="92" t="str">
        <f t="shared" si="98"/>
        <v/>
      </c>
      <c r="HT4" s="92" t="str">
        <f t="shared" si="98"/>
        <v/>
      </c>
      <c r="HU4" s="92" t="str">
        <f t="shared" si="98"/>
        <v/>
      </c>
      <c r="HV4" s="92" t="str">
        <f t="shared" si="98"/>
        <v/>
      </c>
      <c r="HW4" s="92" t="str">
        <f t="shared" si="98"/>
        <v/>
      </c>
      <c r="HX4" s="92" t="str">
        <f t="shared" si="98"/>
        <v/>
      </c>
      <c r="HY4" s="92" t="str">
        <f t="shared" si="98"/>
        <v/>
      </c>
      <c r="HZ4" s="92" t="str">
        <f t="shared" si="98"/>
        <v/>
      </c>
      <c r="IA4" s="92" t="str">
        <f t="shared" si="98"/>
        <v/>
      </c>
      <c r="IB4" s="92" t="str">
        <f t="shared" si="98"/>
        <v/>
      </c>
      <c r="IC4" s="92" t="str">
        <f t="shared" si="98"/>
        <v/>
      </c>
      <c r="ID4" s="92" t="str">
        <f t="shared" si="98"/>
        <v/>
      </c>
      <c r="IE4" s="92" t="str">
        <f t="shared" si="98"/>
        <v/>
      </c>
      <c r="IF4" s="92" t="str">
        <f t="shared" si="98"/>
        <v/>
      </c>
      <c r="IG4" s="92" t="str">
        <f t="shared" si="98"/>
        <v/>
      </c>
      <c r="IH4" s="92" t="str">
        <f t="shared" si="98"/>
        <v/>
      </c>
      <c r="II4" s="92" t="str">
        <f t="shared" si="98"/>
        <v/>
      </c>
      <c r="IJ4" s="92" t="str">
        <f t="shared" si="98"/>
        <v/>
      </c>
      <c r="IK4" s="92" t="str">
        <f t="shared" si="98"/>
        <v/>
      </c>
      <c r="IL4" s="92" t="str">
        <f t="shared" si="98"/>
        <v/>
      </c>
      <c r="IM4" s="92" t="str">
        <f t="shared" si="98"/>
        <v/>
      </c>
      <c r="IN4" s="92" t="str">
        <f t="shared" si="98"/>
        <v/>
      </c>
      <c r="IO4" s="92" t="str">
        <f t="shared" si="98"/>
        <v/>
      </c>
      <c r="IP4" s="92" t="str">
        <f t="shared" si="98"/>
        <v/>
      </c>
      <c r="IQ4" s="92" t="str">
        <f t="shared" si="98"/>
        <v/>
      </c>
      <c r="IR4" s="92" t="str">
        <f t="shared" si="98"/>
        <v/>
      </c>
      <c r="IS4" s="92" t="str">
        <f t="shared" si="98"/>
        <v/>
      </c>
      <c r="IT4" s="92" t="str">
        <f t="shared" si="98"/>
        <v/>
      </c>
      <c r="IU4" s="92" t="str">
        <f t="shared" si="98"/>
        <v/>
      </c>
      <c r="IV4" s="92" t="str">
        <f t="shared" si="98"/>
        <v/>
      </c>
      <c r="IW4" s="92" t="str">
        <f t="shared" si="98"/>
        <v/>
      </c>
      <c r="IX4" s="92" t="str">
        <f t="shared" si="98"/>
        <v/>
      </c>
      <c r="IY4" s="92" t="str">
        <f t="shared" si="98"/>
        <v/>
      </c>
      <c r="IZ4" s="92" t="str">
        <f t="shared" si="98"/>
        <v/>
      </c>
      <c r="JA4" s="92" t="str">
        <f t="shared" si="98"/>
        <v/>
      </c>
      <c r="JB4" s="92" t="str">
        <f t="shared" si="98"/>
        <v/>
      </c>
      <c r="JC4" s="92" t="str">
        <f t="shared" si="98"/>
        <v/>
      </c>
      <c r="JD4" s="92" t="str">
        <f t="shared" si="98"/>
        <v/>
      </c>
      <c r="JE4" s="92" t="str">
        <f t="shared" si="98"/>
        <v/>
      </c>
      <c r="JF4" s="92" t="str">
        <f t="shared" si="98"/>
        <v/>
      </c>
      <c r="JG4" s="92" t="str">
        <f t="shared" si="98"/>
        <v/>
      </c>
      <c r="JH4" s="92" t="str">
        <f t="shared" si="98"/>
        <v/>
      </c>
      <c r="JI4" s="92" t="str">
        <f t="shared" si="98"/>
        <v/>
      </c>
      <c r="JJ4" s="92" t="str">
        <f t="shared" si="98"/>
        <v/>
      </c>
      <c r="JK4" s="92" t="str">
        <f t="shared" si="98"/>
        <v/>
      </c>
      <c r="JL4" s="84" t="s">
        <v>1518</v>
      </c>
      <c r="JM4" s="85" t="str">
        <f>'Array Table'!B3</f>
        <v>Akkermansia muciniphila</v>
      </c>
      <c r="JN4" s="92">
        <f t="shared" ref="JN4:JN50" si="152">IFERROR($DI4-BC4,"")</f>
        <v>5.8500000000000014</v>
      </c>
      <c r="JO4" s="92">
        <f t="shared" si="99"/>
        <v>5.73</v>
      </c>
      <c r="JP4" s="92">
        <f t="shared" si="99"/>
        <v>6.25</v>
      </c>
      <c r="JQ4" s="92" t="str">
        <f t="shared" si="99"/>
        <v/>
      </c>
      <c r="JR4" s="92" t="str">
        <f t="shared" si="99"/>
        <v/>
      </c>
      <c r="JS4" s="92" t="str">
        <f t="shared" si="99"/>
        <v/>
      </c>
      <c r="JT4" s="92" t="str">
        <f t="shared" si="99"/>
        <v/>
      </c>
      <c r="JU4" s="92" t="str">
        <f t="shared" si="99"/>
        <v/>
      </c>
      <c r="JV4" s="92" t="str">
        <f t="shared" si="99"/>
        <v/>
      </c>
      <c r="JW4" s="92" t="str">
        <f t="shared" si="99"/>
        <v/>
      </c>
      <c r="JX4" s="92" t="str">
        <f t="shared" si="99"/>
        <v/>
      </c>
      <c r="JY4" s="92" t="str">
        <f t="shared" si="99"/>
        <v/>
      </c>
      <c r="JZ4" s="92" t="str">
        <f t="shared" si="99"/>
        <v/>
      </c>
      <c r="KA4" s="92" t="str">
        <f t="shared" si="99"/>
        <v/>
      </c>
      <c r="KB4" s="92" t="str">
        <f t="shared" si="99"/>
        <v/>
      </c>
      <c r="KC4" s="92" t="str">
        <f t="shared" si="99"/>
        <v/>
      </c>
      <c r="KD4" s="92" t="str">
        <f t="shared" si="99"/>
        <v/>
      </c>
      <c r="KE4" s="92" t="str">
        <f t="shared" si="99"/>
        <v/>
      </c>
      <c r="KF4" s="92" t="str">
        <f t="shared" si="99"/>
        <v/>
      </c>
      <c r="KG4" s="92" t="str">
        <f t="shared" si="99"/>
        <v/>
      </c>
      <c r="KH4" s="92" t="str">
        <f t="shared" si="99"/>
        <v/>
      </c>
      <c r="KI4" s="92" t="str">
        <f t="shared" si="99"/>
        <v/>
      </c>
      <c r="KJ4" s="92" t="str">
        <f t="shared" si="99"/>
        <v/>
      </c>
      <c r="KK4" s="92" t="str">
        <f t="shared" si="99"/>
        <v/>
      </c>
      <c r="KL4" s="92" t="str">
        <f t="shared" si="99"/>
        <v/>
      </c>
      <c r="KM4" s="92" t="str">
        <f t="shared" si="99"/>
        <v/>
      </c>
      <c r="KN4" s="92" t="str">
        <f t="shared" si="99"/>
        <v/>
      </c>
      <c r="KO4" s="92" t="str">
        <f t="shared" si="99"/>
        <v/>
      </c>
      <c r="KP4" s="92" t="str">
        <f t="shared" si="99"/>
        <v/>
      </c>
      <c r="KQ4" s="92" t="str">
        <f t="shared" si="99"/>
        <v/>
      </c>
      <c r="KR4" s="92" t="str">
        <f t="shared" si="99"/>
        <v/>
      </c>
      <c r="KS4" s="92" t="str">
        <f t="shared" si="99"/>
        <v/>
      </c>
      <c r="KT4" s="92" t="str">
        <f t="shared" si="99"/>
        <v/>
      </c>
      <c r="KU4" s="92" t="str">
        <f t="shared" si="99"/>
        <v/>
      </c>
      <c r="KV4" s="92" t="str">
        <f t="shared" si="99"/>
        <v/>
      </c>
      <c r="KW4" s="92" t="str">
        <f t="shared" si="99"/>
        <v/>
      </c>
      <c r="KX4" s="92" t="str">
        <f t="shared" si="99"/>
        <v/>
      </c>
      <c r="KY4" s="92" t="str">
        <f t="shared" si="99"/>
        <v/>
      </c>
      <c r="KZ4" s="92" t="str">
        <f t="shared" si="99"/>
        <v/>
      </c>
      <c r="LA4" s="92" t="str">
        <f t="shared" si="99"/>
        <v/>
      </c>
      <c r="LB4" s="92" t="str">
        <f t="shared" si="99"/>
        <v/>
      </c>
      <c r="LC4" s="92" t="str">
        <f t="shared" si="99"/>
        <v/>
      </c>
      <c r="LD4" s="92" t="str">
        <f t="shared" si="99"/>
        <v/>
      </c>
      <c r="LE4" s="92" t="str">
        <f t="shared" si="99"/>
        <v/>
      </c>
      <c r="LF4" s="92" t="str">
        <f t="shared" si="99"/>
        <v/>
      </c>
      <c r="LG4" s="92" t="str">
        <f t="shared" si="99"/>
        <v/>
      </c>
      <c r="LH4" s="92" t="str">
        <f t="shared" si="99"/>
        <v/>
      </c>
      <c r="LI4" s="92" t="str">
        <f t="shared" si="99"/>
        <v/>
      </c>
      <c r="LJ4" s="84" t="s">
        <v>1518</v>
      </c>
      <c r="LK4" s="85" t="str">
        <f>'Array Table'!B3</f>
        <v>Akkermansia muciniphila</v>
      </c>
      <c r="LL4" s="93" t="str">
        <f t="shared" ref="LL4:LL50" si="153">IF(HP4="","",IF($DI4&lt;=35,IF(HP4&lt;=1,"-",IF(HP4&gt;=2,"+","+/-")),IF($DI4&lt;=37,IF(HP4&lt;1.5,"-",IF(HP4&gt;=3,"+","+/-")),IF(HP4&lt;3,"-",IF(HP4&gt;=6,"+",IF(HP4&gt;=3,"+/-","-"))))))</f>
        <v>+</v>
      </c>
      <c r="LM4" s="93" t="str">
        <f t="shared" si="100"/>
        <v>+</v>
      </c>
      <c r="LN4" s="93" t="str">
        <f t="shared" si="100"/>
        <v>+</v>
      </c>
      <c r="LO4" s="93" t="str">
        <f t="shared" si="100"/>
        <v/>
      </c>
      <c r="LP4" s="93" t="str">
        <f t="shared" si="100"/>
        <v/>
      </c>
      <c r="LQ4" s="93" t="str">
        <f t="shared" si="100"/>
        <v/>
      </c>
      <c r="LR4" s="93" t="str">
        <f t="shared" si="100"/>
        <v/>
      </c>
      <c r="LS4" s="93" t="str">
        <f t="shared" si="100"/>
        <v/>
      </c>
      <c r="LT4" s="93" t="str">
        <f t="shared" si="100"/>
        <v/>
      </c>
      <c r="LU4" s="93" t="str">
        <f t="shared" si="100"/>
        <v/>
      </c>
      <c r="LV4" s="93" t="str">
        <f t="shared" si="100"/>
        <v/>
      </c>
      <c r="LW4" s="93" t="str">
        <f t="shared" si="100"/>
        <v/>
      </c>
      <c r="LX4" s="93" t="str">
        <f t="shared" si="100"/>
        <v/>
      </c>
      <c r="LY4" s="93" t="str">
        <f t="shared" si="100"/>
        <v/>
      </c>
      <c r="LZ4" s="93" t="str">
        <f t="shared" si="100"/>
        <v/>
      </c>
      <c r="MA4" s="93" t="str">
        <f t="shared" si="100"/>
        <v/>
      </c>
      <c r="MB4" s="93" t="str">
        <f t="shared" si="100"/>
        <v/>
      </c>
      <c r="MC4" s="93" t="str">
        <f t="shared" si="100"/>
        <v/>
      </c>
      <c r="MD4" s="93" t="str">
        <f t="shared" si="100"/>
        <v/>
      </c>
      <c r="ME4" s="93" t="str">
        <f t="shared" si="100"/>
        <v/>
      </c>
      <c r="MF4" s="93" t="str">
        <f t="shared" si="100"/>
        <v/>
      </c>
      <c r="MG4" s="93" t="str">
        <f t="shared" si="100"/>
        <v/>
      </c>
      <c r="MH4" s="93" t="str">
        <f t="shared" si="100"/>
        <v/>
      </c>
      <c r="MI4" s="93" t="str">
        <f t="shared" si="100"/>
        <v/>
      </c>
      <c r="MJ4" s="93" t="str">
        <f t="shared" si="100"/>
        <v/>
      </c>
      <c r="MK4" s="93" t="str">
        <f t="shared" si="100"/>
        <v/>
      </c>
      <c r="ML4" s="93" t="str">
        <f t="shared" si="100"/>
        <v/>
      </c>
      <c r="MM4" s="93" t="str">
        <f t="shared" si="100"/>
        <v/>
      </c>
      <c r="MN4" s="93" t="str">
        <f t="shared" si="100"/>
        <v/>
      </c>
      <c r="MO4" s="93" t="str">
        <f t="shared" si="100"/>
        <v/>
      </c>
      <c r="MP4" s="93" t="str">
        <f t="shared" si="100"/>
        <v/>
      </c>
      <c r="MQ4" s="93" t="str">
        <f t="shared" si="100"/>
        <v/>
      </c>
      <c r="MR4" s="93" t="str">
        <f t="shared" si="100"/>
        <v/>
      </c>
      <c r="MS4" s="93" t="str">
        <f t="shared" si="100"/>
        <v/>
      </c>
      <c r="MT4" s="93" t="str">
        <f t="shared" si="100"/>
        <v/>
      </c>
      <c r="MU4" s="93" t="str">
        <f t="shared" si="100"/>
        <v/>
      </c>
      <c r="MV4" s="93" t="str">
        <f t="shared" si="100"/>
        <v/>
      </c>
      <c r="MW4" s="93" t="str">
        <f t="shared" si="100"/>
        <v/>
      </c>
      <c r="MX4" s="93" t="str">
        <f t="shared" si="100"/>
        <v/>
      </c>
      <c r="MY4" s="93" t="str">
        <f t="shared" si="100"/>
        <v/>
      </c>
      <c r="MZ4" s="93" t="str">
        <f t="shared" si="100"/>
        <v/>
      </c>
      <c r="NA4" s="93" t="str">
        <f t="shared" si="100"/>
        <v/>
      </c>
      <c r="NB4" s="93" t="str">
        <f t="shared" si="100"/>
        <v/>
      </c>
      <c r="NC4" s="93" t="str">
        <f t="shared" si="100"/>
        <v/>
      </c>
      <c r="ND4" s="93" t="str">
        <f t="shared" si="100"/>
        <v/>
      </c>
      <c r="NE4" s="93" t="str">
        <f t="shared" si="100"/>
        <v/>
      </c>
      <c r="NF4" s="93" t="str">
        <f t="shared" si="100"/>
        <v/>
      </c>
      <c r="NG4" s="93" t="str">
        <f t="shared" si="100"/>
        <v/>
      </c>
      <c r="NH4" s="84" t="s">
        <v>1518</v>
      </c>
      <c r="NI4" s="85" t="str">
        <f>'Array Table'!B3</f>
        <v>Akkermansia muciniphila</v>
      </c>
      <c r="NJ4" s="93" t="str">
        <f t="shared" si="101"/>
        <v>+</v>
      </c>
      <c r="NK4" s="93" t="str">
        <f t="shared" si="102"/>
        <v>+</v>
      </c>
      <c r="NL4" s="93" t="str">
        <f t="shared" si="103"/>
        <v>+</v>
      </c>
      <c r="NM4" s="93" t="str">
        <f t="shared" si="104"/>
        <v/>
      </c>
      <c r="NN4" s="93" t="str">
        <f t="shared" si="105"/>
        <v/>
      </c>
      <c r="NO4" s="93" t="str">
        <f t="shared" si="106"/>
        <v/>
      </c>
      <c r="NP4" s="93" t="str">
        <f t="shared" si="107"/>
        <v/>
      </c>
      <c r="NQ4" s="93" t="str">
        <f t="shared" si="108"/>
        <v/>
      </c>
      <c r="NR4" s="93" t="str">
        <f t="shared" si="109"/>
        <v/>
      </c>
      <c r="NS4" s="93" t="str">
        <f t="shared" si="110"/>
        <v/>
      </c>
      <c r="NT4" s="93" t="str">
        <f t="shared" si="111"/>
        <v/>
      </c>
      <c r="NU4" s="93" t="str">
        <f t="shared" si="112"/>
        <v/>
      </c>
      <c r="NV4" s="93" t="str">
        <f t="shared" si="113"/>
        <v/>
      </c>
      <c r="NW4" s="93" t="str">
        <f t="shared" si="114"/>
        <v/>
      </c>
      <c r="NX4" s="93" t="str">
        <f t="shared" si="115"/>
        <v/>
      </c>
      <c r="NY4" s="93" t="str">
        <f t="shared" si="116"/>
        <v/>
      </c>
      <c r="NZ4" s="93" t="str">
        <f t="shared" si="117"/>
        <v/>
      </c>
      <c r="OA4" s="93" t="str">
        <f t="shared" si="118"/>
        <v/>
      </c>
      <c r="OB4" s="93" t="str">
        <f t="shared" si="119"/>
        <v/>
      </c>
      <c r="OC4" s="93" t="str">
        <f t="shared" si="120"/>
        <v/>
      </c>
      <c r="OD4" s="93" t="str">
        <f t="shared" si="121"/>
        <v/>
      </c>
      <c r="OE4" s="93" t="str">
        <f t="shared" si="122"/>
        <v/>
      </c>
      <c r="OF4" s="93" t="str">
        <f t="shared" si="123"/>
        <v/>
      </c>
      <c r="OG4" s="93" t="str">
        <f t="shared" si="124"/>
        <v/>
      </c>
      <c r="OH4" s="93" t="str">
        <f t="shared" si="125"/>
        <v/>
      </c>
      <c r="OI4" s="93" t="str">
        <f t="shared" si="126"/>
        <v/>
      </c>
      <c r="OJ4" s="93" t="str">
        <f t="shared" si="127"/>
        <v/>
      </c>
      <c r="OK4" s="93" t="str">
        <f t="shared" si="128"/>
        <v/>
      </c>
      <c r="OL4" s="93" t="str">
        <f t="shared" si="129"/>
        <v/>
      </c>
      <c r="OM4" s="93" t="str">
        <f t="shared" si="130"/>
        <v/>
      </c>
      <c r="ON4" s="93" t="str">
        <f t="shared" si="131"/>
        <v/>
      </c>
      <c r="OO4" s="93" t="str">
        <f t="shared" si="132"/>
        <v/>
      </c>
      <c r="OP4" s="93" t="str">
        <f t="shared" si="133"/>
        <v/>
      </c>
      <c r="OQ4" s="93" t="str">
        <f t="shared" si="134"/>
        <v/>
      </c>
      <c r="OR4" s="93" t="str">
        <f t="shared" si="135"/>
        <v/>
      </c>
      <c r="OS4" s="93" t="str">
        <f t="shared" si="136"/>
        <v/>
      </c>
      <c r="OT4" s="93" t="str">
        <f t="shared" si="137"/>
        <v/>
      </c>
      <c r="OU4" s="93" t="str">
        <f t="shared" si="138"/>
        <v/>
      </c>
      <c r="OV4" s="93" t="str">
        <f t="shared" si="139"/>
        <v/>
      </c>
      <c r="OW4" s="93" t="str">
        <f t="shared" si="140"/>
        <v/>
      </c>
      <c r="OX4" s="93" t="str">
        <f t="shared" si="141"/>
        <v/>
      </c>
      <c r="OY4" s="93" t="str">
        <f t="shared" si="142"/>
        <v/>
      </c>
      <c r="OZ4" s="93" t="str">
        <f t="shared" si="143"/>
        <v/>
      </c>
      <c r="PA4" s="93" t="str">
        <f t="shared" si="144"/>
        <v/>
      </c>
      <c r="PB4" s="93" t="str">
        <f t="shared" si="145"/>
        <v/>
      </c>
      <c r="PC4" s="93" t="str">
        <f t="shared" si="146"/>
        <v/>
      </c>
      <c r="PD4" s="93" t="str">
        <f t="shared" si="147"/>
        <v/>
      </c>
      <c r="PE4" s="93" t="str">
        <f t="shared" si="148"/>
        <v/>
      </c>
    </row>
    <row r="5" spans="1:421" ht="12.75" x14ac:dyDescent="0.25">
      <c r="A5" s="84" t="s">
        <v>1519</v>
      </c>
      <c r="B5" s="85" t="str">
        <f>'Array Table'!B4</f>
        <v>Alistipes putredinis</v>
      </c>
      <c r="C5" s="86">
        <f>IF(SUM('Control Sample Data'!C$3:C$50)&gt;10,IF(AND(ISNUMBER('Control Sample Data'!C5),'Control Sample Data'!C5&lt;37,'Control Sample Data'!C5&gt;0),'Control Sample Data'!C5,37),"")</f>
        <v>33.83</v>
      </c>
      <c r="D5" s="86">
        <f>IF(SUM('Control Sample Data'!D$3:D$50)&gt;10,IF(AND(ISNUMBER('Control Sample Data'!D5),'Control Sample Data'!D5&lt;37,'Control Sample Data'!D5&gt;0),'Control Sample Data'!D5,37),"")</f>
        <v>34.22</v>
      </c>
      <c r="E5" s="86">
        <f>IF(SUM('Control Sample Data'!E$3:E$50)&gt;10,IF(AND(ISNUMBER('Control Sample Data'!E5),'Control Sample Data'!E5&lt;37,'Control Sample Data'!E5&gt;0),'Control Sample Data'!E5,37),"")</f>
        <v>33.090000000000003</v>
      </c>
      <c r="F5" s="86" t="str">
        <f>IF(SUM('Control Sample Data'!F$3:F$50)&gt;10,IF(AND(ISNUMBER('Control Sample Data'!F5),'Control Sample Data'!F5&lt;37,'Control Sample Data'!F5&gt;0),'Control Sample Data'!F5,37),"")</f>
        <v/>
      </c>
      <c r="G5" s="86" t="str">
        <f>IF(SUM('Control Sample Data'!G$3:G$50)&gt;10,IF(AND(ISNUMBER('Control Sample Data'!G5),'Control Sample Data'!G5&lt;37,'Control Sample Data'!G5&gt;0),'Control Sample Data'!G5,37),"")</f>
        <v/>
      </c>
      <c r="H5" s="86" t="str">
        <f>IF(SUM('Control Sample Data'!H$3:H$50)&gt;10,IF(AND(ISNUMBER('Control Sample Data'!H5),'Control Sample Data'!H5&lt;37,'Control Sample Data'!H5&gt;0),'Control Sample Data'!H5,37),"")</f>
        <v/>
      </c>
      <c r="I5" s="86" t="str">
        <f>IF(SUM('Control Sample Data'!I$3:I$50)&gt;10,IF(AND(ISNUMBER('Control Sample Data'!I5),'Control Sample Data'!I5&lt;37,'Control Sample Data'!I5&gt;0),'Control Sample Data'!I5,37),"")</f>
        <v/>
      </c>
      <c r="J5" s="86" t="str">
        <f>IF(SUM('Control Sample Data'!J$3:J$50)&gt;10,IF(AND(ISNUMBER('Control Sample Data'!J5),'Control Sample Data'!J5&lt;37,'Control Sample Data'!J5&gt;0),'Control Sample Data'!J5,37),"")</f>
        <v/>
      </c>
      <c r="K5" s="86" t="str">
        <f>IF(SUM('Control Sample Data'!K$3:K$50)&gt;10,IF(AND(ISNUMBER('Control Sample Data'!K5),'Control Sample Data'!K5&lt;37,'Control Sample Data'!K5&gt;0),'Control Sample Data'!K5,37),"")</f>
        <v/>
      </c>
      <c r="L5" s="86" t="str">
        <f>IF(SUM('Control Sample Data'!L$3:L$50)&gt;10,IF(AND(ISNUMBER('Control Sample Data'!L5),'Control Sample Data'!L5&lt;37,'Control Sample Data'!L5&gt;0),'Control Sample Data'!L5,37),"")</f>
        <v/>
      </c>
      <c r="M5" s="86" t="str">
        <f>IF(SUM('Control Sample Data'!M$3:M$50)&gt;10,IF(AND(ISNUMBER('Control Sample Data'!M5),'Control Sample Data'!M5&lt;37,'Control Sample Data'!M5&gt;0),'Control Sample Data'!M5,37),"")</f>
        <v/>
      </c>
      <c r="N5" s="86" t="str">
        <f>IF(SUM('Control Sample Data'!N$3:N$50)&gt;10,IF(AND(ISNUMBER('Control Sample Data'!N5),'Control Sample Data'!N5&lt;37,'Control Sample Data'!N5&gt;0),'Control Sample Data'!N5,37),"")</f>
        <v/>
      </c>
      <c r="O5" s="86" t="str">
        <f>IF(SUM('Control Sample Data'!O$3:O$50)&gt;10,IF(AND(ISNUMBER('Control Sample Data'!O5),'Control Sample Data'!O5&lt;37,'Control Sample Data'!O5&gt;0),'Control Sample Data'!O5,37),"")</f>
        <v/>
      </c>
      <c r="P5" s="86" t="str">
        <f>IF(SUM('Control Sample Data'!P$3:P$50)&gt;10,IF(AND(ISNUMBER('Control Sample Data'!P5),'Control Sample Data'!P5&lt;37,'Control Sample Data'!P5&gt;0),'Control Sample Data'!P5,37),"")</f>
        <v/>
      </c>
      <c r="Q5" s="86" t="str">
        <f>IF(SUM('Control Sample Data'!Q$3:Q$50)&gt;10,IF(AND(ISNUMBER('Control Sample Data'!Q5),'Control Sample Data'!Q5&lt;37,'Control Sample Data'!Q5&gt;0),'Control Sample Data'!Q5,37),"")</f>
        <v/>
      </c>
      <c r="R5" s="86" t="str">
        <f>IF(SUM('Control Sample Data'!R$3:R$50)&gt;10,IF(AND(ISNUMBER('Control Sample Data'!R5),'Control Sample Data'!R5&lt;37,'Control Sample Data'!R5&gt;0),'Control Sample Data'!R5,37),"")</f>
        <v/>
      </c>
      <c r="S5" s="86" t="str">
        <f>IF(SUM('Control Sample Data'!S$3:S$50)&gt;10,IF(AND(ISNUMBER('Control Sample Data'!S5),'Control Sample Data'!S5&lt;37,'Control Sample Data'!S5&gt;0),'Control Sample Data'!S5,37),"")</f>
        <v/>
      </c>
      <c r="T5" s="86" t="str">
        <f>IF(SUM('Control Sample Data'!T$3:T$50)&gt;10,IF(AND(ISNUMBER('Control Sample Data'!T5),'Control Sample Data'!T5&lt;37,'Control Sample Data'!T5&gt;0),'Control Sample Data'!T5,37),"")</f>
        <v/>
      </c>
      <c r="U5" s="86" t="str">
        <f>IF(SUM('Control Sample Data'!U$3:U$50)&gt;10,IF(AND(ISNUMBER('Control Sample Data'!U5),'Control Sample Data'!U5&lt;37,'Control Sample Data'!U5&gt;0),'Control Sample Data'!U5,37),"")</f>
        <v/>
      </c>
      <c r="V5" s="86" t="str">
        <f>IF(SUM('Control Sample Data'!V$3:V$50)&gt;10,IF(AND(ISNUMBER('Control Sample Data'!V5),'Control Sample Data'!V5&lt;37,'Control Sample Data'!V5&gt;0),'Control Sample Data'!V5,37),"")</f>
        <v/>
      </c>
      <c r="W5" s="86" t="str">
        <f>IF(SUM('Control Sample Data'!W$3:W$50)&gt;10,IF(AND(ISNUMBER('Control Sample Data'!W5),'Control Sample Data'!W5&lt;37,'Control Sample Data'!W5&gt;0),'Control Sample Data'!W5,37),"")</f>
        <v/>
      </c>
      <c r="X5" s="86" t="str">
        <f>IF(SUM('Control Sample Data'!X$3:X$50)&gt;10,IF(AND(ISNUMBER('Control Sample Data'!X5),'Control Sample Data'!X5&lt;37,'Control Sample Data'!X5&gt;0),'Control Sample Data'!X5,37),"")</f>
        <v/>
      </c>
      <c r="Y5" s="86" t="str">
        <f>IF(SUM('Control Sample Data'!Y$3:Y$50)&gt;10,IF(AND(ISNUMBER('Control Sample Data'!Y5),'Control Sample Data'!Y5&lt;37,'Control Sample Data'!Y5&gt;0),'Control Sample Data'!Y5,37),"")</f>
        <v/>
      </c>
      <c r="Z5" s="86" t="str">
        <f>IF(SUM('Control Sample Data'!Z$3:Z$50)&gt;10,IF(AND(ISNUMBER('Control Sample Data'!Z5),'Control Sample Data'!Z5&lt;37,'Control Sample Data'!Z5&gt;0),'Control Sample Data'!Z5,37),"")</f>
        <v/>
      </c>
      <c r="AA5" s="86" t="str">
        <f>IF(SUM('Control Sample Data'!AA$3:AA$50)&gt;10,IF(AND(ISNUMBER('Control Sample Data'!AA5),'Control Sample Data'!AA5&lt;37,'Control Sample Data'!AA5&gt;0),'Control Sample Data'!AA5,37),"")</f>
        <v/>
      </c>
      <c r="AB5" s="86" t="str">
        <f>IF(SUM('Control Sample Data'!AB$3:AB$50)&gt;10,IF(AND(ISNUMBER('Control Sample Data'!AB5),'Control Sample Data'!AB5&lt;37,'Control Sample Data'!AB5&gt;0),'Control Sample Data'!AB5,37),"")</f>
        <v/>
      </c>
      <c r="AC5" s="86" t="str">
        <f>IF(SUM('Control Sample Data'!AC$3:AC$50)&gt;10,IF(AND(ISNUMBER('Control Sample Data'!AC5),'Control Sample Data'!AC5&lt;37,'Control Sample Data'!AC5&gt;0),'Control Sample Data'!AC5,37),"")</f>
        <v/>
      </c>
      <c r="AD5" s="86" t="str">
        <f>IF(SUM('Control Sample Data'!AD$3:AD$50)&gt;10,IF(AND(ISNUMBER('Control Sample Data'!AD5),'Control Sample Data'!AD5&lt;37,'Control Sample Data'!AD5&gt;0),'Control Sample Data'!AD5,37),"")</f>
        <v/>
      </c>
      <c r="AE5" s="86" t="str">
        <f>IF(SUM('Control Sample Data'!AE$3:AE$50)&gt;10,IF(AND(ISNUMBER('Control Sample Data'!AE5),'Control Sample Data'!AE5&lt;37,'Control Sample Data'!AE5&gt;0),'Control Sample Data'!AE5,37),"")</f>
        <v/>
      </c>
      <c r="AF5" s="86" t="str">
        <f>IF(SUM('Control Sample Data'!AF$3:AF$50)&gt;10,IF(AND(ISNUMBER('Control Sample Data'!AF5),'Control Sample Data'!AF5&lt;37,'Control Sample Data'!AF5&gt;0),'Control Sample Data'!AF5,37),"")</f>
        <v/>
      </c>
      <c r="AG5" s="86" t="str">
        <f>IF(SUM('Control Sample Data'!AG$3:AG$50)&gt;10,IF(AND(ISNUMBER('Control Sample Data'!AG5),'Control Sample Data'!AG5&lt;37,'Control Sample Data'!AG5&gt;0),'Control Sample Data'!AG5,37),"")</f>
        <v/>
      </c>
      <c r="AH5" s="86" t="str">
        <f>IF(SUM('Control Sample Data'!AH$3:AH$50)&gt;10,IF(AND(ISNUMBER('Control Sample Data'!AH5),'Control Sample Data'!AH5&lt;37,'Control Sample Data'!AH5&gt;0),'Control Sample Data'!AH5,37),"")</f>
        <v/>
      </c>
      <c r="AI5" s="86" t="str">
        <f>IF(SUM('Control Sample Data'!AI$3:AI$50)&gt;10,IF(AND(ISNUMBER('Control Sample Data'!AI5),'Control Sample Data'!AI5&lt;37,'Control Sample Data'!AI5&gt;0),'Control Sample Data'!AI5,37),"")</f>
        <v/>
      </c>
      <c r="AJ5" s="86" t="str">
        <f>IF(SUM('Control Sample Data'!AJ$3:AJ$50)&gt;10,IF(AND(ISNUMBER('Control Sample Data'!AJ5),'Control Sample Data'!AJ5&lt;37,'Control Sample Data'!AJ5&gt;0),'Control Sample Data'!AJ5,37),"")</f>
        <v/>
      </c>
      <c r="AK5" s="86" t="str">
        <f>IF(SUM('Control Sample Data'!AK$3:AK$50)&gt;10,IF(AND(ISNUMBER('Control Sample Data'!AK5),'Control Sample Data'!AK5&lt;37,'Control Sample Data'!AK5&gt;0),'Control Sample Data'!AK5,37),"")</f>
        <v/>
      </c>
      <c r="AL5" s="86" t="str">
        <f>IF(SUM('Control Sample Data'!AL$3:AL$50)&gt;10,IF(AND(ISNUMBER('Control Sample Data'!AL5),'Control Sample Data'!AL5&lt;37,'Control Sample Data'!AL5&gt;0),'Control Sample Data'!AL5,37),"")</f>
        <v/>
      </c>
      <c r="AM5" s="86" t="str">
        <f>IF(SUM('Control Sample Data'!AM$3:AM$50)&gt;10,IF(AND(ISNUMBER('Control Sample Data'!AM5),'Control Sample Data'!AM5&lt;37,'Control Sample Data'!AM5&gt;0),'Control Sample Data'!AM5,37),"")</f>
        <v/>
      </c>
      <c r="AN5" s="86" t="str">
        <f>IF(SUM('Control Sample Data'!AN$3:AN$50)&gt;10,IF(AND(ISNUMBER('Control Sample Data'!AN5),'Control Sample Data'!AN5&lt;37,'Control Sample Data'!AN5&gt;0),'Control Sample Data'!AN5,37),"")</f>
        <v/>
      </c>
      <c r="AO5" s="86" t="str">
        <f>IF(SUM('Control Sample Data'!AO$3:AO$50)&gt;10,IF(AND(ISNUMBER('Control Sample Data'!AO5),'Control Sample Data'!AO5&lt;37,'Control Sample Data'!AO5&gt;0),'Control Sample Data'!AO5,37),"")</f>
        <v/>
      </c>
      <c r="AP5" s="86" t="str">
        <f>IF(SUM('Control Sample Data'!AP$3:AP$50)&gt;10,IF(AND(ISNUMBER('Control Sample Data'!AP5),'Control Sample Data'!AP5&lt;37,'Control Sample Data'!AP5&gt;0),'Control Sample Data'!AP5,37),"")</f>
        <v/>
      </c>
      <c r="AQ5" s="86" t="str">
        <f>IF(SUM('Control Sample Data'!AQ$3:AQ$50)&gt;10,IF(AND(ISNUMBER('Control Sample Data'!AQ5),'Control Sample Data'!AQ5&lt;37,'Control Sample Data'!AQ5&gt;0),'Control Sample Data'!AQ5,37),"")</f>
        <v/>
      </c>
      <c r="AR5" s="86" t="str">
        <f>IF(SUM('Control Sample Data'!AR$3:AR$50)&gt;10,IF(AND(ISNUMBER('Control Sample Data'!AR5),'Control Sample Data'!AR5&lt;37,'Control Sample Data'!AR5&gt;0),'Control Sample Data'!AR5,37),"")</f>
        <v/>
      </c>
      <c r="AS5" s="86" t="str">
        <f>IF(SUM('Control Sample Data'!AS$3:AS$50)&gt;10,IF(AND(ISNUMBER('Control Sample Data'!AS5),'Control Sample Data'!AS5&lt;37,'Control Sample Data'!AS5&gt;0),'Control Sample Data'!AS5,37),"")</f>
        <v/>
      </c>
      <c r="AT5" s="86" t="str">
        <f>IF(SUM('Control Sample Data'!AT$3:AT$50)&gt;10,IF(AND(ISNUMBER('Control Sample Data'!AT5),'Control Sample Data'!AT5&lt;37,'Control Sample Data'!AT5&gt;0),'Control Sample Data'!AT5,37),"")</f>
        <v/>
      </c>
      <c r="AU5" s="86" t="str">
        <f>IF(SUM('Control Sample Data'!AU$3:AU$50)&gt;10,IF(AND(ISNUMBER('Control Sample Data'!AU5),'Control Sample Data'!AU5&lt;37,'Control Sample Data'!AU5&gt;0),'Control Sample Data'!AU5,37),"")</f>
        <v/>
      </c>
      <c r="AV5" s="86" t="str">
        <f>IF(SUM('Control Sample Data'!AV$3:AV$50)&gt;10,IF(AND(ISNUMBER('Control Sample Data'!AV5),'Control Sample Data'!AV5&lt;37,'Control Sample Data'!AV5&gt;0),'Control Sample Data'!AV5,37),"")</f>
        <v/>
      </c>
      <c r="AW5" s="86" t="str">
        <f>IF(SUM('Control Sample Data'!AW$3:AW$50)&gt;10,IF(AND(ISNUMBER('Control Sample Data'!AW5),'Control Sample Data'!AW5&lt;37,'Control Sample Data'!AW5&gt;0),'Control Sample Data'!AW5,37),"")</f>
        <v/>
      </c>
      <c r="AX5" s="86" t="str">
        <f>IF(SUM('Control Sample Data'!AX$3:AX$50)&gt;10,IF(AND(ISNUMBER('Control Sample Data'!AX5),'Control Sample Data'!AX5&lt;37,'Control Sample Data'!AX5&gt;0),'Control Sample Data'!AX5,37),"")</f>
        <v/>
      </c>
      <c r="AY5" s="87">
        <f>IF(ISERROR(AVERAGE(Calculations!C5:AX5)),"",AVERAGE(Calculations!C5:AX5))</f>
        <v>33.713333333333331</v>
      </c>
      <c r="AZ5" s="87">
        <f>IF(ISERROR(STDEV(Calculations!C5:AX5)),"",IF(COUNT(Calculations!C5:AX5)&lt;3,"N/A",STDEV(Calculations!C5:AX5)))</f>
        <v>0.57396283271073434</v>
      </c>
      <c r="BA5" s="84" t="s">
        <v>1519</v>
      </c>
      <c r="BB5" s="85" t="str">
        <f>'Array Table'!B4</f>
        <v>Alistipes putredinis</v>
      </c>
      <c r="BC5" s="86">
        <f>IF(SUM('Test Sample Data'!C$3:C$50)&gt;10,IF(AND(ISNUMBER('Test Sample Data'!C5),'Test Sample Data'!C5&lt;37,'Test Sample Data'!C5&gt;0),'Test Sample Data'!C5,37),"")</f>
        <v>31.57</v>
      </c>
      <c r="BD5" s="86">
        <f>IF(SUM('Test Sample Data'!D$3:D$50)&gt;10,IF(AND(ISNUMBER('Test Sample Data'!D5),'Test Sample Data'!D5&lt;37,'Test Sample Data'!D5&gt;0),'Test Sample Data'!D5,37),"")</f>
        <v>31.24</v>
      </c>
      <c r="BE5" s="86">
        <f>IF(SUM('Test Sample Data'!E$3:E$50)&gt;10,IF(AND(ISNUMBER('Test Sample Data'!E5),'Test Sample Data'!E5&lt;37,'Test Sample Data'!E5&gt;0),'Test Sample Data'!E5,37),"")</f>
        <v>31.54</v>
      </c>
      <c r="BF5" s="86" t="str">
        <f>IF(SUM('Test Sample Data'!F$3:F$50)&gt;10,IF(AND(ISNUMBER('Test Sample Data'!F5),'Test Sample Data'!F5&lt;37,'Test Sample Data'!F5&gt;0),'Test Sample Data'!F5,37),"")</f>
        <v/>
      </c>
      <c r="BG5" s="86" t="str">
        <f>IF(SUM('Test Sample Data'!G$3:G$50)&gt;10,IF(AND(ISNUMBER('Test Sample Data'!G5),'Test Sample Data'!G5&lt;37,'Test Sample Data'!G5&gt;0),'Test Sample Data'!G5,37),"")</f>
        <v/>
      </c>
      <c r="BH5" s="86" t="str">
        <f>IF(SUM('Test Sample Data'!H$3:H$50)&gt;10,IF(AND(ISNUMBER('Test Sample Data'!H5),'Test Sample Data'!H5&lt;37,'Test Sample Data'!H5&gt;0),'Test Sample Data'!H5,37),"")</f>
        <v/>
      </c>
      <c r="BI5" s="86" t="str">
        <f>IF(SUM('Test Sample Data'!I$3:I$50)&gt;10,IF(AND(ISNUMBER('Test Sample Data'!I5),'Test Sample Data'!I5&lt;37,'Test Sample Data'!I5&gt;0),'Test Sample Data'!I5,37),"")</f>
        <v/>
      </c>
      <c r="BJ5" s="86" t="str">
        <f>IF(SUM('Test Sample Data'!J$3:J$50)&gt;10,IF(AND(ISNUMBER('Test Sample Data'!J5),'Test Sample Data'!J5&lt;37,'Test Sample Data'!J5&gt;0),'Test Sample Data'!J5,37),"")</f>
        <v/>
      </c>
      <c r="BK5" s="86" t="str">
        <f>IF(SUM('Test Sample Data'!K$3:K$50)&gt;10,IF(AND(ISNUMBER('Test Sample Data'!K5),'Test Sample Data'!K5&lt;37,'Test Sample Data'!K5&gt;0),'Test Sample Data'!K5,37),"")</f>
        <v/>
      </c>
      <c r="BL5" s="86" t="str">
        <f>IF(SUM('Test Sample Data'!L$3:L$50)&gt;10,IF(AND(ISNUMBER('Test Sample Data'!L5),'Test Sample Data'!L5&lt;37,'Test Sample Data'!L5&gt;0),'Test Sample Data'!L5,37),"")</f>
        <v/>
      </c>
      <c r="BM5" s="86" t="str">
        <f>IF(SUM('Test Sample Data'!M$3:M$50)&gt;10,IF(AND(ISNUMBER('Test Sample Data'!M5),'Test Sample Data'!M5&lt;37,'Test Sample Data'!M5&gt;0),'Test Sample Data'!M5,37),"")</f>
        <v/>
      </c>
      <c r="BN5" s="86" t="str">
        <f>IF(SUM('Test Sample Data'!N$3:N$50)&gt;10,IF(AND(ISNUMBER('Test Sample Data'!N5),'Test Sample Data'!N5&lt;37,'Test Sample Data'!N5&gt;0),'Test Sample Data'!N5,37),"")</f>
        <v/>
      </c>
      <c r="BO5" s="86" t="str">
        <f>IF(SUM('Test Sample Data'!O$3:O$50)&gt;10,IF(AND(ISNUMBER('Test Sample Data'!O5),'Test Sample Data'!O5&lt;37,'Test Sample Data'!O5&gt;0),'Test Sample Data'!O5,37),"")</f>
        <v/>
      </c>
      <c r="BP5" s="86" t="str">
        <f>IF(SUM('Test Sample Data'!P$3:P$50)&gt;10,IF(AND(ISNUMBER('Test Sample Data'!P5),'Test Sample Data'!P5&lt;37,'Test Sample Data'!P5&gt;0),'Test Sample Data'!P5,37),"")</f>
        <v/>
      </c>
      <c r="BQ5" s="86" t="str">
        <f>IF(SUM('Test Sample Data'!Q$3:Q$50)&gt;10,IF(AND(ISNUMBER('Test Sample Data'!Q5),'Test Sample Data'!Q5&lt;37,'Test Sample Data'!Q5&gt;0),'Test Sample Data'!Q5,37),"")</f>
        <v/>
      </c>
      <c r="BR5" s="86" t="str">
        <f>IF(SUM('Test Sample Data'!R$3:R$50)&gt;10,IF(AND(ISNUMBER('Test Sample Data'!R5),'Test Sample Data'!R5&lt;37,'Test Sample Data'!R5&gt;0),'Test Sample Data'!R5,37),"")</f>
        <v/>
      </c>
      <c r="BS5" s="86" t="str">
        <f>IF(SUM('Test Sample Data'!S$3:S$50)&gt;10,IF(AND(ISNUMBER('Test Sample Data'!S5),'Test Sample Data'!S5&lt;37,'Test Sample Data'!S5&gt;0),'Test Sample Data'!S5,37),"")</f>
        <v/>
      </c>
      <c r="BT5" s="86" t="str">
        <f>IF(SUM('Test Sample Data'!T$3:T$50)&gt;10,IF(AND(ISNUMBER('Test Sample Data'!T5),'Test Sample Data'!T5&lt;37,'Test Sample Data'!T5&gt;0),'Test Sample Data'!T5,37),"")</f>
        <v/>
      </c>
      <c r="BU5" s="86" t="str">
        <f>IF(SUM('Test Sample Data'!U$3:U$50)&gt;10,IF(AND(ISNUMBER('Test Sample Data'!U5),'Test Sample Data'!U5&lt;37,'Test Sample Data'!U5&gt;0),'Test Sample Data'!U5,37),"")</f>
        <v/>
      </c>
      <c r="BV5" s="86" t="str">
        <f>IF(SUM('Test Sample Data'!V$3:V$50)&gt;10,IF(AND(ISNUMBER('Test Sample Data'!V5),'Test Sample Data'!V5&lt;37,'Test Sample Data'!V5&gt;0),'Test Sample Data'!V5,37),"")</f>
        <v/>
      </c>
      <c r="BW5" s="86" t="str">
        <f>IF(SUM('Test Sample Data'!W$3:W$50)&gt;10,IF(AND(ISNUMBER('Test Sample Data'!W5),'Test Sample Data'!W5&lt;37,'Test Sample Data'!W5&gt;0),'Test Sample Data'!W5,37),"")</f>
        <v/>
      </c>
      <c r="BX5" s="86" t="str">
        <f>IF(SUM('Test Sample Data'!X$3:X$50)&gt;10,IF(AND(ISNUMBER('Test Sample Data'!X5),'Test Sample Data'!X5&lt;37,'Test Sample Data'!X5&gt;0),'Test Sample Data'!X5,37),"")</f>
        <v/>
      </c>
      <c r="BY5" s="86" t="str">
        <f>IF(SUM('Test Sample Data'!Y$3:Y$50)&gt;10,IF(AND(ISNUMBER('Test Sample Data'!Y5),'Test Sample Data'!Y5&lt;37,'Test Sample Data'!Y5&gt;0),'Test Sample Data'!Y5,37),"")</f>
        <v/>
      </c>
      <c r="BZ5" s="86" t="str">
        <f>IF(SUM('Test Sample Data'!Z$3:Z$50)&gt;10,IF(AND(ISNUMBER('Test Sample Data'!Z5),'Test Sample Data'!Z5&lt;37,'Test Sample Data'!Z5&gt;0),'Test Sample Data'!Z5,37),"")</f>
        <v/>
      </c>
      <c r="CA5" s="86" t="str">
        <f>IF(SUM('Test Sample Data'!AA$3:AA$50)&gt;10,IF(AND(ISNUMBER('Test Sample Data'!AA5),'Test Sample Data'!AA5&lt;37,'Test Sample Data'!AA5&gt;0),'Test Sample Data'!AA5,37),"")</f>
        <v/>
      </c>
      <c r="CB5" s="86" t="str">
        <f>IF(SUM('Test Sample Data'!AB$3:AB$50)&gt;10,IF(AND(ISNUMBER('Test Sample Data'!AB5),'Test Sample Data'!AB5&lt;37,'Test Sample Data'!AB5&gt;0),'Test Sample Data'!AB5,37),"")</f>
        <v/>
      </c>
      <c r="CC5" s="86" t="str">
        <f>IF(SUM('Test Sample Data'!AC$3:AC$50)&gt;10,IF(AND(ISNUMBER('Test Sample Data'!AC5),'Test Sample Data'!AC5&lt;37,'Test Sample Data'!AC5&gt;0),'Test Sample Data'!AC5,37),"")</f>
        <v/>
      </c>
      <c r="CD5" s="86" t="str">
        <f>IF(SUM('Test Sample Data'!AD$3:AD$50)&gt;10,IF(AND(ISNUMBER('Test Sample Data'!AD5),'Test Sample Data'!AD5&lt;37,'Test Sample Data'!AD5&gt;0),'Test Sample Data'!AD5,37),"")</f>
        <v/>
      </c>
      <c r="CE5" s="86" t="str">
        <f>IF(SUM('Test Sample Data'!AE$3:AE$50)&gt;10,IF(AND(ISNUMBER('Test Sample Data'!AE5),'Test Sample Data'!AE5&lt;37,'Test Sample Data'!AE5&gt;0),'Test Sample Data'!AE5,37),"")</f>
        <v/>
      </c>
      <c r="CF5" s="86" t="str">
        <f>IF(SUM('Test Sample Data'!AF$3:AF$50)&gt;10,IF(AND(ISNUMBER('Test Sample Data'!AF5),'Test Sample Data'!AF5&lt;37,'Test Sample Data'!AF5&gt;0),'Test Sample Data'!AF5,37),"")</f>
        <v/>
      </c>
      <c r="CG5" s="86" t="str">
        <f>IF(SUM('Test Sample Data'!AG$3:AG$50)&gt;10,IF(AND(ISNUMBER('Test Sample Data'!AG5),'Test Sample Data'!AG5&lt;37,'Test Sample Data'!AG5&gt;0),'Test Sample Data'!AG5,37),"")</f>
        <v/>
      </c>
      <c r="CH5" s="86" t="str">
        <f>IF(SUM('Test Sample Data'!AH$3:AH$50)&gt;10,IF(AND(ISNUMBER('Test Sample Data'!AH5),'Test Sample Data'!AH5&lt;37,'Test Sample Data'!AH5&gt;0),'Test Sample Data'!AH5,37),"")</f>
        <v/>
      </c>
      <c r="CI5" s="86" t="str">
        <f>IF(SUM('Test Sample Data'!AI$3:AI$50)&gt;10,IF(AND(ISNUMBER('Test Sample Data'!AI5),'Test Sample Data'!AI5&lt;37,'Test Sample Data'!AI5&gt;0),'Test Sample Data'!AI5,37),"")</f>
        <v/>
      </c>
      <c r="CJ5" s="86" t="str">
        <f>IF(SUM('Test Sample Data'!AJ$3:AJ$50)&gt;10,IF(AND(ISNUMBER('Test Sample Data'!AJ5),'Test Sample Data'!AJ5&lt;37,'Test Sample Data'!AJ5&gt;0),'Test Sample Data'!AJ5,37),"")</f>
        <v/>
      </c>
      <c r="CK5" s="86" t="str">
        <f>IF(SUM('Test Sample Data'!AK$3:AK$50)&gt;10,IF(AND(ISNUMBER('Test Sample Data'!AK5),'Test Sample Data'!AK5&lt;37,'Test Sample Data'!AK5&gt;0),'Test Sample Data'!AK5,37),"")</f>
        <v/>
      </c>
      <c r="CL5" s="86" t="str">
        <f>IF(SUM('Test Sample Data'!AL$3:AL$50)&gt;10,IF(AND(ISNUMBER('Test Sample Data'!AL5),'Test Sample Data'!AL5&lt;37,'Test Sample Data'!AL5&gt;0),'Test Sample Data'!AL5,37),"")</f>
        <v/>
      </c>
      <c r="CM5" s="86" t="str">
        <f>IF(SUM('Test Sample Data'!AM$3:AM$50)&gt;10,IF(AND(ISNUMBER('Test Sample Data'!AM5),'Test Sample Data'!AM5&lt;37,'Test Sample Data'!AM5&gt;0),'Test Sample Data'!AM5,37),"")</f>
        <v/>
      </c>
      <c r="CN5" s="86" t="str">
        <f>IF(SUM('Test Sample Data'!AN$3:AN$50)&gt;10,IF(AND(ISNUMBER('Test Sample Data'!AN5),'Test Sample Data'!AN5&lt;37,'Test Sample Data'!AN5&gt;0),'Test Sample Data'!AN5,37),"")</f>
        <v/>
      </c>
      <c r="CO5" s="86" t="str">
        <f>IF(SUM('Test Sample Data'!AO$3:AO$50)&gt;10,IF(AND(ISNUMBER('Test Sample Data'!AO5),'Test Sample Data'!AO5&lt;37,'Test Sample Data'!AO5&gt;0),'Test Sample Data'!AO5,37),"")</f>
        <v/>
      </c>
      <c r="CP5" s="86" t="str">
        <f>IF(SUM('Test Sample Data'!AP$3:AP$50)&gt;10,IF(AND(ISNUMBER('Test Sample Data'!AP5),'Test Sample Data'!AP5&lt;37,'Test Sample Data'!AP5&gt;0),'Test Sample Data'!AP5,37),"")</f>
        <v/>
      </c>
      <c r="CQ5" s="86" t="str">
        <f>IF(SUM('Test Sample Data'!AQ$3:AQ$50)&gt;10,IF(AND(ISNUMBER('Test Sample Data'!AQ5),'Test Sample Data'!AQ5&lt;37,'Test Sample Data'!AQ5&gt;0),'Test Sample Data'!AQ5,37),"")</f>
        <v/>
      </c>
      <c r="CR5" s="86" t="str">
        <f>IF(SUM('Test Sample Data'!AR$3:AR$50)&gt;10,IF(AND(ISNUMBER('Test Sample Data'!AR5),'Test Sample Data'!AR5&lt;37,'Test Sample Data'!AR5&gt;0),'Test Sample Data'!AR5,37),"")</f>
        <v/>
      </c>
      <c r="CS5" s="86" t="str">
        <f>IF(SUM('Test Sample Data'!AS$3:AS$50)&gt;10,IF(AND(ISNUMBER('Test Sample Data'!AS5),'Test Sample Data'!AS5&lt;37,'Test Sample Data'!AS5&gt;0),'Test Sample Data'!AS5,37),"")</f>
        <v/>
      </c>
      <c r="CT5" s="86" t="str">
        <f>IF(SUM('Test Sample Data'!AT$3:AT$50)&gt;10,IF(AND(ISNUMBER('Test Sample Data'!AT5),'Test Sample Data'!AT5&lt;37,'Test Sample Data'!AT5&gt;0),'Test Sample Data'!AT5,37),"")</f>
        <v/>
      </c>
      <c r="CU5" s="86" t="str">
        <f>IF(SUM('Test Sample Data'!AU$3:AU$50)&gt;10,IF(AND(ISNUMBER('Test Sample Data'!AU5),'Test Sample Data'!AU5&lt;37,'Test Sample Data'!AU5&gt;0),'Test Sample Data'!AU5,37),"")</f>
        <v/>
      </c>
      <c r="CV5" s="86" t="str">
        <f>IF(SUM('Test Sample Data'!AV$3:AV$50)&gt;10,IF(AND(ISNUMBER('Test Sample Data'!AV5),'Test Sample Data'!AV5&lt;37,'Test Sample Data'!AV5&gt;0),'Test Sample Data'!AV5,37),"")</f>
        <v/>
      </c>
      <c r="CW5" s="86" t="str">
        <f>IF(SUM('Test Sample Data'!AW$3:AW$50)&gt;10,IF(AND(ISNUMBER('Test Sample Data'!AW5),'Test Sample Data'!AW5&lt;37,'Test Sample Data'!AW5&gt;0),'Test Sample Data'!AW5,37),"")</f>
        <v/>
      </c>
      <c r="CX5" s="86" t="str">
        <f>IF(SUM('Test Sample Data'!AX$3:AX$50)&gt;10,IF(AND(ISNUMBER('Test Sample Data'!AX5),'Test Sample Data'!AX5&lt;37,'Test Sample Data'!AX5&gt;0),'Test Sample Data'!AX5,37),"")</f>
        <v/>
      </c>
      <c r="CY5" s="87">
        <f>IF(ISERROR(AVERAGE(Calculations!BC5:CX5)),"",AVERAGE(Calculations!BC5:CX5))</f>
        <v>31.45</v>
      </c>
      <c r="CZ5" s="87">
        <f>IF(ISERROR(STDEV(Calculations!BC5:CX5)),"",IF(COUNT(Calculations!BC5:CX5)&lt;3,"N/A",STDEV(Calculations!BC5:CX5)))</f>
        <v>0.18248287590894738</v>
      </c>
      <c r="DA5" s="84" t="s">
        <v>1519</v>
      </c>
      <c r="DB5" s="85" t="str">
        <f>'Array Table'!B4</f>
        <v>Alistipes putredinis</v>
      </c>
      <c r="DC5" s="87">
        <f>IF(SUM('No Template Controls'!C$3:C$50)&gt;10,IF(AND(ISNUMBER('No Template Controls'!C5),'No Template Controls'!C5&lt;37,'No Template Controls'!C5&gt;0),'No Template Controls'!C5,37),"")</f>
        <v>37</v>
      </c>
      <c r="DD5" s="87">
        <f>IF(SUM('No Template Controls'!D$3:D$50)&gt;10,IF(AND(ISNUMBER('No Template Controls'!D5),'No Template Controls'!D5&lt;37,'No Template Controls'!D5&gt;0),'No Template Controls'!D5,37),"")</f>
        <v>37</v>
      </c>
      <c r="DE5" s="87">
        <f>IF(SUM('No Template Controls'!E$3:E$50)&gt;10,IF(AND(ISNUMBER('No Template Controls'!E5),'No Template Controls'!E5&lt;37,'No Template Controls'!E5&gt;0),'No Template Controls'!E5,37),"")</f>
        <v>37</v>
      </c>
      <c r="DF5" s="87" t="str">
        <f>IF(SUM('No Template Controls'!F$3:F$50)&gt;10,IF(AND(ISNUMBER('No Template Controls'!F5),'No Template Controls'!F5&lt;37,'No Template Controls'!F5&gt;0),'No Template Controls'!F5,37),"")</f>
        <v/>
      </c>
      <c r="DG5" s="87" t="str">
        <f>IF(SUM('No Template Controls'!G$3:G$50)&gt;10,IF(AND(ISNUMBER('No Template Controls'!G5),'No Template Controls'!G5&lt;37,'No Template Controls'!G5&gt;0),'No Template Controls'!G5,37),"")</f>
        <v/>
      </c>
      <c r="DH5" s="87" t="str">
        <f>IF(SUM('No Template Controls'!H$3:H$50)&gt;10,IF(AND(ISNUMBER('No Template Controls'!H5),'No Template Controls'!H5&lt;37,'No Template Controls'!H5&gt;0),'No Template Controls'!H5,37),"")</f>
        <v/>
      </c>
      <c r="DI5" s="87">
        <f>IF(ISERROR(AVERAGE(Calculations!DC5:DH5)),"",AVERAGE(Calculations!DC5:DH5))</f>
        <v>37</v>
      </c>
      <c r="DJ5" s="87">
        <f>IF(ISERROR(STDEV(Calculations!DC5:DH5)),"",IF(COUNT(Calculations!DC5:DH5)&lt;3,"N/A",STDEV(Calculations!DC5:DH5)))</f>
        <v>0</v>
      </c>
      <c r="DK5" s="84" t="s">
        <v>1519</v>
      </c>
      <c r="DL5" s="85" t="str">
        <f>'Array Table'!B4</f>
        <v>Alistipes putredinis</v>
      </c>
      <c r="DM5" s="86">
        <f t="shared" si="0"/>
        <v>9.3299999999999983</v>
      </c>
      <c r="DN5" s="86">
        <f t="shared" si="1"/>
        <v>9.4949999999999974</v>
      </c>
      <c r="DO5" s="86">
        <f t="shared" si="2"/>
        <v>8.5900000000000034</v>
      </c>
      <c r="DP5" s="86" t="str">
        <f t="shared" si="3"/>
        <v/>
      </c>
      <c r="DQ5" s="86" t="str">
        <f t="shared" si="4"/>
        <v/>
      </c>
      <c r="DR5" s="86" t="str">
        <f t="shared" si="5"/>
        <v/>
      </c>
      <c r="DS5" s="86" t="str">
        <f t="shared" si="6"/>
        <v/>
      </c>
      <c r="DT5" s="86" t="str">
        <f t="shared" si="7"/>
        <v/>
      </c>
      <c r="DU5" s="86" t="str">
        <f t="shared" si="8"/>
        <v/>
      </c>
      <c r="DV5" s="86" t="str">
        <f t="shared" si="9"/>
        <v/>
      </c>
      <c r="DW5" s="86" t="str">
        <f t="shared" si="10"/>
        <v/>
      </c>
      <c r="DX5" s="86" t="str">
        <f t="shared" si="11"/>
        <v/>
      </c>
      <c r="DY5" s="86" t="str">
        <f t="shared" si="12"/>
        <v/>
      </c>
      <c r="DZ5" s="86" t="str">
        <f t="shared" si="13"/>
        <v/>
      </c>
      <c r="EA5" s="86" t="str">
        <f t="shared" si="14"/>
        <v/>
      </c>
      <c r="EB5" s="86" t="str">
        <f t="shared" si="15"/>
        <v/>
      </c>
      <c r="EC5" s="86" t="str">
        <f t="shared" si="16"/>
        <v/>
      </c>
      <c r="ED5" s="86" t="str">
        <f t="shared" si="17"/>
        <v/>
      </c>
      <c r="EE5" s="86" t="str">
        <f t="shared" si="18"/>
        <v/>
      </c>
      <c r="EF5" s="86" t="str">
        <f t="shared" si="19"/>
        <v/>
      </c>
      <c r="EG5" s="86" t="str">
        <f t="shared" si="20"/>
        <v/>
      </c>
      <c r="EH5" s="86" t="str">
        <f t="shared" si="21"/>
        <v/>
      </c>
      <c r="EI5" s="86" t="str">
        <f t="shared" si="22"/>
        <v/>
      </c>
      <c r="EJ5" s="86" t="str">
        <f t="shared" si="23"/>
        <v/>
      </c>
      <c r="EK5" s="86" t="str">
        <f t="shared" si="24"/>
        <v/>
      </c>
      <c r="EL5" s="86" t="str">
        <f t="shared" si="25"/>
        <v/>
      </c>
      <c r="EM5" s="86" t="str">
        <f t="shared" si="26"/>
        <v/>
      </c>
      <c r="EN5" s="86" t="str">
        <f t="shared" si="27"/>
        <v/>
      </c>
      <c r="EO5" s="86" t="str">
        <f t="shared" si="28"/>
        <v/>
      </c>
      <c r="EP5" s="86" t="str">
        <f t="shared" si="29"/>
        <v/>
      </c>
      <c r="EQ5" s="86" t="str">
        <f t="shared" si="30"/>
        <v/>
      </c>
      <c r="ER5" s="86" t="str">
        <f t="shared" si="31"/>
        <v/>
      </c>
      <c r="ES5" s="86" t="str">
        <f t="shared" si="32"/>
        <v/>
      </c>
      <c r="ET5" s="86" t="str">
        <f t="shared" si="33"/>
        <v/>
      </c>
      <c r="EU5" s="86" t="str">
        <f t="shared" si="34"/>
        <v/>
      </c>
      <c r="EV5" s="86" t="str">
        <f t="shared" si="35"/>
        <v/>
      </c>
      <c r="EW5" s="86" t="str">
        <f t="shared" si="36"/>
        <v/>
      </c>
      <c r="EX5" s="86" t="str">
        <f t="shared" si="37"/>
        <v/>
      </c>
      <c r="EY5" s="86" t="str">
        <f t="shared" si="38"/>
        <v/>
      </c>
      <c r="EZ5" s="86" t="str">
        <f t="shared" si="39"/>
        <v/>
      </c>
      <c r="FA5" s="86" t="str">
        <f t="shared" si="40"/>
        <v/>
      </c>
      <c r="FB5" s="86" t="str">
        <f t="shared" si="41"/>
        <v/>
      </c>
      <c r="FC5" s="86" t="str">
        <f t="shared" si="42"/>
        <v/>
      </c>
      <c r="FD5" s="86" t="str">
        <f t="shared" si="43"/>
        <v/>
      </c>
      <c r="FE5" s="86" t="str">
        <f t="shared" si="44"/>
        <v/>
      </c>
      <c r="FF5" s="86" t="str">
        <f t="shared" si="45"/>
        <v/>
      </c>
      <c r="FG5" s="86" t="str">
        <f t="shared" si="46"/>
        <v/>
      </c>
      <c r="FH5" s="86" t="str">
        <f t="shared" si="47"/>
        <v/>
      </c>
      <c r="FI5" s="88">
        <f t="shared" si="48"/>
        <v>9.1383333333333336</v>
      </c>
      <c r="FJ5" s="84" t="s">
        <v>1519</v>
      </c>
      <c r="FK5" s="85" t="str">
        <f>'Array Table'!B4</f>
        <v>Alistipes putredinis</v>
      </c>
      <c r="FL5" s="86">
        <f t="shared" si="49"/>
        <v>7.2149999999999999</v>
      </c>
      <c r="FM5" s="86">
        <f t="shared" si="50"/>
        <v>5.884999999999998</v>
      </c>
      <c r="FN5" s="86">
        <f t="shared" si="51"/>
        <v>7.6849999999999987</v>
      </c>
      <c r="FO5" s="86" t="str">
        <f t="shared" si="52"/>
        <v/>
      </c>
      <c r="FP5" s="86" t="str">
        <f t="shared" si="53"/>
        <v/>
      </c>
      <c r="FQ5" s="86" t="str">
        <f t="shared" si="54"/>
        <v/>
      </c>
      <c r="FR5" s="86" t="str">
        <f t="shared" si="55"/>
        <v/>
      </c>
      <c r="FS5" s="86" t="str">
        <f t="shared" si="56"/>
        <v/>
      </c>
      <c r="FT5" s="86" t="str">
        <f t="shared" si="57"/>
        <v/>
      </c>
      <c r="FU5" s="86" t="str">
        <f t="shared" si="58"/>
        <v/>
      </c>
      <c r="FV5" s="86" t="str">
        <f t="shared" si="59"/>
        <v/>
      </c>
      <c r="FW5" s="86" t="str">
        <f t="shared" si="60"/>
        <v/>
      </c>
      <c r="FX5" s="86" t="str">
        <f t="shared" si="61"/>
        <v/>
      </c>
      <c r="FY5" s="86" t="str">
        <f t="shared" si="62"/>
        <v/>
      </c>
      <c r="FZ5" s="86" t="str">
        <f t="shared" si="63"/>
        <v/>
      </c>
      <c r="GA5" s="86" t="str">
        <f t="shared" si="64"/>
        <v/>
      </c>
      <c r="GB5" s="86" t="str">
        <f t="shared" si="65"/>
        <v/>
      </c>
      <c r="GC5" s="86" t="str">
        <f t="shared" si="66"/>
        <v/>
      </c>
      <c r="GD5" s="86" t="str">
        <f t="shared" si="67"/>
        <v/>
      </c>
      <c r="GE5" s="86" t="str">
        <f t="shared" si="68"/>
        <v/>
      </c>
      <c r="GF5" s="86" t="str">
        <f t="shared" si="69"/>
        <v/>
      </c>
      <c r="GG5" s="86" t="str">
        <f t="shared" si="70"/>
        <v/>
      </c>
      <c r="GH5" s="86" t="str">
        <f t="shared" si="71"/>
        <v/>
      </c>
      <c r="GI5" s="86" t="str">
        <f t="shared" si="72"/>
        <v/>
      </c>
      <c r="GJ5" s="86" t="str">
        <f t="shared" si="73"/>
        <v/>
      </c>
      <c r="GK5" s="86" t="str">
        <f t="shared" si="74"/>
        <v/>
      </c>
      <c r="GL5" s="86" t="str">
        <f t="shared" si="75"/>
        <v/>
      </c>
      <c r="GM5" s="86" t="str">
        <f t="shared" si="76"/>
        <v/>
      </c>
      <c r="GN5" s="86" t="str">
        <f t="shared" si="77"/>
        <v/>
      </c>
      <c r="GO5" s="86" t="str">
        <f t="shared" si="78"/>
        <v/>
      </c>
      <c r="GP5" s="86" t="str">
        <f t="shared" si="79"/>
        <v/>
      </c>
      <c r="GQ5" s="86" t="str">
        <f t="shared" si="80"/>
        <v/>
      </c>
      <c r="GR5" s="86" t="str">
        <f t="shared" si="81"/>
        <v/>
      </c>
      <c r="GS5" s="86" t="str">
        <f t="shared" si="82"/>
        <v/>
      </c>
      <c r="GT5" s="86" t="str">
        <f t="shared" si="83"/>
        <v/>
      </c>
      <c r="GU5" s="86" t="str">
        <f t="shared" si="84"/>
        <v/>
      </c>
      <c r="GV5" s="86" t="str">
        <f t="shared" si="85"/>
        <v/>
      </c>
      <c r="GW5" s="86" t="str">
        <f t="shared" si="86"/>
        <v/>
      </c>
      <c r="GX5" s="86" t="str">
        <f t="shared" si="87"/>
        <v/>
      </c>
      <c r="GY5" s="86" t="str">
        <f t="shared" si="88"/>
        <v/>
      </c>
      <c r="GZ5" s="86" t="str">
        <f t="shared" si="89"/>
        <v/>
      </c>
      <c r="HA5" s="86" t="str">
        <f t="shared" si="90"/>
        <v/>
      </c>
      <c r="HB5" s="86" t="str">
        <f t="shared" si="91"/>
        <v/>
      </c>
      <c r="HC5" s="86" t="str">
        <f t="shared" si="92"/>
        <v/>
      </c>
      <c r="HD5" s="86" t="str">
        <f t="shared" si="93"/>
        <v/>
      </c>
      <c r="HE5" s="86" t="str">
        <f t="shared" si="94"/>
        <v/>
      </c>
      <c r="HF5" s="86" t="str">
        <f t="shared" si="95"/>
        <v/>
      </c>
      <c r="HG5" s="86" t="str">
        <f t="shared" si="96"/>
        <v/>
      </c>
      <c r="HH5" s="89">
        <f t="shared" si="97"/>
        <v>6.9283333333333319</v>
      </c>
      <c r="HI5" s="84" t="s">
        <v>1519</v>
      </c>
      <c r="HJ5" s="85" t="str">
        <f>'Array Table'!B4</f>
        <v>Alistipes putredinis</v>
      </c>
      <c r="HK5" s="87">
        <f>IF(FI5&gt;HH5,((2^-HH5)/(2^-FI5)),(-(2^-FI5)/(2^-HH5)))</f>
        <v>4.6267527356211566</v>
      </c>
      <c r="HL5" s="90">
        <f t="shared" si="149"/>
        <v>4.6267527356211566</v>
      </c>
      <c r="HM5" s="87">
        <f t="shared" si="150"/>
        <v>0.66527629041739911</v>
      </c>
      <c r="HN5" s="84" t="s">
        <v>1519</v>
      </c>
      <c r="HO5" s="85" t="str">
        <f>'Array Table'!B4</f>
        <v>Alistipes putredinis</v>
      </c>
      <c r="HP5" s="92">
        <f t="shared" si="151"/>
        <v>3.1700000000000017</v>
      </c>
      <c r="HQ5" s="92">
        <f t="shared" si="98"/>
        <v>2.7800000000000011</v>
      </c>
      <c r="HR5" s="92">
        <f t="shared" si="98"/>
        <v>3.9099999999999966</v>
      </c>
      <c r="HS5" s="92" t="str">
        <f t="shared" si="98"/>
        <v/>
      </c>
      <c r="HT5" s="92" t="str">
        <f t="shared" si="98"/>
        <v/>
      </c>
      <c r="HU5" s="92" t="str">
        <f t="shared" si="98"/>
        <v/>
      </c>
      <c r="HV5" s="92" t="str">
        <f t="shared" si="98"/>
        <v/>
      </c>
      <c r="HW5" s="92" t="str">
        <f t="shared" si="98"/>
        <v/>
      </c>
      <c r="HX5" s="92" t="str">
        <f t="shared" si="98"/>
        <v/>
      </c>
      <c r="HY5" s="92" t="str">
        <f t="shared" si="98"/>
        <v/>
      </c>
      <c r="HZ5" s="92" t="str">
        <f t="shared" si="98"/>
        <v/>
      </c>
      <c r="IA5" s="92" t="str">
        <f t="shared" si="98"/>
        <v/>
      </c>
      <c r="IB5" s="92" t="str">
        <f t="shared" si="98"/>
        <v/>
      </c>
      <c r="IC5" s="92" t="str">
        <f t="shared" si="98"/>
        <v/>
      </c>
      <c r="ID5" s="92" t="str">
        <f t="shared" si="98"/>
        <v/>
      </c>
      <c r="IE5" s="92" t="str">
        <f t="shared" si="98"/>
        <v/>
      </c>
      <c r="IF5" s="92" t="str">
        <f t="shared" si="98"/>
        <v/>
      </c>
      <c r="IG5" s="92" t="str">
        <f t="shared" si="98"/>
        <v/>
      </c>
      <c r="IH5" s="92" t="str">
        <f t="shared" si="98"/>
        <v/>
      </c>
      <c r="II5" s="92" t="str">
        <f t="shared" si="98"/>
        <v/>
      </c>
      <c r="IJ5" s="92" t="str">
        <f t="shared" si="98"/>
        <v/>
      </c>
      <c r="IK5" s="92" t="str">
        <f t="shared" si="98"/>
        <v/>
      </c>
      <c r="IL5" s="92" t="str">
        <f t="shared" si="98"/>
        <v/>
      </c>
      <c r="IM5" s="92" t="str">
        <f t="shared" si="98"/>
        <v/>
      </c>
      <c r="IN5" s="92" t="str">
        <f t="shared" si="98"/>
        <v/>
      </c>
      <c r="IO5" s="92" t="str">
        <f t="shared" si="98"/>
        <v/>
      </c>
      <c r="IP5" s="92" t="str">
        <f t="shared" si="98"/>
        <v/>
      </c>
      <c r="IQ5" s="92" t="str">
        <f t="shared" si="98"/>
        <v/>
      </c>
      <c r="IR5" s="92" t="str">
        <f t="shared" si="98"/>
        <v/>
      </c>
      <c r="IS5" s="92" t="str">
        <f t="shared" si="98"/>
        <v/>
      </c>
      <c r="IT5" s="92" t="str">
        <f t="shared" si="98"/>
        <v/>
      </c>
      <c r="IU5" s="92" t="str">
        <f t="shared" si="98"/>
        <v/>
      </c>
      <c r="IV5" s="92" t="str">
        <f t="shared" si="98"/>
        <v/>
      </c>
      <c r="IW5" s="92" t="str">
        <f t="shared" si="98"/>
        <v/>
      </c>
      <c r="IX5" s="92" t="str">
        <f t="shared" si="98"/>
        <v/>
      </c>
      <c r="IY5" s="92" t="str">
        <f t="shared" si="98"/>
        <v/>
      </c>
      <c r="IZ5" s="92" t="str">
        <f t="shared" si="98"/>
        <v/>
      </c>
      <c r="JA5" s="92" t="str">
        <f t="shared" si="98"/>
        <v/>
      </c>
      <c r="JB5" s="92" t="str">
        <f t="shared" si="98"/>
        <v/>
      </c>
      <c r="JC5" s="92" t="str">
        <f t="shared" si="98"/>
        <v/>
      </c>
      <c r="JD5" s="92" t="str">
        <f t="shared" si="98"/>
        <v/>
      </c>
      <c r="JE5" s="92" t="str">
        <f t="shared" si="98"/>
        <v/>
      </c>
      <c r="JF5" s="92" t="str">
        <f t="shared" si="98"/>
        <v/>
      </c>
      <c r="JG5" s="92" t="str">
        <f t="shared" si="98"/>
        <v/>
      </c>
      <c r="JH5" s="92" t="str">
        <f t="shared" si="98"/>
        <v/>
      </c>
      <c r="JI5" s="92" t="str">
        <f t="shared" si="98"/>
        <v/>
      </c>
      <c r="JJ5" s="92" t="str">
        <f t="shared" si="98"/>
        <v/>
      </c>
      <c r="JK5" s="92" t="str">
        <f t="shared" si="98"/>
        <v/>
      </c>
      <c r="JL5" s="84" t="s">
        <v>1519</v>
      </c>
      <c r="JM5" s="85" t="str">
        <f>'Array Table'!B4</f>
        <v>Alistipes putredinis</v>
      </c>
      <c r="JN5" s="92">
        <f t="shared" si="152"/>
        <v>5.43</v>
      </c>
      <c r="JO5" s="92">
        <f t="shared" si="99"/>
        <v>5.7600000000000016</v>
      </c>
      <c r="JP5" s="92">
        <f t="shared" si="99"/>
        <v>5.4600000000000009</v>
      </c>
      <c r="JQ5" s="92" t="str">
        <f t="shared" si="99"/>
        <v/>
      </c>
      <c r="JR5" s="92" t="str">
        <f t="shared" si="99"/>
        <v/>
      </c>
      <c r="JS5" s="92" t="str">
        <f t="shared" si="99"/>
        <v/>
      </c>
      <c r="JT5" s="92" t="str">
        <f t="shared" si="99"/>
        <v/>
      </c>
      <c r="JU5" s="92" t="str">
        <f t="shared" si="99"/>
        <v/>
      </c>
      <c r="JV5" s="92" t="str">
        <f t="shared" si="99"/>
        <v/>
      </c>
      <c r="JW5" s="92" t="str">
        <f t="shared" si="99"/>
        <v/>
      </c>
      <c r="JX5" s="92" t="str">
        <f t="shared" si="99"/>
        <v/>
      </c>
      <c r="JY5" s="92" t="str">
        <f t="shared" si="99"/>
        <v/>
      </c>
      <c r="JZ5" s="92" t="str">
        <f t="shared" si="99"/>
        <v/>
      </c>
      <c r="KA5" s="92" t="str">
        <f t="shared" si="99"/>
        <v/>
      </c>
      <c r="KB5" s="92" t="str">
        <f t="shared" si="99"/>
        <v/>
      </c>
      <c r="KC5" s="92" t="str">
        <f t="shared" si="99"/>
        <v/>
      </c>
      <c r="KD5" s="92" t="str">
        <f t="shared" si="99"/>
        <v/>
      </c>
      <c r="KE5" s="92" t="str">
        <f t="shared" si="99"/>
        <v/>
      </c>
      <c r="KF5" s="92" t="str">
        <f t="shared" si="99"/>
        <v/>
      </c>
      <c r="KG5" s="92" t="str">
        <f t="shared" si="99"/>
        <v/>
      </c>
      <c r="KH5" s="92" t="str">
        <f t="shared" si="99"/>
        <v/>
      </c>
      <c r="KI5" s="92" t="str">
        <f t="shared" si="99"/>
        <v/>
      </c>
      <c r="KJ5" s="92" t="str">
        <f t="shared" si="99"/>
        <v/>
      </c>
      <c r="KK5" s="92" t="str">
        <f t="shared" si="99"/>
        <v/>
      </c>
      <c r="KL5" s="92" t="str">
        <f t="shared" si="99"/>
        <v/>
      </c>
      <c r="KM5" s="92" t="str">
        <f t="shared" si="99"/>
        <v/>
      </c>
      <c r="KN5" s="92" t="str">
        <f t="shared" si="99"/>
        <v/>
      </c>
      <c r="KO5" s="92" t="str">
        <f t="shared" si="99"/>
        <v/>
      </c>
      <c r="KP5" s="92" t="str">
        <f t="shared" si="99"/>
        <v/>
      </c>
      <c r="KQ5" s="92" t="str">
        <f t="shared" si="99"/>
        <v/>
      </c>
      <c r="KR5" s="92" t="str">
        <f t="shared" si="99"/>
        <v/>
      </c>
      <c r="KS5" s="92" t="str">
        <f t="shared" si="99"/>
        <v/>
      </c>
      <c r="KT5" s="92" t="str">
        <f t="shared" si="99"/>
        <v/>
      </c>
      <c r="KU5" s="92" t="str">
        <f t="shared" si="99"/>
        <v/>
      </c>
      <c r="KV5" s="92" t="str">
        <f t="shared" si="99"/>
        <v/>
      </c>
      <c r="KW5" s="92" t="str">
        <f t="shared" si="99"/>
        <v/>
      </c>
      <c r="KX5" s="92" t="str">
        <f t="shared" si="99"/>
        <v/>
      </c>
      <c r="KY5" s="92" t="str">
        <f t="shared" si="99"/>
        <v/>
      </c>
      <c r="KZ5" s="92" t="str">
        <f t="shared" si="99"/>
        <v/>
      </c>
      <c r="LA5" s="92" t="str">
        <f t="shared" si="99"/>
        <v/>
      </c>
      <c r="LB5" s="92" t="str">
        <f t="shared" si="99"/>
        <v/>
      </c>
      <c r="LC5" s="92" t="str">
        <f t="shared" si="99"/>
        <v/>
      </c>
      <c r="LD5" s="92" t="str">
        <f t="shared" si="99"/>
        <v/>
      </c>
      <c r="LE5" s="92" t="str">
        <f t="shared" si="99"/>
        <v/>
      </c>
      <c r="LF5" s="92" t="str">
        <f t="shared" si="99"/>
        <v/>
      </c>
      <c r="LG5" s="92" t="str">
        <f t="shared" si="99"/>
        <v/>
      </c>
      <c r="LH5" s="92" t="str">
        <f t="shared" si="99"/>
        <v/>
      </c>
      <c r="LI5" s="92" t="str">
        <f t="shared" si="99"/>
        <v/>
      </c>
      <c r="LJ5" s="84" t="s">
        <v>1519</v>
      </c>
      <c r="LK5" s="85" t="str">
        <f>'Array Table'!B4</f>
        <v>Alistipes putredinis</v>
      </c>
      <c r="LL5" s="93" t="str">
        <f t="shared" si="153"/>
        <v>+</v>
      </c>
      <c r="LM5" s="93" t="str">
        <f t="shared" si="100"/>
        <v>+/-</v>
      </c>
      <c r="LN5" s="93" t="str">
        <f t="shared" si="100"/>
        <v>+</v>
      </c>
      <c r="LO5" s="93" t="str">
        <f t="shared" si="100"/>
        <v/>
      </c>
      <c r="LP5" s="93" t="str">
        <f t="shared" si="100"/>
        <v/>
      </c>
      <c r="LQ5" s="93" t="str">
        <f t="shared" si="100"/>
        <v/>
      </c>
      <c r="LR5" s="93" t="str">
        <f t="shared" si="100"/>
        <v/>
      </c>
      <c r="LS5" s="93" t="str">
        <f t="shared" si="100"/>
        <v/>
      </c>
      <c r="LT5" s="93" t="str">
        <f t="shared" si="100"/>
        <v/>
      </c>
      <c r="LU5" s="93" t="str">
        <f t="shared" si="100"/>
        <v/>
      </c>
      <c r="LV5" s="93" t="str">
        <f t="shared" si="100"/>
        <v/>
      </c>
      <c r="LW5" s="93" t="str">
        <f t="shared" si="100"/>
        <v/>
      </c>
      <c r="LX5" s="93" t="str">
        <f t="shared" si="100"/>
        <v/>
      </c>
      <c r="LY5" s="93" t="str">
        <f t="shared" si="100"/>
        <v/>
      </c>
      <c r="LZ5" s="93" t="str">
        <f t="shared" si="100"/>
        <v/>
      </c>
      <c r="MA5" s="93" t="str">
        <f t="shared" si="100"/>
        <v/>
      </c>
      <c r="MB5" s="93" t="str">
        <f t="shared" si="100"/>
        <v/>
      </c>
      <c r="MC5" s="93" t="str">
        <f t="shared" si="100"/>
        <v/>
      </c>
      <c r="MD5" s="93" t="str">
        <f t="shared" si="100"/>
        <v/>
      </c>
      <c r="ME5" s="93" t="str">
        <f t="shared" si="100"/>
        <v/>
      </c>
      <c r="MF5" s="93" t="str">
        <f t="shared" si="100"/>
        <v/>
      </c>
      <c r="MG5" s="93" t="str">
        <f t="shared" si="100"/>
        <v/>
      </c>
      <c r="MH5" s="93" t="str">
        <f t="shared" si="100"/>
        <v/>
      </c>
      <c r="MI5" s="93" t="str">
        <f t="shared" si="100"/>
        <v/>
      </c>
      <c r="MJ5" s="93" t="str">
        <f t="shared" si="100"/>
        <v/>
      </c>
      <c r="MK5" s="93" t="str">
        <f t="shared" si="100"/>
        <v/>
      </c>
      <c r="ML5" s="93" t="str">
        <f t="shared" si="100"/>
        <v/>
      </c>
      <c r="MM5" s="93" t="str">
        <f t="shared" si="100"/>
        <v/>
      </c>
      <c r="MN5" s="93" t="str">
        <f t="shared" si="100"/>
        <v/>
      </c>
      <c r="MO5" s="93" t="str">
        <f t="shared" si="100"/>
        <v/>
      </c>
      <c r="MP5" s="93" t="str">
        <f t="shared" si="100"/>
        <v/>
      </c>
      <c r="MQ5" s="93" t="str">
        <f t="shared" si="100"/>
        <v/>
      </c>
      <c r="MR5" s="93" t="str">
        <f t="shared" si="100"/>
        <v/>
      </c>
      <c r="MS5" s="93" t="str">
        <f t="shared" si="100"/>
        <v/>
      </c>
      <c r="MT5" s="93" t="str">
        <f t="shared" si="100"/>
        <v/>
      </c>
      <c r="MU5" s="93" t="str">
        <f t="shared" si="100"/>
        <v/>
      </c>
      <c r="MV5" s="93" t="str">
        <f t="shared" si="100"/>
        <v/>
      </c>
      <c r="MW5" s="93" t="str">
        <f t="shared" si="100"/>
        <v/>
      </c>
      <c r="MX5" s="93" t="str">
        <f t="shared" si="100"/>
        <v/>
      </c>
      <c r="MY5" s="93" t="str">
        <f t="shared" si="100"/>
        <v/>
      </c>
      <c r="MZ5" s="93" t="str">
        <f t="shared" si="100"/>
        <v/>
      </c>
      <c r="NA5" s="93" t="str">
        <f t="shared" si="100"/>
        <v/>
      </c>
      <c r="NB5" s="93" t="str">
        <f t="shared" si="100"/>
        <v/>
      </c>
      <c r="NC5" s="93" t="str">
        <f t="shared" si="100"/>
        <v/>
      </c>
      <c r="ND5" s="93" t="str">
        <f t="shared" si="100"/>
        <v/>
      </c>
      <c r="NE5" s="93" t="str">
        <f t="shared" si="100"/>
        <v/>
      </c>
      <c r="NF5" s="93" t="str">
        <f t="shared" si="100"/>
        <v/>
      </c>
      <c r="NG5" s="93" t="str">
        <f t="shared" si="100"/>
        <v/>
      </c>
      <c r="NH5" s="84" t="s">
        <v>1519</v>
      </c>
      <c r="NI5" s="85" t="str">
        <f>'Array Table'!B4</f>
        <v>Alistipes putredinis</v>
      </c>
      <c r="NJ5" s="93" t="str">
        <f t="shared" si="101"/>
        <v>+</v>
      </c>
      <c r="NK5" s="93" t="str">
        <f t="shared" si="102"/>
        <v>+</v>
      </c>
      <c r="NL5" s="93" t="str">
        <f t="shared" si="103"/>
        <v>+</v>
      </c>
      <c r="NM5" s="93" t="str">
        <f t="shared" si="104"/>
        <v/>
      </c>
      <c r="NN5" s="93" t="str">
        <f t="shared" si="105"/>
        <v/>
      </c>
      <c r="NO5" s="93" t="str">
        <f t="shared" si="106"/>
        <v/>
      </c>
      <c r="NP5" s="93" t="str">
        <f t="shared" si="107"/>
        <v/>
      </c>
      <c r="NQ5" s="93" t="str">
        <f t="shared" si="108"/>
        <v/>
      </c>
      <c r="NR5" s="93" t="str">
        <f t="shared" si="109"/>
        <v/>
      </c>
      <c r="NS5" s="93" t="str">
        <f t="shared" si="110"/>
        <v/>
      </c>
      <c r="NT5" s="93" t="str">
        <f t="shared" si="111"/>
        <v/>
      </c>
      <c r="NU5" s="93" t="str">
        <f t="shared" si="112"/>
        <v/>
      </c>
      <c r="NV5" s="93" t="str">
        <f t="shared" si="113"/>
        <v/>
      </c>
      <c r="NW5" s="93" t="str">
        <f t="shared" si="114"/>
        <v/>
      </c>
      <c r="NX5" s="93" t="str">
        <f t="shared" si="115"/>
        <v/>
      </c>
      <c r="NY5" s="93" t="str">
        <f t="shared" si="116"/>
        <v/>
      </c>
      <c r="NZ5" s="93" t="str">
        <f t="shared" si="117"/>
        <v/>
      </c>
      <c r="OA5" s="93" t="str">
        <f t="shared" si="118"/>
        <v/>
      </c>
      <c r="OB5" s="93" t="str">
        <f t="shared" si="119"/>
        <v/>
      </c>
      <c r="OC5" s="93" t="str">
        <f t="shared" si="120"/>
        <v/>
      </c>
      <c r="OD5" s="93" t="str">
        <f t="shared" si="121"/>
        <v/>
      </c>
      <c r="OE5" s="93" t="str">
        <f t="shared" si="122"/>
        <v/>
      </c>
      <c r="OF5" s="93" t="str">
        <f t="shared" si="123"/>
        <v/>
      </c>
      <c r="OG5" s="93" t="str">
        <f t="shared" si="124"/>
        <v/>
      </c>
      <c r="OH5" s="93" t="str">
        <f t="shared" si="125"/>
        <v/>
      </c>
      <c r="OI5" s="93" t="str">
        <f t="shared" si="126"/>
        <v/>
      </c>
      <c r="OJ5" s="93" t="str">
        <f t="shared" si="127"/>
        <v/>
      </c>
      <c r="OK5" s="93" t="str">
        <f t="shared" si="128"/>
        <v/>
      </c>
      <c r="OL5" s="93" t="str">
        <f t="shared" si="129"/>
        <v/>
      </c>
      <c r="OM5" s="93" t="str">
        <f t="shared" si="130"/>
        <v/>
      </c>
      <c r="ON5" s="93" t="str">
        <f t="shared" si="131"/>
        <v/>
      </c>
      <c r="OO5" s="93" t="str">
        <f t="shared" si="132"/>
        <v/>
      </c>
      <c r="OP5" s="93" t="str">
        <f t="shared" si="133"/>
        <v/>
      </c>
      <c r="OQ5" s="93" t="str">
        <f t="shared" si="134"/>
        <v/>
      </c>
      <c r="OR5" s="93" t="str">
        <f t="shared" si="135"/>
        <v/>
      </c>
      <c r="OS5" s="93" t="str">
        <f t="shared" si="136"/>
        <v/>
      </c>
      <c r="OT5" s="93" t="str">
        <f t="shared" si="137"/>
        <v/>
      </c>
      <c r="OU5" s="93" t="str">
        <f t="shared" si="138"/>
        <v/>
      </c>
      <c r="OV5" s="93" t="str">
        <f t="shared" si="139"/>
        <v/>
      </c>
      <c r="OW5" s="93" t="str">
        <f t="shared" si="140"/>
        <v/>
      </c>
      <c r="OX5" s="93" t="str">
        <f t="shared" si="141"/>
        <v/>
      </c>
      <c r="OY5" s="93" t="str">
        <f t="shared" si="142"/>
        <v/>
      </c>
      <c r="OZ5" s="93" t="str">
        <f t="shared" si="143"/>
        <v/>
      </c>
      <c r="PA5" s="93" t="str">
        <f t="shared" si="144"/>
        <v/>
      </c>
      <c r="PB5" s="93" t="str">
        <f t="shared" si="145"/>
        <v/>
      </c>
      <c r="PC5" s="93" t="str">
        <f t="shared" si="146"/>
        <v/>
      </c>
      <c r="PD5" s="93" t="str">
        <f t="shared" si="147"/>
        <v/>
      </c>
      <c r="PE5" s="93" t="str">
        <f t="shared" si="148"/>
        <v/>
      </c>
    </row>
    <row r="6" spans="1:421" ht="12.75" x14ac:dyDescent="0.25">
      <c r="A6" s="84" t="s">
        <v>1520</v>
      </c>
      <c r="B6" s="85" t="str">
        <f>'Array Table'!B5</f>
        <v>Anaerotruncus colihominis</v>
      </c>
      <c r="C6" s="86">
        <f>IF(SUM('Control Sample Data'!C$3:C$50)&gt;10,IF(AND(ISNUMBER('Control Sample Data'!C6),'Control Sample Data'!C6&lt;37,'Control Sample Data'!C6&gt;0),'Control Sample Data'!C6,37),"")</f>
        <v>33.950000000000003</v>
      </c>
      <c r="D6" s="86">
        <f>IF(SUM('Control Sample Data'!D$3:D$50)&gt;10,IF(AND(ISNUMBER('Control Sample Data'!D6),'Control Sample Data'!D6&lt;37,'Control Sample Data'!D6&gt;0),'Control Sample Data'!D6,37),"")</f>
        <v>33.26</v>
      </c>
      <c r="E6" s="86">
        <f>IF(SUM('Control Sample Data'!E$3:E$50)&gt;10,IF(AND(ISNUMBER('Control Sample Data'!E6),'Control Sample Data'!E6&lt;37,'Control Sample Data'!E6&gt;0),'Control Sample Data'!E6,37),"")</f>
        <v>32.65</v>
      </c>
      <c r="F6" s="86" t="str">
        <f>IF(SUM('Control Sample Data'!F$3:F$50)&gt;10,IF(AND(ISNUMBER('Control Sample Data'!F6),'Control Sample Data'!F6&lt;37,'Control Sample Data'!F6&gt;0),'Control Sample Data'!F6,37),"")</f>
        <v/>
      </c>
      <c r="G6" s="86" t="str">
        <f>IF(SUM('Control Sample Data'!G$3:G$50)&gt;10,IF(AND(ISNUMBER('Control Sample Data'!G6),'Control Sample Data'!G6&lt;37,'Control Sample Data'!G6&gt;0),'Control Sample Data'!G6,37),"")</f>
        <v/>
      </c>
      <c r="H6" s="86" t="str">
        <f>IF(SUM('Control Sample Data'!H$3:H$50)&gt;10,IF(AND(ISNUMBER('Control Sample Data'!H6),'Control Sample Data'!H6&lt;37,'Control Sample Data'!H6&gt;0),'Control Sample Data'!H6,37),"")</f>
        <v/>
      </c>
      <c r="I6" s="86" t="str">
        <f>IF(SUM('Control Sample Data'!I$3:I$50)&gt;10,IF(AND(ISNUMBER('Control Sample Data'!I6),'Control Sample Data'!I6&lt;37,'Control Sample Data'!I6&gt;0),'Control Sample Data'!I6,37),"")</f>
        <v/>
      </c>
      <c r="J6" s="86" t="str">
        <f>IF(SUM('Control Sample Data'!J$3:J$50)&gt;10,IF(AND(ISNUMBER('Control Sample Data'!J6),'Control Sample Data'!J6&lt;37,'Control Sample Data'!J6&gt;0),'Control Sample Data'!J6,37),"")</f>
        <v/>
      </c>
      <c r="K6" s="86" t="str">
        <f>IF(SUM('Control Sample Data'!K$3:K$50)&gt;10,IF(AND(ISNUMBER('Control Sample Data'!K6),'Control Sample Data'!K6&lt;37,'Control Sample Data'!K6&gt;0),'Control Sample Data'!K6,37),"")</f>
        <v/>
      </c>
      <c r="L6" s="86" t="str">
        <f>IF(SUM('Control Sample Data'!L$3:L$50)&gt;10,IF(AND(ISNUMBER('Control Sample Data'!L6),'Control Sample Data'!L6&lt;37,'Control Sample Data'!L6&gt;0),'Control Sample Data'!L6,37),"")</f>
        <v/>
      </c>
      <c r="M6" s="86" t="str">
        <f>IF(SUM('Control Sample Data'!M$3:M$50)&gt;10,IF(AND(ISNUMBER('Control Sample Data'!M6),'Control Sample Data'!M6&lt;37,'Control Sample Data'!M6&gt;0),'Control Sample Data'!M6,37),"")</f>
        <v/>
      </c>
      <c r="N6" s="86" t="str">
        <f>IF(SUM('Control Sample Data'!N$3:N$50)&gt;10,IF(AND(ISNUMBER('Control Sample Data'!N6),'Control Sample Data'!N6&lt;37,'Control Sample Data'!N6&gt;0),'Control Sample Data'!N6,37),"")</f>
        <v/>
      </c>
      <c r="O6" s="86" t="str">
        <f>IF(SUM('Control Sample Data'!O$3:O$50)&gt;10,IF(AND(ISNUMBER('Control Sample Data'!O6),'Control Sample Data'!O6&lt;37,'Control Sample Data'!O6&gt;0),'Control Sample Data'!O6,37),"")</f>
        <v/>
      </c>
      <c r="P6" s="86" t="str">
        <f>IF(SUM('Control Sample Data'!P$3:P$50)&gt;10,IF(AND(ISNUMBER('Control Sample Data'!P6),'Control Sample Data'!P6&lt;37,'Control Sample Data'!P6&gt;0),'Control Sample Data'!P6,37),"")</f>
        <v/>
      </c>
      <c r="Q6" s="86" t="str">
        <f>IF(SUM('Control Sample Data'!Q$3:Q$50)&gt;10,IF(AND(ISNUMBER('Control Sample Data'!Q6),'Control Sample Data'!Q6&lt;37,'Control Sample Data'!Q6&gt;0),'Control Sample Data'!Q6,37),"")</f>
        <v/>
      </c>
      <c r="R6" s="86" t="str">
        <f>IF(SUM('Control Sample Data'!R$3:R$50)&gt;10,IF(AND(ISNUMBER('Control Sample Data'!R6),'Control Sample Data'!R6&lt;37,'Control Sample Data'!R6&gt;0),'Control Sample Data'!R6,37),"")</f>
        <v/>
      </c>
      <c r="S6" s="86" t="str">
        <f>IF(SUM('Control Sample Data'!S$3:S$50)&gt;10,IF(AND(ISNUMBER('Control Sample Data'!S6),'Control Sample Data'!S6&lt;37,'Control Sample Data'!S6&gt;0),'Control Sample Data'!S6,37),"")</f>
        <v/>
      </c>
      <c r="T6" s="86" t="str">
        <f>IF(SUM('Control Sample Data'!T$3:T$50)&gt;10,IF(AND(ISNUMBER('Control Sample Data'!T6),'Control Sample Data'!T6&lt;37,'Control Sample Data'!T6&gt;0),'Control Sample Data'!T6,37),"")</f>
        <v/>
      </c>
      <c r="U6" s="86" t="str">
        <f>IF(SUM('Control Sample Data'!U$3:U$50)&gt;10,IF(AND(ISNUMBER('Control Sample Data'!U6),'Control Sample Data'!U6&lt;37,'Control Sample Data'!U6&gt;0),'Control Sample Data'!U6,37),"")</f>
        <v/>
      </c>
      <c r="V6" s="86" t="str">
        <f>IF(SUM('Control Sample Data'!V$3:V$50)&gt;10,IF(AND(ISNUMBER('Control Sample Data'!V6),'Control Sample Data'!V6&lt;37,'Control Sample Data'!V6&gt;0),'Control Sample Data'!V6,37),"")</f>
        <v/>
      </c>
      <c r="W6" s="86" t="str">
        <f>IF(SUM('Control Sample Data'!W$3:W$50)&gt;10,IF(AND(ISNUMBER('Control Sample Data'!W6),'Control Sample Data'!W6&lt;37,'Control Sample Data'!W6&gt;0),'Control Sample Data'!W6,37),"")</f>
        <v/>
      </c>
      <c r="X6" s="86" t="str">
        <f>IF(SUM('Control Sample Data'!X$3:X$50)&gt;10,IF(AND(ISNUMBER('Control Sample Data'!X6),'Control Sample Data'!X6&lt;37,'Control Sample Data'!X6&gt;0),'Control Sample Data'!X6,37),"")</f>
        <v/>
      </c>
      <c r="Y6" s="86" t="str">
        <f>IF(SUM('Control Sample Data'!Y$3:Y$50)&gt;10,IF(AND(ISNUMBER('Control Sample Data'!Y6),'Control Sample Data'!Y6&lt;37,'Control Sample Data'!Y6&gt;0),'Control Sample Data'!Y6,37),"")</f>
        <v/>
      </c>
      <c r="Z6" s="86" t="str">
        <f>IF(SUM('Control Sample Data'!Z$3:Z$50)&gt;10,IF(AND(ISNUMBER('Control Sample Data'!Z6),'Control Sample Data'!Z6&lt;37,'Control Sample Data'!Z6&gt;0),'Control Sample Data'!Z6,37),"")</f>
        <v/>
      </c>
      <c r="AA6" s="86" t="str">
        <f>IF(SUM('Control Sample Data'!AA$3:AA$50)&gt;10,IF(AND(ISNUMBER('Control Sample Data'!AA6),'Control Sample Data'!AA6&lt;37,'Control Sample Data'!AA6&gt;0),'Control Sample Data'!AA6,37),"")</f>
        <v/>
      </c>
      <c r="AB6" s="86" t="str">
        <f>IF(SUM('Control Sample Data'!AB$3:AB$50)&gt;10,IF(AND(ISNUMBER('Control Sample Data'!AB6),'Control Sample Data'!AB6&lt;37,'Control Sample Data'!AB6&gt;0),'Control Sample Data'!AB6,37),"")</f>
        <v/>
      </c>
      <c r="AC6" s="86" t="str">
        <f>IF(SUM('Control Sample Data'!AC$3:AC$50)&gt;10,IF(AND(ISNUMBER('Control Sample Data'!AC6),'Control Sample Data'!AC6&lt;37,'Control Sample Data'!AC6&gt;0),'Control Sample Data'!AC6,37),"")</f>
        <v/>
      </c>
      <c r="AD6" s="86" t="str">
        <f>IF(SUM('Control Sample Data'!AD$3:AD$50)&gt;10,IF(AND(ISNUMBER('Control Sample Data'!AD6),'Control Sample Data'!AD6&lt;37,'Control Sample Data'!AD6&gt;0),'Control Sample Data'!AD6,37),"")</f>
        <v/>
      </c>
      <c r="AE6" s="86" t="str">
        <f>IF(SUM('Control Sample Data'!AE$3:AE$50)&gt;10,IF(AND(ISNUMBER('Control Sample Data'!AE6),'Control Sample Data'!AE6&lt;37,'Control Sample Data'!AE6&gt;0),'Control Sample Data'!AE6,37),"")</f>
        <v/>
      </c>
      <c r="AF6" s="86" t="str">
        <f>IF(SUM('Control Sample Data'!AF$3:AF$50)&gt;10,IF(AND(ISNUMBER('Control Sample Data'!AF6),'Control Sample Data'!AF6&lt;37,'Control Sample Data'!AF6&gt;0),'Control Sample Data'!AF6,37),"")</f>
        <v/>
      </c>
      <c r="AG6" s="86" t="str">
        <f>IF(SUM('Control Sample Data'!AG$3:AG$50)&gt;10,IF(AND(ISNUMBER('Control Sample Data'!AG6),'Control Sample Data'!AG6&lt;37,'Control Sample Data'!AG6&gt;0),'Control Sample Data'!AG6,37),"")</f>
        <v/>
      </c>
      <c r="AH6" s="86" t="str">
        <f>IF(SUM('Control Sample Data'!AH$3:AH$50)&gt;10,IF(AND(ISNUMBER('Control Sample Data'!AH6),'Control Sample Data'!AH6&lt;37,'Control Sample Data'!AH6&gt;0),'Control Sample Data'!AH6,37),"")</f>
        <v/>
      </c>
      <c r="AI6" s="86" t="str">
        <f>IF(SUM('Control Sample Data'!AI$3:AI$50)&gt;10,IF(AND(ISNUMBER('Control Sample Data'!AI6),'Control Sample Data'!AI6&lt;37,'Control Sample Data'!AI6&gt;0),'Control Sample Data'!AI6,37),"")</f>
        <v/>
      </c>
      <c r="AJ6" s="86" t="str">
        <f>IF(SUM('Control Sample Data'!AJ$3:AJ$50)&gt;10,IF(AND(ISNUMBER('Control Sample Data'!AJ6),'Control Sample Data'!AJ6&lt;37,'Control Sample Data'!AJ6&gt;0),'Control Sample Data'!AJ6,37),"")</f>
        <v/>
      </c>
      <c r="AK6" s="86" t="str">
        <f>IF(SUM('Control Sample Data'!AK$3:AK$50)&gt;10,IF(AND(ISNUMBER('Control Sample Data'!AK6),'Control Sample Data'!AK6&lt;37,'Control Sample Data'!AK6&gt;0),'Control Sample Data'!AK6,37),"")</f>
        <v/>
      </c>
      <c r="AL6" s="86" t="str">
        <f>IF(SUM('Control Sample Data'!AL$3:AL$50)&gt;10,IF(AND(ISNUMBER('Control Sample Data'!AL6),'Control Sample Data'!AL6&lt;37,'Control Sample Data'!AL6&gt;0),'Control Sample Data'!AL6,37),"")</f>
        <v/>
      </c>
      <c r="AM6" s="86" t="str">
        <f>IF(SUM('Control Sample Data'!AM$3:AM$50)&gt;10,IF(AND(ISNUMBER('Control Sample Data'!AM6),'Control Sample Data'!AM6&lt;37,'Control Sample Data'!AM6&gt;0),'Control Sample Data'!AM6,37),"")</f>
        <v/>
      </c>
      <c r="AN6" s="86" t="str">
        <f>IF(SUM('Control Sample Data'!AN$3:AN$50)&gt;10,IF(AND(ISNUMBER('Control Sample Data'!AN6),'Control Sample Data'!AN6&lt;37,'Control Sample Data'!AN6&gt;0),'Control Sample Data'!AN6,37),"")</f>
        <v/>
      </c>
      <c r="AO6" s="86" t="str">
        <f>IF(SUM('Control Sample Data'!AO$3:AO$50)&gt;10,IF(AND(ISNUMBER('Control Sample Data'!AO6),'Control Sample Data'!AO6&lt;37,'Control Sample Data'!AO6&gt;0),'Control Sample Data'!AO6,37),"")</f>
        <v/>
      </c>
      <c r="AP6" s="86" t="str">
        <f>IF(SUM('Control Sample Data'!AP$3:AP$50)&gt;10,IF(AND(ISNUMBER('Control Sample Data'!AP6),'Control Sample Data'!AP6&lt;37,'Control Sample Data'!AP6&gt;0),'Control Sample Data'!AP6,37),"")</f>
        <v/>
      </c>
      <c r="AQ6" s="86" t="str">
        <f>IF(SUM('Control Sample Data'!AQ$3:AQ$50)&gt;10,IF(AND(ISNUMBER('Control Sample Data'!AQ6),'Control Sample Data'!AQ6&lt;37,'Control Sample Data'!AQ6&gt;0),'Control Sample Data'!AQ6,37),"")</f>
        <v/>
      </c>
      <c r="AR6" s="86" t="str">
        <f>IF(SUM('Control Sample Data'!AR$3:AR$50)&gt;10,IF(AND(ISNUMBER('Control Sample Data'!AR6),'Control Sample Data'!AR6&lt;37,'Control Sample Data'!AR6&gt;0),'Control Sample Data'!AR6,37),"")</f>
        <v/>
      </c>
      <c r="AS6" s="86" t="str">
        <f>IF(SUM('Control Sample Data'!AS$3:AS$50)&gt;10,IF(AND(ISNUMBER('Control Sample Data'!AS6),'Control Sample Data'!AS6&lt;37,'Control Sample Data'!AS6&gt;0),'Control Sample Data'!AS6,37),"")</f>
        <v/>
      </c>
      <c r="AT6" s="86" t="str">
        <f>IF(SUM('Control Sample Data'!AT$3:AT$50)&gt;10,IF(AND(ISNUMBER('Control Sample Data'!AT6),'Control Sample Data'!AT6&lt;37,'Control Sample Data'!AT6&gt;0),'Control Sample Data'!AT6,37),"")</f>
        <v/>
      </c>
      <c r="AU6" s="86" t="str">
        <f>IF(SUM('Control Sample Data'!AU$3:AU$50)&gt;10,IF(AND(ISNUMBER('Control Sample Data'!AU6),'Control Sample Data'!AU6&lt;37,'Control Sample Data'!AU6&gt;0),'Control Sample Data'!AU6,37),"")</f>
        <v/>
      </c>
      <c r="AV6" s="86" t="str">
        <f>IF(SUM('Control Sample Data'!AV$3:AV$50)&gt;10,IF(AND(ISNUMBER('Control Sample Data'!AV6),'Control Sample Data'!AV6&lt;37,'Control Sample Data'!AV6&gt;0),'Control Sample Data'!AV6,37),"")</f>
        <v/>
      </c>
      <c r="AW6" s="86" t="str">
        <f>IF(SUM('Control Sample Data'!AW$3:AW$50)&gt;10,IF(AND(ISNUMBER('Control Sample Data'!AW6),'Control Sample Data'!AW6&lt;37,'Control Sample Data'!AW6&gt;0),'Control Sample Data'!AW6,37),"")</f>
        <v/>
      </c>
      <c r="AX6" s="86" t="str">
        <f>IF(SUM('Control Sample Data'!AX$3:AX$50)&gt;10,IF(AND(ISNUMBER('Control Sample Data'!AX6),'Control Sample Data'!AX6&lt;37,'Control Sample Data'!AX6&gt;0),'Control Sample Data'!AX6,37),"")</f>
        <v/>
      </c>
      <c r="AY6" s="87">
        <f>IF(ISERROR(AVERAGE(Calculations!C6:AX6)),"",AVERAGE(Calculations!C6:AX6))</f>
        <v>33.286666666666669</v>
      </c>
      <c r="AZ6" s="87">
        <f>IF(ISERROR(STDEV(Calculations!C6:AX6)),"",IF(COUNT(Calculations!C6:AX6)&lt;3,"N/A",STDEV(Calculations!C6:AX6)))</f>
        <v>0.65041012702243206</v>
      </c>
      <c r="BA6" s="84" t="s">
        <v>1520</v>
      </c>
      <c r="BB6" s="85" t="str">
        <f>'Array Table'!B5</f>
        <v>Anaerotruncus colihominis</v>
      </c>
      <c r="BC6" s="86">
        <f>IF(SUM('Test Sample Data'!C$3:C$50)&gt;10,IF(AND(ISNUMBER('Test Sample Data'!C6),'Test Sample Data'!C6&lt;37,'Test Sample Data'!C6&gt;0),'Test Sample Data'!C6,37),"")</f>
        <v>31.3</v>
      </c>
      <c r="BD6" s="86">
        <f>IF(SUM('Test Sample Data'!D$3:D$50)&gt;10,IF(AND(ISNUMBER('Test Sample Data'!D6),'Test Sample Data'!D6&lt;37,'Test Sample Data'!D6&gt;0),'Test Sample Data'!D6,37),"")</f>
        <v>32.24</v>
      </c>
      <c r="BE6" s="86">
        <f>IF(SUM('Test Sample Data'!E$3:E$50)&gt;10,IF(AND(ISNUMBER('Test Sample Data'!E6),'Test Sample Data'!E6&lt;37,'Test Sample Data'!E6&gt;0),'Test Sample Data'!E6,37),"")</f>
        <v>32.799999999999997</v>
      </c>
      <c r="BF6" s="86" t="str">
        <f>IF(SUM('Test Sample Data'!F$3:F$50)&gt;10,IF(AND(ISNUMBER('Test Sample Data'!F6),'Test Sample Data'!F6&lt;37,'Test Sample Data'!F6&gt;0),'Test Sample Data'!F6,37),"")</f>
        <v/>
      </c>
      <c r="BG6" s="86" t="str">
        <f>IF(SUM('Test Sample Data'!G$3:G$50)&gt;10,IF(AND(ISNUMBER('Test Sample Data'!G6),'Test Sample Data'!G6&lt;37,'Test Sample Data'!G6&gt;0),'Test Sample Data'!G6,37),"")</f>
        <v/>
      </c>
      <c r="BH6" s="86" t="str">
        <f>IF(SUM('Test Sample Data'!H$3:H$50)&gt;10,IF(AND(ISNUMBER('Test Sample Data'!H6),'Test Sample Data'!H6&lt;37,'Test Sample Data'!H6&gt;0),'Test Sample Data'!H6,37),"")</f>
        <v/>
      </c>
      <c r="BI6" s="86" t="str">
        <f>IF(SUM('Test Sample Data'!I$3:I$50)&gt;10,IF(AND(ISNUMBER('Test Sample Data'!I6),'Test Sample Data'!I6&lt;37,'Test Sample Data'!I6&gt;0),'Test Sample Data'!I6,37),"")</f>
        <v/>
      </c>
      <c r="BJ6" s="86" t="str">
        <f>IF(SUM('Test Sample Data'!J$3:J$50)&gt;10,IF(AND(ISNUMBER('Test Sample Data'!J6),'Test Sample Data'!J6&lt;37,'Test Sample Data'!J6&gt;0),'Test Sample Data'!J6,37),"")</f>
        <v/>
      </c>
      <c r="BK6" s="86" t="str">
        <f>IF(SUM('Test Sample Data'!K$3:K$50)&gt;10,IF(AND(ISNUMBER('Test Sample Data'!K6),'Test Sample Data'!K6&lt;37,'Test Sample Data'!K6&gt;0),'Test Sample Data'!K6,37),"")</f>
        <v/>
      </c>
      <c r="BL6" s="86" t="str">
        <f>IF(SUM('Test Sample Data'!L$3:L$50)&gt;10,IF(AND(ISNUMBER('Test Sample Data'!L6),'Test Sample Data'!L6&lt;37,'Test Sample Data'!L6&gt;0),'Test Sample Data'!L6,37),"")</f>
        <v/>
      </c>
      <c r="BM6" s="86" t="str">
        <f>IF(SUM('Test Sample Data'!M$3:M$50)&gt;10,IF(AND(ISNUMBER('Test Sample Data'!M6),'Test Sample Data'!M6&lt;37,'Test Sample Data'!M6&gt;0),'Test Sample Data'!M6,37),"")</f>
        <v/>
      </c>
      <c r="BN6" s="86" t="str">
        <f>IF(SUM('Test Sample Data'!N$3:N$50)&gt;10,IF(AND(ISNUMBER('Test Sample Data'!N6),'Test Sample Data'!N6&lt;37,'Test Sample Data'!N6&gt;0),'Test Sample Data'!N6,37),"")</f>
        <v/>
      </c>
      <c r="BO6" s="86" t="str">
        <f>IF(SUM('Test Sample Data'!O$3:O$50)&gt;10,IF(AND(ISNUMBER('Test Sample Data'!O6),'Test Sample Data'!O6&lt;37,'Test Sample Data'!O6&gt;0),'Test Sample Data'!O6,37),"")</f>
        <v/>
      </c>
      <c r="BP6" s="86" t="str">
        <f>IF(SUM('Test Sample Data'!P$3:P$50)&gt;10,IF(AND(ISNUMBER('Test Sample Data'!P6),'Test Sample Data'!P6&lt;37,'Test Sample Data'!P6&gt;0),'Test Sample Data'!P6,37),"")</f>
        <v/>
      </c>
      <c r="BQ6" s="86" t="str">
        <f>IF(SUM('Test Sample Data'!Q$3:Q$50)&gt;10,IF(AND(ISNUMBER('Test Sample Data'!Q6),'Test Sample Data'!Q6&lt;37,'Test Sample Data'!Q6&gt;0),'Test Sample Data'!Q6,37),"")</f>
        <v/>
      </c>
      <c r="BR6" s="86" t="str">
        <f>IF(SUM('Test Sample Data'!R$3:R$50)&gt;10,IF(AND(ISNUMBER('Test Sample Data'!R6),'Test Sample Data'!R6&lt;37,'Test Sample Data'!R6&gt;0),'Test Sample Data'!R6,37),"")</f>
        <v/>
      </c>
      <c r="BS6" s="86" t="str">
        <f>IF(SUM('Test Sample Data'!S$3:S$50)&gt;10,IF(AND(ISNUMBER('Test Sample Data'!S6),'Test Sample Data'!S6&lt;37,'Test Sample Data'!S6&gt;0),'Test Sample Data'!S6,37),"")</f>
        <v/>
      </c>
      <c r="BT6" s="86" t="str">
        <f>IF(SUM('Test Sample Data'!T$3:T$50)&gt;10,IF(AND(ISNUMBER('Test Sample Data'!T6),'Test Sample Data'!T6&lt;37,'Test Sample Data'!T6&gt;0),'Test Sample Data'!T6,37),"")</f>
        <v/>
      </c>
      <c r="BU6" s="86" t="str">
        <f>IF(SUM('Test Sample Data'!U$3:U$50)&gt;10,IF(AND(ISNUMBER('Test Sample Data'!U6),'Test Sample Data'!U6&lt;37,'Test Sample Data'!U6&gt;0),'Test Sample Data'!U6,37),"")</f>
        <v/>
      </c>
      <c r="BV6" s="86" t="str">
        <f>IF(SUM('Test Sample Data'!V$3:V$50)&gt;10,IF(AND(ISNUMBER('Test Sample Data'!V6),'Test Sample Data'!V6&lt;37,'Test Sample Data'!V6&gt;0),'Test Sample Data'!V6,37),"")</f>
        <v/>
      </c>
      <c r="BW6" s="86" t="str">
        <f>IF(SUM('Test Sample Data'!W$3:W$50)&gt;10,IF(AND(ISNUMBER('Test Sample Data'!W6),'Test Sample Data'!W6&lt;37,'Test Sample Data'!W6&gt;0),'Test Sample Data'!W6,37),"")</f>
        <v/>
      </c>
      <c r="BX6" s="86" t="str">
        <f>IF(SUM('Test Sample Data'!X$3:X$50)&gt;10,IF(AND(ISNUMBER('Test Sample Data'!X6),'Test Sample Data'!X6&lt;37,'Test Sample Data'!X6&gt;0),'Test Sample Data'!X6,37),"")</f>
        <v/>
      </c>
      <c r="BY6" s="86" t="str">
        <f>IF(SUM('Test Sample Data'!Y$3:Y$50)&gt;10,IF(AND(ISNUMBER('Test Sample Data'!Y6),'Test Sample Data'!Y6&lt;37,'Test Sample Data'!Y6&gt;0),'Test Sample Data'!Y6,37),"")</f>
        <v/>
      </c>
      <c r="BZ6" s="86" t="str">
        <f>IF(SUM('Test Sample Data'!Z$3:Z$50)&gt;10,IF(AND(ISNUMBER('Test Sample Data'!Z6),'Test Sample Data'!Z6&lt;37,'Test Sample Data'!Z6&gt;0),'Test Sample Data'!Z6,37),"")</f>
        <v/>
      </c>
      <c r="CA6" s="86" t="str">
        <f>IF(SUM('Test Sample Data'!AA$3:AA$50)&gt;10,IF(AND(ISNUMBER('Test Sample Data'!AA6),'Test Sample Data'!AA6&lt;37,'Test Sample Data'!AA6&gt;0),'Test Sample Data'!AA6,37),"")</f>
        <v/>
      </c>
      <c r="CB6" s="86" t="str">
        <f>IF(SUM('Test Sample Data'!AB$3:AB$50)&gt;10,IF(AND(ISNUMBER('Test Sample Data'!AB6),'Test Sample Data'!AB6&lt;37,'Test Sample Data'!AB6&gt;0),'Test Sample Data'!AB6,37),"")</f>
        <v/>
      </c>
      <c r="CC6" s="86" t="str">
        <f>IF(SUM('Test Sample Data'!AC$3:AC$50)&gt;10,IF(AND(ISNUMBER('Test Sample Data'!AC6),'Test Sample Data'!AC6&lt;37,'Test Sample Data'!AC6&gt;0),'Test Sample Data'!AC6,37),"")</f>
        <v/>
      </c>
      <c r="CD6" s="86" t="str">
        <f>IF(SUM('Test Sample Data'!AD$3:AD$50)&gt;10,IF(AND(ISNUMBER('Test Sample Data'!AD6),'Test Sample Data'!AD6&lt;37,'Test Sample Data'!AD6&gt;0),'Test Sample Data'!AD6,37),"")</f>
        <v/>
      </c>
      <c r="CE6" s="86" t="str">
        <f>IF(SUM('Test Sample Data'!AE$3:AE$50)&gt;10,IF(AND(ISNUMBER('Test Sample Data'!AE6),'Test Sample Data'!AE6&lt;37,'Test Sample Data'!AE6&gt;0),'Test Sample Data'!AE6,37),"")</f>
        <v/>
      </c>
      <c r="CF6" s="86" t="str">
        <f>IF(SUM('Test Sample Data'!AF$3:AF$50)&gt;10,IF(AND(ISNUMBER('Test Sample Data'!AF6),'Test Sample Data'!AF6&lt;37,'Test Sample Data'!AF6&gt;0),'Test Sample Data'!AF6,37),"")</f>
        <v/>
      </c>
      <c r="CG6" s="86" t="str">
        <f>IF(SUM('Test Sample Data'!AG$3:AG$50)&gt;10,IF(AND(ISNUMBER('Test Sample Data'!AG6),'Test Sample Data'!AG6&lt;37,'Test Sample Data'!AG6&gt;0),'Test Sample Data'!AG6,37),"")</f>
        <v/>
      </c>
      <c r="CH6" s="86" t="str">
        <f>IF(SUM('Test Sample Data'!AH$3:AH$50)&gt;10,IF(AND(ISNUMBER('Test Sample Data'!AH6),'Test Sample Data'!AH6&lt;37,'Test Sample Data'!AH6&gt;0),'Test Sample Data'!AH6,37),"")</f>
        <v/>
      </c>
      <c r="CI6" s="86" t="str">
        <f>IF(SUM('Test Sample Data'!AI$3:AI$50)&gt;10,IF(AND(ISNUMBER('Test Sample Data'!AI6),'Test Sample Data'!AI6&lt;37,'Test Sample Data'!AI6&gt;0),'Test Sample Data'!AI6,37),"")</f>
        <v/>
      </c>
      <c r="CJ6" s="86" t="str">
        <f>IF(SUM('Test Sample Data'!AJ$3:AJ$50)&gt;10,IF(AND(ISNUMBER('Test Sample Data'!AJ6),'Test Sample Data'!AJ6&lt;37,'Test Sample Data'!AJ6&gt;0),'Test Sample Data'!AJ6,37),"")</f>
        <v/>
      </c>
      <c r="CK6" s="86" t="str">
        <f>IF(SUM('Test Sample Data'!AK$3:AK$50)&gt;10,IF(AND(ISNUMBER('Test Sample Data'!AK6),'Test Sample Data'!AK6&lt;37,'Test Sample Data'!AK6&gt;0),'Test Sample Data'!AK6,37),"")</f>
        <v/>
      </c>
      <c r="CL6" s="86" t="str">
        <f>IF(SUM('Test Sample Data'!AL$3:AL$50)&gt;10,IF(AND(ISNUMBER('Test Sample Data'!AL6),'Test Sample Data'!AL6&lt;37,'Test Sample Data'!AL6&gt;0),'Test Sample Data'!AL6,37),"")</f>
        <v/>
      </c>
      <c r="CM6" s="86" t="str">
        <f>IF(SUM('Test Sample Data'!AM$3:AM$50)&gt;10,IF(AND(ISNUMBER('Test Sample Data'!AM6),'Test Sample Data'!AM6&lt;37,'Test Sample Data'!AM6&gt;0),'Test Sample Data'!AM6,37),"")</f>
        <v/>
      </c>
      <c r="CN6" s="86" t="str">
        <f>IF(SUM('Test Sample Data'!AN$3:AN$50)&gt;10,IF(AND(ISNUMBER('Test Sample Data'!AN6),'Test Sample Data'!AN6&lt;37,'Test Sample Data'!AN6&gt;0),'Test Sample Data'!AN6,37),"")</f>
        <v/>
      </c>
      <c r="CO6" s="86" t="str">
        <f>IF(SUM('Test Sample Data'!AO$3:AO$50)&gt;10,IF(AND(ISNUMBER('Test Sample Data'!AO6),'Test Sample Data'!AO6&lt;37,'Test Sample Data'!AO6&gt;0),'Test Sample Data'!AO6,37),"")</f>
        <v/>
      </c>
      <c r="CP6" s="86" t="str">
        <f>IF(SUM('Test Sample Data'!AP$3:AP$50)&gt;10,IF(AND(ISNUMBER('Test Sample Data'!AP6),'Test Sample Data'!AP6&lt;37,'Test Sample Data'!AP6&gt;0),'Test Sample Data'!AP6,37),"")</f>
        <v/>
      </c>
      <c r="CQ6" s="86" t="str">
        <f>IF(SUM('Test Sample Data'!AQ$3:AQ$50)&gt;10,IF(AND(ISNUMBER('Test Sample Data'!AQ6),'Test Sample Data'!AQ6&lt;37,'Test Sample Data'!AQ6&gt;0),'Test Sample Data'!AQ6,37),"")</f>
        <v/>
      </c>
      <c r="CR6" s="86" t="str">
        <f>IF(SUM('Test Sample Data'!AR$3:AR$50)&gt;10,IF(AND(ISNUMBER('Test Sample Data'!AR6),'Test Sample Data'!AR6&lt;37,'Test Sample Data'!AR6&gt;0),'Test Sample Data'!AR6,37),"")</f>
        <v/>
      </c>
      <c r="CS6" s="86" t="str">
        <f>IF(SUM('Test Sample Data'!AS$3:AS$50)&gt;10,IF(AND(ISNUMBER('Test Sample Data'!AS6),'Test Sample Data'!AS6&lt;37,'Test Sample Data'!AS6&gt;0),'Test Sample Data'!AS6,37),"")</f>
        <v/>
      </c>
      <c r="CT6" s="86" t="str">
        <f>IF(SUM('Test Sample Data'!AT$3:AT$50)&gt;10,IF(AND(ISNUMBER('Test Sample Data'!AT6),'Test Sample Data'!AT6&lt;37,'Test Sample Data'!AT6&gt;0),'Test Sample Data'!AT6,37),"")</f>
        <v/>
      </c>
      <c r="CU6" s="86" t="str">
        <f>IF(SUM('Test Sample Data'!AU$3:AU$50)&gt;10,IF(AND(ISNUMBER('Test Sample Data'!AU6),'Test Sample Data'!AU6&lt;37,'Test Sample Data'!AU6&gt;0),'Test Sample Data'!AU6,37),"")</f>
        <v/>
      </c>
      <c r="CV6" s="86" t="str">
        <f>IF(SUM('Test Sample Data'!AV$3:AV$50)&gt;10,IF(AND(ISNUMBER('Test Sample Data'!AV6),'Test Sample Data'!AV6&lt;37,'Test Sample Data'!AV6&gt;0),'Test Sample Data'!AV6,37),"")</f>
        <v/>
      </c>
      <c r="CW6" s="86" t="str">
        <f>IF(SUM('Test Sample Data'!AW$3:AW$50)&gt;10,IF(AND(ISNUMBER('Test Sample Data'!AW6),'Test Sample Data'!AW6&lt;37,'Test Sample Data'!AW6&gt;0),'Test Sample Data'!AW6,37),"")</f>
        <v/>
      </c>
      <c r="CX6" s="86" t="str">
        <f>IF(SUM('Test Sample Data'!AX$3:AX$50)&gt;10,IF(AND(ISNUMBER('Test Sample Data'!AX6),'Test Sample Data'!AX6&lt;37,'Test Sample Data'!AX6&gt;0),'Test Sample Data'!AX6,37),"")</f>
        <v/>
      </c>
      <c r="CY6" s="87">
        <f>IF(ISERROR(AVERAGE(Calculations!BC6:CX6)),"",AVERAGE(Calculations!BC6:CX6))</f>
        <v>32.113333333333337</v>
      </c>
      <c r="CZ6" s="87">
        <f>IF(ISERROR(STDEV(Calculations!BC6:CX6)),"",IF(COUNT(Calculations!BC6:CX6)&lt;3,"N/A",STDEV(Calculations!BC6:CX6)))</f>
        <v>0.75797977105812731</v>
      </c>
      <c r="DA6" s="84" t="s">
        <v>1520</v>
      </c>
      <c r="DB6" s="85" t="str">
        <f>'Array Table'!B5</f>
        <v>Anaerotruncus colihominis</v>
      </c>
      <c r="DC6" s="87">
        <f>IF(SUM('No Template Controls'!C$3:C$50)&gt;10,IF(AND(ISNUMBER('No Template Controls'!C6),'No Template Controls'!C6&lt;37,'No Template Controls'!C6&gt;0),'No Template Controls'!C6,37),"")</f>
        <v>37</v>
      </c>
      <c r="DD6" s="87">
        <f>IF(SUM('No Template Controls'!D$3:D$50)&gt;10,IF(AND(ISNUMBER('No Template Controls'!D6),'No Template Controls'!D6&lt;37,'No Template Controls'!D6&gt;0),'No Template Controls'!D6,37),"")</f>
        <v>37</v>
      </c>
      <c r="DE6" s="87">
        <f>IF(SUM('No Template Controls'!E$3:E$50)&gt;10,IF(AND(ISNUMBER('No Template Controls'!E6),'No Template Controls'!E6&lt;37,'No Template Controls'!E6&gt;0),'No Template Controls'!E6,37),"")</f>
        <v>37</v>
      </c>
      <c r="DF6" s="87" t="str">
        <f>IF(SUM('No Template Controls'!F$3:F$50)&gt;10,IF(AND(ISNUMBER('No Template Controls'!F6),'No Template Controls'!F6&lt;37,'No Template Controls'!F6&gt;0),'No Template Controls'!F6,37),"")</f>
        <v/>
      </c>
      <c r="DG6" s="87" t="str">
        <f>IF(SUM('No Template Controls'!G$3:G$50)&gt;10,IF(AND(ISNUMBER('No Template Controls'!G6),'No Template Controls'!G6&lt;37,'No Template Controls'!G6&gt;0),'No Template Controls'!G6,37),"")</f>
        <v/>
      </c>
      <c r="DH6" s="87" t="str">
        <f>IF(SUM('No Template Controls'!H$3:H$50)&gt;10,IF(AND(ISNUMBER('No Template Controls'!H6),'No Template Controls'!H6&lt;37,'No Template Controls'!H6&gt;0),'No Template Controls'!H6,37),"")</f>
        <v/>
      </c>
      <c r="DI6" s="87">
        <f>IF(ISERROR(AVERAGE(Calculations!DC6:DH6)),"",AVERAGE(Calculations!DC6:DH6))</f>
        <v>37</v>
      </c>
      <c r="DJ6" s="87">
        <f>IF(ISERROR(STDEV(Calculations!DC6:DH6)),"",IF(COUNT(Calculations!DC6:DH6)&lt;3,"N/A",STDEV(Calculations!DC6:DH6)))</f>
        <v>0</v>
      </c>
      <c r="DK6" s="84" t="s">
        <v>1520</v>
      </c>
      <c r="DL6" s="85" t="str">
        <f>'Array Table'!B5</f>
        <v>Anaerotruncus colihominis</v>
      </c>
      <c r="DM6" s="86">
        <f t="shared" si="0"/>
        <v>9.4500000000000028</v>
      </c>
      <c r="DN6" s="86">
        <f t="shared" si="1"/>
        <v>8.5349999999999966</v>
      </c>
      <c r="DO6" s="86">
        <f t="shared" si="2"/>
        <v>8.1499999999999986</v>
      </c>
      <c r="DP6" s="86" t="str">
        <f t="shared" si="3"/>
        <v/>
      </c>
      <c r="DQ6" s="86" t="str">
        <f t="shared" si="4"/>
        <v/>
      </c>
      <c r="DR6" s="86" t="str">
        <f t="shared" si="5"/>
        <v/>
      </c>
      <c r="DS6" s="86" t="str">
        <f t="shared" si="6"/>
        <v/>
      </c>
      <c r="DT6" s="86" t="str">
        <f t="shared" si="7"/>
        <v/>
      </c>
      <c r="DU6" s="86" t="str">
        <f t="shared" si="8"/>
        <v/>
      </c>
      <c r="DV6" s="86" t="str">
        <f t="shared" si="9"/>
        <v/>
      </c>
      <c r="DW6" s="86" t="str">
        <f t="shared" si="10"/>
        <v/>
      </c>
      <c r="DX6" s="86" t="str">
        <f t="shared" si="11"/>
        <v/>
      </c>
      <c r="DY6" s="86" t="str">
        <f t="shared" si="12"/>
        <v/>
      </c>
      <c r="DZ6" s="86" t="str">
        <f t="shared" si="13"/>
        <v/>
      </c>
      <c r="EA6" s="86" t="str">
        <f t="shared" si="14"/>
        <v/>
      </c>
      <c r="EB6" s="86" t="str">
        <f t="shared" si="15"/>
        <v/>
      </c>
      <c r="EC6" s="86" t="str">
        <f t="shared" si="16"/>
        <v/>
      </c>
      <c r="ED6" s="86" t="str">
        <f t="shared" si="17"/>
        <v/>
      </c>
      <c r="EE6" s="86" t="str">
        <f t="shared" si="18"/>
        <v/>
      </c>
      <c r="EF6" s="86" t="str">
        <f t="shared" si="19"/>
        <v/>
      </c>
      <c r="EG6" s="86" t="str">
        <f t="shared" si="20"/>
        <v/>
      </c>
      <c r="EH6" s="86" t="str">
        <f t="shared" si="21"/>
        <v/>
      </c>
      <c r="EI6" s="86" t="str">
        <f t="shared" si="22"/>
        <v/>
      </c>
      <c r="EJ6" s="86" t="str">
        <f t="shared" si="23"/>
        <v/>
      </c>
      <c r="EK6" s="86" t="str">
        <f t="shared" si="24"/>
        <v/>
      </c>
      <c r="EL6" s="86" t="str">
        <f t="shared" si="25"/>
        <v/>
      </c>
      <c r="EM6" s="86" t="str">
        <f t="shared" si="26"/>
        <v/>
      </c>
      <c r="EN6" s="86" t="str">
        <f t="shared" si="27"/>
        <v/>
      </c>
      <c r="EO6" s="86" t="str">
        <f t="shared" si="28"/>
        <v/>
      </c>
      <c r="EP6" s="86" t="str">
        <f t="shared" si="29"/>
        <v/>
      </c>
      <c r="EQ6" s="86" t="str">
        <f t="shared" si="30"/>
        <v/>
      </c>
      <c r="ER6" s="86" t="str">
        <f t="shared" si="31"/>
        <v/>
      </c>
      <c r="ES6" s="86" t="str">
        <f t="shared" si="32"/>
        <v/>
      </c>
      <c r="ET6" s="86" t="str">
        <f t="shared" si="33"/>
        <v/>
      </c>
      <c r="EU6" s="86" t="str">
        <f t="shared" si="34"/>
        <v/>
      </c>
      <c r="EV6" s="86" t="str">
        <f t="shared" si="35"/>
        <v/>
      </c>
      <c r="EW6" s="86" t="str">
        <f t="shared" si="36"/>
        <v/>
      </c>
      <c r="EX6" s="86" t="str">
        <f t="shared" si="37"/>
        <v/>
      </c>
      <c r="EY6" s="86" t="str">
        <f t="shared" si="38"/>
        <v/>
      </c>
      <c r="EZ6" s="86" t="str">
        <f t="shared" si="39"/>
        <v/>
      </c>
      <c r="FA6" s="86" t="str">
        <f t="shared" si="40"/>
        <v/>
      </c>
      <c r="FB6" s="86" t="str">
        <f t="shared" si="41"/>
        <v/>
      </c>
      <c r="FC6" s="86" t="str">
        <f t="shared" si="42"/>
        <v/>
      </c>
      <c r="FD6" s="86" t="str">
        <f t="shared" si="43"/>
        <v/>
      </c>
      <c r="FE6" s="86" t="str">
        <f t="shared" si="44"/>
        <v/>
      </c>
      <c r="FF6" s="86" t="str">
        <f t="shared" si="45"/>
        <v/>
      </c>
      <c r="FG6" s="86" t="str">
        <f t="shared" si="46"/>
        <v/>
      </c>
      <c r="FH6" s="86" t="str">
        <f t="shared" si="47"/>
        <v/>
      </c>
      <c r="FI6" s="88">
        <f t="shared" si="48"/>
        <v>8.711666666666666</v>
      </c>
      <c r="FJ6" s="84" t="s">
        <v>1520</v>
      </c>
      <c r="FK6" s="85" t="str">
        <f>'Array Table'!B5</f>
        <v>Anaerotruncus colihominis</v>
      </c>
      <c r="FL6" s="86">
        <f t="shared" si="49"/>
        <v>6.9450000000000003</v>
      </c>
      <c r="FM6" s="86">
        <f t="shared" si="50"/>
        <v>6.8850000000000016</v>
      </c>
      <c r="FN6" s="86">
        <f t="shared" si="51"/>
        <v>8.9449999999999967</v>
      </c>
      <c r="FO6" s="86" t="str">
        <f t="shared" si="52"/>
        <v/>
      </c>
      <c r="FP6" s="86" t="str">
        <f t="shared" si="53"/>
        <v/>
      </c>
      <c r="FQ6" s="86" t="str">
        <f t="shared" si="54"/>
        <v/>
      </c>
      <c r="FR6" s="86" t="str">
        <f t="shared" si="55"/>
        <v/>
      </c>
      <c r="FS6" s="86" t="str">
        <f t="shared" si="56"/>
        <v/>
      </c>
      <c r="FT6" s="86" t="str">
        <f t="shared" si="57"/>
        <v/>
      </c>
      <c r="FU6" s="86" t="str">
        <f t="shared" si="58"/>
        <v/>
      </c>
      <c r="FV6" s="86" t="str">
        <f t="shared" si="59"/>
        <v/>
      </c>
      <c r="FW6" s="86" t="str">
        <f t="shared" si="60"/>
        <v/>
      </c>
      <c r="FX6" s="86" t="str">
        <f t="shared" si="61"/>
        <v/>
      </c>
      <c r="FY6" s="86" t="str">
        <f t="shared" si="62"/>
        <v/>
      </c>
      <c r="FZ6" s="86" t="str">
        <f t="shared" si="63"/>
        <v/>
      </c>
      <c r="GA6" s="86" t="str">
        <f t="shared" si="64"/>
        <v/>
      </c>
      <c r="GB6" s="86" t="str">
        <f t="shared" si="65"/>
        <v/>
      </c>
      <c r="GC6" s="86" t="str">
        <f t="shared" si="66"/>
        <v/>
      </c>
      <c r="GD6" s="86" t="str">
        <f t="shared" si="67"/>
        <v/>
      </c>
      <c r="GE6" s="86" t="str">
        <f t="shared" si="68"/>
        <v/>
      </c>
      <c r="GF6" s="86" t="str">
        <f t="shared" si="69"/>
        <v/>
      </c>
      <c r="GG6" s="86" t="str">
        <f t="shared" si="70"/>
        <v/>
      </c>
      <c r="GH6" s="86" t="str">
        <f t="shared" si="71"/>
        <v/>
      </c>
      <c r="GI6" s="86" t="str">
        <f t="shared" si="72"/>
        <v/>
      </c>
      <c r="GJ6" s="86" t="str">
        <f t="shared" si="73"/>
        <v/>
      </c>
      <c r="GK6" s="86" t="str">
        <f t="shared" si="74"/>
        <v/>
      </c>
      <c r="GL6" s="86" t="str">
        <f t="shared" si="75"/>
        <v/>
      </c>
      <c r="GM6" s="86" t="str">
        <f t="shared" si="76"/>
        <v/>
      </c>
      <c r="GN6" s="86" t="str">
        <f t="shared" si="77"/>
        <v/>
      </c>
      <c r="GO6" s="86" t="str">
        <f t="shared" si="78"/>
        <v/>
      </c>
      <c r="GP6" s="86" t="str">
        <f t="shared" si="79"/>
        <v/>
      </c>
      <c r="GQ6" s="86" t="str">
        <f t="shared" si="80"/>
        <v/>
      </c>
      <c r="GR6" s="86" t="str">
        <f t="shared" si="81"/>
        <v/>
      </c>
      <c r="GS6" s="86" t="str">
        <f t="shared" si="82"/>
        <v/>
      </c>
      <c r="GT6" s="86" t="str">
        <f t="shared" si="83"/>
        <v/>
      </c>
      <c r="GU6" s="86" t="str">
        <f t="shared" si="84"/>
        <v/>
      </c>
      <c r="GV6" s="86" t="str">
        <f t="shared" si="85"/>
        <v/>
      </c>
      <c r="GW6" s="86" t="str">
        <f t="shared" si="86"/>
        <v/>
      </c>
      <c r="GX6" s="86" t="str">
        <f t="shared" si="87"/>
        <v/>
      </c>
      <c r="GY6" s="86" t="str">
        <f t="shared" si="88"/>
        <v/>
      </c>
      <c r="GZ6" s="86" t="str">
        <f t="shared" si="89"/>
        <v/>
      </c>
      <c r="HA6" s="86" t="str">
        <f t="shared" si="90"/>
        <v/>
      </c>
      <c r="HB6" s="86" t="str">
        <f t="shared" si="91"/>
        <v/>
      </c>
      <c r="HC6" s="86" t="str">
        <f t="shared" si="92"/>
        <v/>
      </c>
      <c r="HD6" s="86" t="str">
        <f t="shared" si="93"/>
        <v/>
      </c>
      <c r="HE6" s="86" t="str">
        <f t="shared" si="94"/>
        <v/>
      </c>
      <c r="HF6" s="86" t="str">
        <f t="shared" si="95"/>
        <v/>
      </c>
      <c r="HG6" s="86" t="str">
        <f t="shared" si="96"/>
        <v/>
      </c>
      <c r="HH6" s="89">
        <f t="shared" si="97"/>
        <v>7.5916666666666659</v>
      </c>
      <c r="HI6" s="84" t="s">
        <v>1520</v>
      </c>
      <c r="HJ6" s="85" t="str">
        <f>'Array Table'!B5</f>
        <v>Anaerotruncus colihominis</v>
      </c>
      <c r="HK6" s="87">
        <f>IF(FI6&gt;HH6,((2^-HH6)/(2^-FI6)),(-(2^-FI6)/(2^-HH6)))</f>
        <v>2.1734697250521156</v>
      </c>
      <c r="HL6" s="90">
        <f t="shared" si="149"/>
        <v>2.1734697250521156</v>
      </c>
      <c r="HM6" s="87">
        <f t="shared" si="150"/>
        <v>0.33715359514365878</v>
      </c>
      <c r="HN6" s="84" t="s">
        <v>1520</v>
      </c>
      <c r="HO6" s="85" t="str">
        <f>'Array Table'!B5</f>
        <v>Anaerotruncus colihominis</v>
      </c>
      <c r="HP6" s="92">
        <f t="shared" si="151"/>
        <v>3.0499999999999972</v>
      </c>
      <c r="HQ6" s="92">
        <f t="shared" si="98"/>
        <v>3.740000000000002</v>
      </c>
      <c r="HR6" s="92">
        <f t="shared" si="98"/>
        <v>4.3500000000000014</v>
      </c>
      <c r="HS6" s="92" t="str">
        <f t="shared" si="98"/>
        <v/>
      </c>
      <c r="HT6" s="92" t="str">
        <f t="shared" si="98"/>
        <v/>
      </c>
      <c r="HU6" s="92" t="str">
        <f t="shared" si="98"/>
        <v/>
      </c>
      <c r="HV6" s="92" t="str">
        <f t="shared" si="98"/>
        <v/>
      </c>
      <c r="HW6" s="92" t="str">
        <f t="shared" si="98"/>
        <v/>
      </c>
      <c r="HX6" s="92" t="str">
        <f t="shared" si="98"/>
        <v/>
      </c>
      <c r="HY6" s="92" t="str">
        <f t="shared" si="98"/>
        <v/>
      </c>
      <c r="HZ6" s="92" t="str">
        <f t="shared" si="98"/>
        <v/>
      </c>
      <c r="IA6" s="92" t="str">
        <f t="shared" si="98"/>
        <v/>
      </c>
      <c r="IB6" s="92" t="str">
        <f t="shared" si="98"/>
        <v/>
      </c>
      <c r="IC6" s="92" t="str">
        <f t="shared" si="98"/>
        <v/>
      </c>
      <c r="ID6" s="92" t="str">
        <f t="shared" si="98"/>
        <v/>
      </c>
      <c r="IE6" s="92" t="str">
        <f t="shared" si="98"/>
        <v/>
      </c>
      <c r="IF6" s="92" t="str">
        <f t="shared" si="98"/>
        <v/>
      </c>
      <c r="IG6" s="92" t="str">
        <f t="shared" si="98"/>
        <v/>
      </c>
      <c r="IH6" s="92" t="str">
        <f t="shared" si="98"/>
        <v/>
      </c>
      <c r="II6" s="92" t="str">
        <f t="shared" si="98"/>
        <v/>
      </c>
      <c r="IJ6" s="92" t="str">
        <f t="shared" si="98"/>
        <v/>
      </c>
      <c r="IK6" s="92" t="str">
        <f t="shared" si="98"/>
        <v/>
      </c>
      <c r="IL6" s="92" t="str">
        <f t="shared" si="98"/>
        <v/>
      </c>
      <c r="IM6" s="92" t="str">
        <f t="shared" si="98"/>
        <v/>
      </c>
      <c r="IN6" s="92" t="str">
        <f t="shared" si="98"/>
        <v/>
      </c>
      <c r="IO6" s="92" t="str">
        <f t="shared" si="98"/>
        <v/>
      </c>
      <c r="IP6" s="92" t="str">
        <f t="shared" si="98"/>
        <v/>
      </c>
      <c r="IQ6" s="92" t="str">
        <f t="shared" si="98"/>
        <v/>
      </c>
      <c r="IR6" s="92" t="str">
        <f t="shared" si="98"/>
        <v/>
      </c>
      <c r="IS6" s="92" t="str">
        <f t="shared" si="98"/>
        <v/>
      </c>
      <c r="IT6" s="92" t="str">
        <f t="shared" si="98"/>
        <v/>
      </c>
      <c r="IU6" s="92" t="str">
        <f t="shared" si="98"/>
        <v/>
      </c>
      <c r="IV6" s="92" t="str">
        <f t="shared" si="98"/>
        <v/>
      </c>
      <c r="IW6" s="92" t="str">
        <f t="shared" si="98"/>
        <v/>
      </c>
      <c r="IX6" s="92" t="str">
        <f t="shared" si="98"/>
        <v/>
      </c>
      <c r="IY6" s="92" t="str">
        <f t="shared" si="98"/>
        <v/>
      </c>
      <c r="IZ6" s="92" t="str">
        <f t="shared" si="98"/>
        <v/>
      </c>
      <c r="JA6" s="92" t="str">
        <f t="shared" si="98"/>
        <v/>
      </c>
      <c r="JB6" s="92" t="str">
        <f t="shared" si="98"/>
        <v/>
      </c>
      <c r="JC6" s="92" t="str">
        <f t="shared" si="98"/>
        <v/>
      </c>
      <c r="JD6" s="92" t="str">
        <f t="shared" si="98"/>
        <v/>
      </c>
      <c r="JE6" s="92" t="str">
        <f t="shared" si="98"/>
        <v/>
      </c>
      <c r="JF6" s="92" t="str">
        <f t="shared" si="98"/>
        <v/>
      </c>
      <c r="JG6" s="92" t="str">
        <f t="shared" si="98"/>
        <v/>
      </c>
      <c r="JH6" s="92" t="str">
        <f t="shared" si="98"/>
        <v/>
      </c>
      <c r="JI6" s="92" t="str">
        <f t="shared" si="98"/>
        <v/>
      </c>
      <c r="JJ6" s="92" t="str">
        <f t="shared" si="98"/>
        <v/>
      </c>
      <c r="JK6" s="92" t="str">
        <f t="shared" si="98"/>
        <v/>
      </c>
      <c r="JL6" s="84" t="s">
        <v>1520</v>
      </c>
      <c r="JM6" s="85" t="str">
        <f>'Array Table'!B5</f>
        <v>Anaerotruncus colihominis</v>
      </c>
      <c r="JN6" s="92">
        <f t="shared" si="152"/>
        <v>5.6999999999999993</v>
      </c>
      <c r="JO6" s="92">
        <f t="shared" si="99"/>
        <v>4.759999999999998</v>
      </c>
      <c r="JP6" s="92">
        <f t="shared" si="99"/>
        <v>4.2000000000000028</v>
      </c>
      <c r="JQ6" s="92" t="str">
        <f t="shared" si="99"/>
        <v/>
      </c>
      <c r="JR6" s="92" t="str">
        <f t="shared" si="99"/>
        <v/>
      </c>
      <c r="JS6" s="92" t="str">
        <f t="shared" si="99"/>
        <v/>
      </c>
      <c r="JT6" s="92" t="str">
        <f t="shared" si="99"/>
        <v/>
      </c>
      <c r="JU6" s="92" t="str">
        <f t="shared" si="99"/>
        <v/>
      </c>
      <c r="JV6" s="92" t="str">
        <f t="shared" si="99"/>
        <v/>
      </c>
      <c r="JW6" s="92" t="str">
        <f t="shared" si="99"/>
        <v/>
      </c>
      <c r="JX6" s="92" t="str">
        <f t="shared" si="99"/>
        <v/>
      </c>
      <c r="JY6" s="92" t="str">
        <f t="shared" si="99"/>
        <v/>
      </c>
      <c r="JZ6" s="92" t="str">
        <f t="shared" si="99"/>
        <v/>
      </c>
      <c r="KA6" s="92" t="str">
        <f t="shared" si="99"/>
        <v/>
      </c>
      <c r="KB6" s="92" t="str">
        <f t="shared" si="99"/>
        <v/>
      </c>
      <c r="KC6" s="92" t="str">
        <f t="shared" si="99"/>
        <v/>
      </c>
      <c r="KD6" s="92" t="str">
        <f t="shared" si="99"/>
        <v/>
      </c>
      <c r="KE6" s="92" t="str">
        <f t="shared" si="99"/>
        <v/>
      </c>
      <c r="KF6" s="92" t="str">
        <f t="shared" si="99"/>
        <v/>
      </c>
      <c r="KG6" s="92" t="str">
        <f t="shared" si="99"/>
        <v/>
      </c>
      <c r="KH6" s="92" t="str">
        <f t="shared" si="99"/>
        <v/>
      </c>
      <c r="KI6" s="92" t="str">
        <f t="shared" si="99"/>
        <v/>
      </c>
      <c r="KJ6" s="92" t="str">
        <f t="shared" si="99"/>
        <v/>
      </c>
      <c r="KK6" s="92" t="str">
        <f t="shared" si="99"/>
        <v/>
      </c>
      <c r="KL6" s="92" t="str">
        <f t="shared" si="99"/>
        <v/>
      </c>
      <c r="KM6" s="92" t="str">
        <f t="shared" si="99"/>
        <v/>
      </c>
      <c r="KN6" s="92" t="str">
        <f t="shared" si="99"/>
        <v/>
      </c>
      <c r="KO6" s="92" t="str">
        <f t="shared" si="99"/>
        <v/>
      </c>
      <c r="KP6" s="92" t="str">
        <f t="shared" si="99"/>
        <v/>
      </c>
      <c r="KQ6" s="92" t="str">
        <f t="shared" si="99"/>
        <v/>
      </c>
      <c r="KR6" s="92" t="str">
        <f t="shared" si="99"/>
        <v/>
      </c>
      <c r="KS6" s="92" t="str">
        <f t="shared" si="99"/>
        <v/>
      </c>
      <c r="KT6" s="92" t="str">
        <f t="shared" si="99"/>
        <v/>
      </c>
      <c r="KU6" s="92" t="str">
        <f t="shared" si="99"/>
        <v/>
      </c>
      <c r="KV6" s="92" t="str">
        <f t="shared" si="99"/>
        <v/>
      </c>
      <c r="KW6" s="92" t="str">
        <f t="shared" si="99"/>
        <v/>
      </c>
      <c r="KX6" s="92" t="str">
        <f t="shared" si="99"/>
        <v/>
      </c>
      <c r="KY6" s="92" t="str">
        <f t="shared" si="99"/>
        <v/>
      </c>
      <c r="KZ6" s="92" t="str">
        <f t="shared" si="99"/>
        <v/>
      </c>
      <c r="LA6" s="92" t="str">
        <f t="shared" si="99"/>
        <v/>
      </c>
      <c r="LB6" s="92" t="str">
        <f t="shared" si="99"/>
        <v/>
      </c>
      <c r="LC6" s="92" t="str">
        <f t="shared" si="99"/>
        <v/>
      </c>
      <c r="LD6" s="92" t="str">
        <f t="shared" si="99"/>
        <v/>
      </c>
      <c r="LE6" s="92" t="str">
        <f t="shared" si="99"/>
        <v/>
      </c>
      <c r="LF6" s="92" t="str">
        <f t="shared" si="99"/>
        <v/>
      </c>
      <c r="LG6" s="92" t="str">
        <f t="shared" si="99"/>
        <v/>
      </c>
      <c r="LH6" s="92" t="str">
        <f t="shared" si="99"/>
        <v/>
      </c>
      <c r="LI6" s="92" t="str">
        <f t="shared" si="99"/>
        <v/>
      </c>
      <c r="LJ6" s="84" t="s">
        <v>1520</v>
      </c>
      <c r="LK6" s="85" t="str">
        <f>'Array Table'!B5</f>
        <v>Anaerotruncus colihominis</v>
      </c>
      <c r="LL6" s="93" t="str">
        <f t="shared" si="153"/>
        <v>+</v>
      </c>
      <c r="LM6" s="93" t="str">
        <f t="shared" si="100"/>
        <v>+</v>
      </c>
      <c r="LN6" s="93" t="str">
        <f t="shared" si="100"/>
        <v>+</v>
      </c>
      <c r="LO6" s="93" t="str">
        <f t="shared" si="100"/>
        <v/>
      </c>
      <c r="LP6" s="93" t="str">
        <f t="shared" si="100"/>
        <v/>
      </c>
      <c r="LQ6" s="93" t="str">
        <f t="shared" si="100"/>
        <v/>
      </c>
      <c r="LR6" s="93" t="str">
        <f t="shared" si="100"/>
        <v/>
      </c>
      <c r="LS6" s="93" t="str">
        <f t="shared" si="100"/>
        <v/>
      </c>
      <c r="LT6" s="93" t="str">
        <f t="shared" si="100"/>
        <v/>
      </c>
      <c r="LU6" s="93" t="str">
        <f t="shared" si="100"/>
        <v/>
      </c>
      <c r="LV6" s="93" t="str">
        <f t="shared" si="100"/>
        <v/>
      </c>
      <c r="LW6" s="93" t="str">
        <f t="shared" si="100"/>
        <v/>
      </c>
      <c r="LX6" s="93" t="str">
        <f t="shared" si="100"/>
        <v/>
      </c>
      <c r="LY6" s="93" t="str">
        <f t="shared" si="100"/>
        <v/>
      </c>
      <c r="LZ6" s="93" t="str">
        <f t="shared" si="100"/>
        <v/>
      </c>
      <c r="MA6" s="93" t="str">
        <f t="shared" si="100"/>
        <v/>
      </c>
      <c r="MB6" s="93" t="str">
        <f t="shared" si="100"/>
        <v/>
      </c>
      <c r="MC6" s="93" t="str">
        <f t="shared" si="100"/>
        <v/>
      </c>
      <c r="MD6" s="93" t="str">
        <f t="shared" si="100"/>
        <v/>
      </c>
      <c r="ME6" s="93" t="str">
        <f t="shared" si="100"/>
        <v/>
      </c>
      <c r="MF6" s="93" t="str">
        <f t="shared" si="100"/>
        <v/>
      </c>
      <c r="MG6" s="93" t="str">
        <f t="shared" si="100"/>
        <v/>
      </c>
      <c r="MH6" s="93" t="str">
        <f t="shared" si="100"/>
        <v/>
      </c>
      <c r="MI6" s="93" t="str">
        <f t="shared" si="100"/>
        <v/>
      </c>
      <c r="MJ6" s="93" t="str">
        <f t="shared" si="100"/>
        <v/>
      </c>
      <c r="MK6" s="93" t="str">
        <f t="shared" si="100"/>
        <v/>
      </c>
      <c r="ML6" s="93" t="str">
        <f t="shared" si="100"/>
        <v/>
      </c>
      <c r="MM6" s="93" t="str">
        <f t="shared" si="100"/>
        <v/>
      </c>
      <c r="MN6" s="93" t="str">
        <f t="shared" si="100"/>
        <v/>
      </c>
      <c r="MO6" s="93" t="str">
        <f t="shared" si="100"/>
        <v/>
      </c>
      <c r="MP6" s="93" t="str">
        <f t="shared" si="100"/>
        <v/>
      </c>
      <c r="MQ6" s="93" t="str">
        <f t="shared" si="100"/>
        <v/>
      </c>
      <c r="MR6" s="93" t="str">
        <f t="shared" si="100"/>
        <v/>
      </c>
      <c r="MS6" s="93" t="str">
        <f t="shared" si="100"/>
        <v/>
      </c>
      <c r="MT6" s="93" t="str">
        <f t="shared" si="100"/>
        <v/>
      </c>
      <c r="MU6" s="93" t="str">
        <f t="shared" si="100"/>
        <v/>
      </c>
      <c r="MV6" s="93" t="str">
        <f t="shared" si="100"/>
        <v/>
      </c>
      <c r="MW6" s="93" t="str">
        <f t="shared" si="100"/>
        <v/>
      </c>
      <c r="MX6" s="93" t="str">
        <f t="shared" si="100"/>
        <v/>
      </c>
      <c r="MY6" s="93" t="str">
        <f t="shared" si="100"/>
        <v/>
      </c>
      <c r="MZ6" s="93" t="str">
        <f t="shared" si="100"/>
        <v/>
      </c>
      <c r="NA6" s="93" t="str">
        <f t="shared" si="100"/>
        <v/>
      </c>
      <c r="NB6" s="93" t="str">
        <f t="shared" si="100"/>
        <v/>
      </c>
      <c r="NC6" s="93" t="str">
        <f t="shared" si="100"/>
        <v/>
      </c>
      <c r="ND6" s="93" t="str">
        <f t="shared" si="100"/>
        <v/>
      </c>
      <c r="NE6" s="93" t="str">
        <f t="shared" si="100"/>
        <v/>
      </c>
      <c r="NF6" s="93" t="str">
        <f t="shared" si="100"/>
        <v/>
      </c>
      <c r="NG6" s="93" t="str">
        <f t="shared" si="100"/>
        <v/>
      </c>
      <c r="NH6" s="84" t="s">
        <v>1520</v>
      </c>
      <c r="NI6" s="85" t="str">
        <f>'Array Table'!B5</f>
        <v>Anaerotruncus colihominis</v>
      </c>
      <c r="NJ6" s="93" t="str">
        <f t="shared" si="101"/>
        <v>+</v>
      </c>
      <c r="NK6" s="93" t="str">
        <f t="shared" si="102"/>
        <v>+</v>
      </c>
      <c r="NL6" s="93" t="str">
        <f t="shared" si="103"/>
        <v>+</v>
      </c>
      <c r="NM6" s="93" t="str">
        <f t="shared" si="104"/>
        <v/>
      </c>
      <c r="NN6" s="93" t="str">
        <f t="shared" si="105"/>
        <v/>
      </c>
      <c r="NO6" s="93" t="str">
        <f t="shared" si="106"/>
        <v/>
      </c>
      <c r="NP6" s="93" t="str">
        <f t="shared" si="107"/>
        <v/>
      </c>
      <c r="NQ6" s="93" t="str">
        <f t="shared" si="108"/>
        <v/>
      </c>
      <c r="NR6" s="93" t="str">
        <f t="shared" si="109"/>
        <v/>
      </c>
      <c r="NS6" s="93" t="str">
        <f t="shared" si="110"/>
        <v/>
      </c>
      <c r="NT6" s="93" t="str">
        <f t="shared" si="111"/>
        <v/>
      </c>
      <c r="NU6" s="93" t="str">
        <f t="shared" si="112"/>
        <v/>
      </c>
      <c r="NV6" s="93" t="str">
        <f t="shared" si="113"/>
        <v/>
      </c>
      <c r="NW6" s="93" t="str">
        <f t="shared" si="114"/>
        <v/>
      </c>
      <c r="NX6" s="93" t="str">
        <f t="shared" si="115"/>
        <v/>
      </c>
      <c r="NY6" s="93" t="str">
        <f t="shared" si="116"/>
        <v/>
      </c>
      <c r="NZ6" s="93" t="str">
        <f t="shared" si="117"/>
        <v/>
      </c>
      <c r="OA6" s="93" t="str">
        <f t="shared" si="118"/>
        <v/>
      </c>
      <c r="OB6" s="93" t="str">
        <f t="shared" si="119"/>
        <v/>
      </c>
      <c r="OC6" s="93" t="str">
        <f t="shared" si="120"/>
        <v/>
      </c>
      <c r="OD6" s="93" t="str">
        <f t="shared" si="121"/>
        <v/>
      </c>
      <c r="OE6" s="93" t="str">
        <f t="shared" si="122"/>
        <v/>
      </c>
      <c r="OF6" s="93" t="str">
        <f t="shared" si="123"/>
        <v/>
      </c>
      <c r="OG6" s="93" t="str">
        <f t="shared" si="124"/>
        <v/>
      </c>
      <c r="OH6" s="93" t="str">
        <f t="shared" si="125"/>
        <v/>
      </c>
      <c r="OI6" s="93" t="str">
        <f t="shared" si="126"/>
        <v/>
      </c>
      <c r="OJ6" s="93" t="str">
        <f t="shared" si="127"/>
        <v/>
      </c>
      <c r="OK6" s="93" t="str">
        <f t="shared" si="128"/>
        <v/>
      </c>
      <c r="OL6" s="93" t="str">
        <f t="shared" si="129"/>
        <v/>
      </c>
      <c r="OM6" s="93" t="str">
        <f t="shared" si="130"/>
        <v/>
      </c>
      <c r="ON6" s="93" t="str">
        <f t="shared" si="131"/>
        <v/>
      </c>
      <c r="OO6" s="93" t="str">
        <f t="shared" si="132"/>
        <v/>
      </c>
      <c r="OP6" s="93" t="str">
        <f t="shared" si="133"/>
        <v/>
      </c>
      <c r="OQ6" s="93" t="str">
        <f t="shared" si="134"/>
        <v/>
      </c>
      <c r="OR6" s="93" t="str">
        <f t="shared" si="135"/>
        <v/>
      </c>
      <c r="OS6" s="93" t="str">
        <f t="shared" si="136"/>
        <v/>
      </c>
      <c r="OT6" s="93" t="str">
        <f t="shared" si="137"/>
        <v/>
      </c>
      <c r="OU6" s="93" t="str">
        <f t="shared" si="138"/>
        <v/>
      </c>
      <c r="OV6" s="93" t="str">
        <f t="shared" si="139"/>
        <v/>
      </c>
      <c r="OW6" s="93" t="str">
        <f t="shared" si="140"/>
        <v/>
      </c>
      <c r="OX6" s="93" t="str">
        <f t="shared" si="141"/>
        <v/>
      </c>
      <c r="OY6" s="93" t="str">
        <f t="shared" si="142"/>
        <v/>
      </c>
      <c r="OZ6" s="93" t="str">
        <f t="shared" si="143"/>
        <v/>
      </c>
      <c r="PA6" s="93" t="str">
        <f t="shared" si="144"/>
        <v/>
      </c>
      <c r="PB6" s="93" t="str">
        <f t="shared" si="145"/>
        <v/>
      </c>
      <c r="PC6" s="93" t="str">
        <f t="shared" si="146"/>
        <v/>
      </c>
      <c r="PD6" s="93" t="str">
        <f t="shared" si="147"/>
        <v/>
      </c>
      <c r="PE6" s="93" t="str">
        <f t="shared" si="148"/>
        <v/>
      </c>
    </row>
    <row r="7" spans="1:421" ht="12.75" x14ac:dyDescent="0.25">
      <c r="A7" s="84" t="s">
        <v>1521</v>
      </c>
      <c r="B7" s="85" t="str">
        <f>'Array Table'!B6</f>
        <v>Bacteroides coprocola</v>
      </c>
      <c r="C7" s="86">
        <f>IF(SUM('Control Sample Data'!C$3:C$50)&gt;10,IF(AND(ISNUMBER('Control Sample Data'!C7),'Control Sample Data'!C7&lt;37,'Control Sample Data'!C7&gt;0),'Control Sample Data'!C7,37),"")</f>
        <v>37</v>
      </c>
      <c r="D7" s="86">
        <f>IF(SUM('Control Sample Data'!D$3:D$50)&gt;10,IF(AND(ISNUMBER('Control Sample Data'!D7),'Control Sample Data'!D7&lt;37,'Control Sample Data'!D7&gt;0),'Control Sample Data'!D7,37),"")</f>
        <v>37</v>
      </c>
      <c r="E7" s="86">
        <f>IF(SUM('Control Sample Data'!E$3:E$50)&gt;10,IF(AND(ISNUMBER('Control Sample Data'!E7),'Control Sample Data'!E7&lt;37,'Control Sample Data'!E7&gt;0),'Control Sample Data'!E7,37),"")</f>
        <v>37</v>
      </c>
      <c r="F7" s="86" t="str">
        <f>IF(SUM('Control Sample Data'!F$3:F$50)&gt;10,IF(AND(ISNUMBER('Control Sample Data'!F7),'Control Sample Data'!F7&lt;37,'Control Sample Data'!F7&gt;0),'Control Sample Data'!F7,37),"")</f>
        <v/>
      </c>
      <c r="G7" s="86" t="str">
        <f>IF(SUM('Control Sample Data'!G$3:G$50)&gt;10,IF(AND(ISNUMBER('Control Sample Data'!G7),'Control Sample Data'!G7&lt;37,'Control Sample Data'!G7&gt;0),'Control Sample Data'!G7,37),"")</f>
        <v/>
      </c>
      <c r="H7" s="86" t="str">
        <f>IF(SUM('Control Sample Data'!H$3:H$50)&gt;10,IF(AND(ISNUMBER('Control Sample Data'!H7),'Control Sample Data'!H7&lt;37,'Control Sample Data'!H7&gt;0),'Control Sample Data'!H7,37),"")</f>
        <v/>
      </c>
      <c r="I7" s="86" t="str">
        <f>IF(SUM('Control Sample Data'!I$3:I$50)&gt;10,IF(AND(ISNUMBER('Control Sample Data'!I7),'Control Sample Data'!I7&lt;37,'Control Sample Data'!I7&gt;0),'Control Sample Data'!I7,37),"")</f>
        <v/>
      </c>
      <c r="J7" s="86" t="str">
        <f>IF(SUM('Control Sample Data'!J$3:J$50)&gt;10,IF(AND(ISNUMBER('Control Sample Data'!J7),'Control Sample Data'!J7&lt;37,'Control Sample Data'!J7&gt;0),'Control Sample Data'!J7,37),"")</f>
        <v/>
      </c>
      <c r="K7" s="86" t="str">
        <f>IF(SUM('Control Sample Data'!K$3:K$50)&gt;10,IF(AND(ISNUMBER('Control Sample Data'!K7),'Control Sample Data'!K7&lt;37,'Control Sample Data'!K7&gt;0),'Control Sample Data'!K7,37),"")</f>
        <v/>
      </c>
      <c r="L7" s="86" t="str">
        <f>IF(SUM('Control Sample Data'!L$3:L$50)&gt;10,IF(AND(ISNUMBER('Control Sample Data'!L7),'Control Sample Data'!L7&lt;37,'Control Sample Data'!L7&gt;0),'Control Sample Data'!L7,37),"")</f>
        <v/>
      </c>
      <c r="M7" s="86" t="str">
        <f>IF(SUM('Control Sample Data'!M$3:M$50)&gt;10,IF(AND(ISNUMBER('Control Sample Data'!M7),'Control Sample Data'!M7&lt;37,'Control Sample Data'!M7&gt;0),'Control Sample Data'!M7,37),"")</f>
        <v/>
      </c>
      <c r="N7" s="86" t="str">
        <f>IF(SUM('Control Sample Data'!N$3:N$50)&gt;10,IF(AND(ISNUMBER('Control Sample Data'!N7),'Control Sample Data'!N7&lt;37,'Control Sample Data'!N7&gt;0),'Control Sample Data'!N7,37),"")</f>
        <v/>
      </c>
      <c r="O7" s="86" t="str">
        <f>IF(SUM('Control Sample Data'!O$3:O$50)&gt;10,IF(AND(ISNUMBER('Control Sample Data'!O7),'Control Sample Data'!O7&lt;37,'Control Sample Data'!O7&gt;0),'Control Sample Data'!O7,37),"")</f>
        <v/>
      </c>
      <c r="P7" s="86" t="str">
        <f>IF(SUM('Control Sample Data'!P$3:P$50)&gt;10,IF(AND(ISNUMBER('Control Sample Data'!P7),'Control Sample Data'!P7&lt;37,'Control Sample Data'!P7&gt;0),'Control Sample Data'!P7,37),"")</f>
        <v/>
      </c>
      <c r="Q7" s="86" t="str">
        <f>IF(SUM('Control Sample Data'!Q$3:Q$50)&gt;10,IF(AND(ISNUMBER('Control Sample Data'!Q7),'Control Sample Data'!Q7&lt;37,'Control Sample Data'!Q7&gt;0),'Control Sample Data'!Q7,37),"")</f>
        <v/>
      </c>
      <c r="R7" s="86" t="str">
        <f>IF(SUM('Control Sample Data'!R$3:R$50)&gt;10,IF(AND(ISNUMBER('Control Sample Data'!R7),'Control Sample Data'!R7&lt;37,'Control Sample Data'!R7&gt;0),'Control Sample Data'!R7,37),"")</f>
        <v/>
      </c>
      <c r="S7" s="86" t="str">
        <f>IF(SUM('Control Sample Data'!S$3:S$50)&gt;10,IF(AND(ISNUMBER('Control Sample Data'!S7),'Control Sample Data'!S7&lt;37,'Control Sample Data'!S7&gt;0),'Control Sample Data'!S7,37),"")</f>
        <v/>
      </c>
      <c r="T7" s="86" t="str">
        <f>IF(SUM('Control Sample Data'!T$3:T$50)&gt;10,IF(AND(ISNUMBER('Control Sample Data'!T7),'Control Sample Data'!T7&lt;37,'Control Sample Data'!T7&gt;0),'Control Sample Data'!T7,37),"")</f>
        <v/>
      </c>
      <c r="U7" s="86" t="str">
        <f>IF(SUM('Control Sample Data'!U$3:U$50)&gt;10,IF(AND(ISNUMBER('Control Sample Data'!U7),'Control Sample Data'!U7&lt;37,'Control Sample Data'!U7&gt;0),'Control Sample Data'!U7,37),"")</f>
        <v/>
      </c>
      <c r="V7" s="86" t="str">
        <f>IF(SUM('Control Sample Data'!V$3:V$50)&gt;10,IF(AND(ISNUMBER('Control Sample Data'!V7),'Control Sample Data'!V7&lt;37,'Control Sample Data'!V7&gt;0),'Control Sample Data'!V7,37),"")</f>
        <v/>
      </c>
      <c r="W7" s="86" t="str">
        <f>IF(SUM('Control Sample Data'!W$3:W$50)&gt;10,IF(AND(ISNUMBER('Control Sample Data'!W7),'Control Sample Data'!W7&lt;37,'Control Sample Data'!W7&gt;0),'Control Sample Data'!W7,37),"")</f>
        <v/>
      </c>
      <c r="X7" s="86" t="str">
        <f>IF(SUM('Control Sample Data'!X$3:X$50)&gt;10,IF(AND(ISNUMBER('Control Sample Data'!X7),'Control Sample Data'!X7&lt;37,'Control Sample Data'!X7&gt;0),'Control Sample Data'!X7,37),"")</f>
        <v/>
      </c>
      <c r="Y7" s="86" t="str">
        <f>IF(SUM('Control Sample Data'!Y$3:Y$50)&gt;10,IF(AND(ISNUMBER('Control Sample Data'!Y7),'Control Sample Data'!Y7&lt;37,'Control Sample Data'!Y7&gt;0),'Control Sample Data'!Y7,37),"")</f>
        <v/>
      </c>
      <c r="Z7" s="86" t="str">
        <f>IF(SUM('Control Sample Data'!Z$3:Z$50)&gt;10,IF(AND(ISNUMBER('Control Sample Data'!Z7),'Control Sample Data'!Z7&lt;37,'Control Sample Data'!Z7&gt;0),'Control Sample Data'!Z7,37),"")</f>
        <v/>
      </c>
      <c r="AA7" s="86" t="str">
        <f>IF(SUM('Control Sample Data'!AA$3:AA$50)&gt;10,IF(AND(ISNUMBER('Control Sample Data'!AA7),'Control Sample Data'!AA7&lt;37,'Control Sample Data'!AA7&gt;0),'Control Sample Data'!AA7,37),"")</f>
        <v/>
      </c>
      <c r="AB7" s="86" t="str">
        <f>IF(SUM('Control Sample Data'!AB$3:AB$50)&gt;10,IF(AND(ISNUMBER('Control Sample Data'!AB7),'Control Sample Data'!AB7&lt;37,'Control Sample Data'!AB7&gt;0),'Control Sample Data'!AB7,37),"")</f>
        <v/>
      </c>
      <c r="AC7" s="86" t="str">
        <f>IF(SUM('Control Sample Data'!AC$3:AC$50)&gt;10,IF(AND(ISNUMBER('Control Sample Data'!AC7),'Control Sample Data'!AC7&lt;37,'Control Sample Data'!AC7&gt;0),'Control Sample Data'!AC7,37),"")</f>
        <v/>
      </c>
      <c r="AD7" s="86" t="str">
        <f>IF(SUM('Control Sample Data'!AD$3:AD$50)&gt;10,IF(AND(ISNUMBER('Control Sample Data'!AD7),'Control Sample Data'!AD7&lt;37,'Control Sample Data'!AD7&gt;0),'Control Sample Data'!AD7,37),"")</f>
        <v/>
      </c>
      <c r="AE7" s="86" t="str">
        <f>IF(SUM('Control Sample Data'!AE$3:AE$50)&gt;10,IF(AND(ISNUMBER('Control Sample Data'!AE7),'Control Sample Data'!AE7&lt;37,'Control Sample Data'!AE7&gt;0),'Control Sample Data'!AE7,37),"")</f>
        <v/>
      </c>
      <c r="AF7" s="86" t="str">
        <f>IF(SUM('Control Sample Data'!AF$3:AF$50)&gt;10,IF(AND(ISNUMBER('Control Sample Data'!AF7),'Control Sample Data'!AF7&lt;37,'Control Sample Data'!AF7&gt;0),'Control Sample Data'!AF7,37),"")</f>
        <v/>
      </c>
      <c r="AG7" s="86" t="str">
        <f>IF(SUM('Control Sample Data'!AG$3:AG$50)&gt;10,IF(AND(ISNUMBER('Control Sample Data'!AG7),'Control Sample Data'!AG7&lt;37,'Control Sample Data'!AG7&gt;0),'Control Sample Data'!AG7,37),"")</f>
        <v/>
      </c>
      <c r="AH7" s="86" t="str">
        <f>IF(SUM('Control Sample Data'!AH$3:AH$50)&gt;10,IF(AND(ISNUMBER('Control Sample Data'!AH7),'Control Sample Data'!AH7&lt;37,'Control Sample Data'!AH7&gt;0),'Control Sample Data'!AH7,37),"")</f>
        <v/>
      </c>
      <c r="AI7" s="86" t="str">
        <f>IF(SUM('Control Sample Data'!AI$3:AI$50)&gt;10,IF(AND(ISNUMBER('Control Sample Data'!AI7),'Control Sample Data'!AI7&lt;37,'Control Sample Data'!AI7&gt;0),'Control Sample Data'!AI7,37),"")</f>
        <v/>
      </c>
      <c r="AJ7" s="86" t="str">
        <f>IF(SUM('Control Sample Data'!AJ$3:AJ$50)&gt;10,IF(AND(ISNUMBER('Control Sample Data'!AJ7),'Control Sample Data'!AJ7&lt;37,'Control Sample Data'!AJ7&gt;0),'Control Sample Data'!AJ7,37),"")</f>
        <v/>
      </c>
      <c r="AK7" s="86" t="str">
        <f>IF(SUM('Control Sample Data'!AK$3:AK$50)&gt;10,IF(AND(ISNUMBER('Control Sample Data'!AK7),'Control Sample Data'!AK7&lt;37,'Control Sample Data'!AK7&gt;0),'Control Sample Data'!AK7,37),"")</f>
        <v/>
      </c>
      <c r="AL7" s="86" t="str">
        <f>IF(SUM('Control Sample Data'!AL$3:AL$50)&gt;10,IF(AND(ISNUMBER('Control Sample Data'!AL7),'Control Sample Data'!AL7&lt;37,'Control Sample Data'!AL7&gt;0),'Control Sample Data'!AL7,37),"")</f>
        <v/>
      </c>
      <c r="AM7" s="86" t="str">
        <f>IF(SUM('Control Sample Data'!AM$3:AM$50)&gt;10,IF(AND(ISNUMBER('Control Sample Data'!AM7),'Control Sample Data'!AM7&lt;37,'Control Sample Data'!AM7&gt;0),'Control Sample Data'!AM7,37),"")</f>
        <v/>
      </c>
      <c r="AN7" s="86" t="str">
        <f>IF(SUM('Control Sample Data'!AN$3:AN$50)&gt;10,IF(AND(ISNUMBER('Control Sample Data'!AN7),'Control Sample Data'!AN7&lt;37,'Control Sample Data'!AN7&gt;0),'Control Sample Data'!AN7,37),"")</f>
        <v/>
      </c>
      <c r="AO7" s="86" t="str">
        <f>IF(SUM('Control Sample Data'!AO$3:AO$50)&gt;10,IF(AND(ISNUMBER('Control Sample Data'!AO7),'Control Sample Data'!AO7&lt;37,'Control Sample Data'!AO7&gt;0),'Control Sample Data'!AO7,37),"")</f>
        <v/>
      </c>
      <c r="AP7" s="86" t="str">
        <f>IF(SUM('Control Sample Data'!AP$3:AP$50)&gt;10,IF(AND(ISNUMBER('Control Sample Data'!AP7),'Control Sample Data'!AP7&lt;37,'Control Sample Data'!AP7&gt;0),'Control Sample Data'!AP7,37),"")</f>
        <v/>
      </c>
      <c r="AQ7" s="86" t="str">
        <f>IF(SUM('Control Sample Data'!AQ$3:AQ$50)&gt;10,IF(AND(ISNUMBER('Control Sample Data'!AQ7),'Control Sample Data'!AQ7&lt;37,'Control Sample Data'!AQ7&gt;0),'Control Sample Data'!AQ7,37),"")</f>
        <v/>
      </c>
      <c r="AR7" s="86" t="str">
        <f>IF(SUM('Control Sample Data'!AR$3:AR$50)&gt;10,IF(AND(ISNUMBER('Control Sample Data'!AR7),'Control Sample Data'!AR7&lt;37,'Control Sample Data'!AR7&gt;0),'Control Sample Data'!AR7,37),"")</f>
        <v/>
      </c>
      <c r="AS7" s="86" t="str">
        <f>IF(SUM('Control Sample Data'!AS$3:AS$50)&gt;10,IF(AND(ISNUMBER('Control Sample Data'!AS7),'Control Sample Data'!AS7&lt;37,'Control Sample Data'!AS7&gt;0),'Control Sample Data'!AS7,37),"")</f>
        <v/>
      </c>
      <c r="AT7" s="86" t="str">
        <f>IF(SUM('Control Sample Data'!AT$3:AT$50)&gt;10,IF(AND(ISNUMBER('Control Sample Data'!AT7),'Control Sample Data'!AT7&lt;37,'Control Sample Data'!AT7&gt;0),'Control Sample Data'!AT7,37),"")</f>
        <v/>
      </c>
      <c r="AU7" s="86" t="str">
        <f>IF(SUM('Control Sample Data'!AU$3:AU$50)&gt;10,IF(AND(ISNUMBER('Control Sample Data'!AU7),'Control Sample Data'!AU7&lt;37,'Control Sample Data'!AU7&gt;0),'Control Sample Data'!AU7,37),"")</f>
        <v/>
      </c>
      <c r="AV7" s="86" t="str">
        <f>IF(SUM('Control Sample Data'!AV$3:AV$50)&gt;10,IF(AND(ISNUMBER('Control Sample Data'!AV7),'Control Sample Data'!AV7&lt;37,'Control Sample Data'!AV7&gt;0),'Control Sample Data'!AV7,37),"")</f>
        <v/>
      </c>
      <c r="AW7" s="86" t="str">
        <f>IF(SUM('Control Sample Data'!AW$3:AW$50)&gt;10,IF(AND(ISNUMBER('Control Sample Data'!AW7),'Control Sample Data'!AW7&lt;37,'Control Sample Data'!AW7&gt;0),'Control Sample Data'!AW7,37),"")</f>
        <v/>
      </c>
      <c r="AX7" s="86" t="str">
        <f>IF(SUM('Control Sample Data'!AX$3:AX$50)&gt;10,IF(AND(ISNUMBER('Control Sample Data'!AX7),'Control Sample Data'!AX7&lt;37,'Control Sample Data'!AX7&gt;0),'Control Sample Data'!AX7,37),"")</f>
        <v/>
      </c>
      <c r="AY7" s="87">
        <f>IF(ISERROR(AVERAGE(Calculations!C7:AX7)),"",AVERAGE(Calculations!C7:AX7))</f>
        <v>37</v>
      </c>
      <c r="AZ7" s="87">
        <f>IF(ISERROR(STDEV(Calculations!C7:AX7)),"",IF(COUNT(Calculations!C7:AX7)&lt;3,"N/A",STDEV(Calculations!C7:AX7)))</f>
        <v>0</v>
      </c>
      <c r="BA7" s="84" t="s">
        <v>1521</v>
      </c>
      <c r="BB7" s="85" t="str">
        <f>'Array Table'!B6</f>
        <v>Bacteroides coprocola</v>
      </c>
      <c r="BC7" s="86">
        <f>IF(SUM('Test Sample Data'!C$3:C$50)&gt;10,IF(AND(ISNUMBER('Test Sample Data'!C7),'Test Sample Data'!C7&lt;37,'Test Sample Data'!C7&gt;0),'Test Sample Data'!C7,37),"")</f>
        <v>37</v>
      </c>
      <c r="BD7" s="86">
        <f>IF(SUM('Test Sample Data'!D$3:D$50)&gt;10,IF(AND(ISNUMBER('Test Sample Data'!D7),'Test Sample Data'!D7&lt;37,'Test Sample Data'!D7&gt;0),'Test Sample Data'!D7,37),"")</f>
        <v>37</v>
      </c>
      <c r="BE7" s="86">
        <f>IF(SUM('Test Sample Data'!E$3:E$50)&gt;10,IF(AND(ISNUMBER('Test Sample Data'!E7),'Test Sample Data'!E7&lt;37,'Test Sample Data'!E7&gt;0),'Test Sample Data'!E7,37),"")</f>
        <v>37</v>
      </c>
      <c r="BF7" s="86" t="str">
        <f>IF(SUM('Test Sample Data'!F$3:F$50)&gt;10,IF(AND(ISNUMBER('Test Sample Data'!F7),'Test Sample Data'!F7&lt;37,'Test Sample Data'!F7&gt;0),'Test Sample Data'!F7,37),"")</f>
        <v/>
      </c>
      <c r="BG7" s="86" t="str">
        <f>IF(SUM('Test Sample Data'!G$3:G$50)&gt;10,IF(AND(ISNUMBER('Test Sample Data'!G7),'Test Sample Data'!G7&lt;37,'Test Sample Data'!G7&gt;0),'Test Sample Data'!G7,37),"")</f>
        <v/>
      </c>
      <c r="BH7" s="86" t="str">
        <f>IF(SUM('Test Sample Data'!H$3:H$50)&gt;10,IF(AND(ISNUMBER('Test Sample Data'!H7),'Test Sample Data'!H7&lt;37,'Test Sample Data'!H7&gt;0),'Test Sample Data'!H7,37),"")</f>
        <v/>
      </c>
      <c r="BI7" s="86" t="str">
        <f>IF(SUM('Test Sample Data'!I$3:I$50)&gt;10,IF(AND(ISNUMBER('Test Sample Data'!I7),'Test Sample Data'!I7&lt;37,'Test Sample Data'!I7&gt;0),'Test Sample Data'!I7,37),"")</f>
        <v/>
      </c>
      <c r="BJ7" s="86" t="str">
        <f>IF(SUM('Test Sample Data'!J$3:J$50)&gt;10,IF(AND(ISNUMBER('Test Sample Data'!J7),'Test Sample Data'!J7&lt;37,'Test Sample Data'!J7&gt;0),'Test Sample Data'!J7,37),"")</f>
        <v/>
      </c>
      <c r="BK7" s="86" t="str">
        <f>IF(SUM('Test Sample Data'!K$3:K$50)&gt;10,IF(AND(ISNUMBER('Test Sample Data'!K7),'Test Sample Data'!K7&lt;37,'Test Sample Data'!K7&gt;0),'Test Sample Data'!K7,37),"")</f>
        <v/>
      </c>
      <c r="BL7" s="86" t="str">
        <f>IF(SUM('Test Sample Data'!L$3:L$50)&gt;10,IF(AND(ISNUMBER('Test Sample Data'!L7),'Test Sample Data'!L7&lt;37,'Test Sample Data'!L7&gt;0),'Test Sample Data'!L7,37),"")</f>
        <v/>
      </c>
      <c r="BM7" s="86" t="str">
        <f>IF(SUM('Test Sample Data'!M$3:M$50)&gt;10,IF(AND(ISNUMBER('Test Sample Data'!M7),'Test Sample Data'!M7&lt;37,'Test Sample Data'!M7&gt;0),'Test Sample Data'!M7,37),"")</f>
        <v/>
      </c>
      <c r="BN7" s="86" t="str">
        <f>IF(SUM('Test Sample Data'!N$3:N$50)&gt;10,IF(AND(ISNUMBER('Test Sample Data'!N7),'Test Sample Data'!N7&lt;37,'Test Sample Data'!N7&gt;0),'Test Sample Data'!N7,37),"")</f>
        <v/>
      </c>
      <c r="BO7" s="86" t="str">
        <f>IF(SUM('Test Sample Data'!O$3:O$50)&gt;10,IF(AND(ISNUMBER('Test Sample Data'!O7),'Test Sample Data'!O7&lt;37,'Test Sample Data'!O7&gt;0),'Test Sample Data'!O7,37),"")</f>
        <v/>
      </c>
      <c r="BP7" s="86" t="str">
        <f>IF(SUM('Test Sample Data'!P$3:P$50)&gt;10,IF(AND(ISNUMBER('Test Sample Data'!P7),'Test Sample Data'!P7&lt;37,'Test Sample Data'!P7&gt;0),'Test Sample Data'!P7,37),"")</f>
        <v/>
      </c>
      <c r="BQ7" s="86" t="str">
        <f>IF(SUM('Test Sample Data'!Q$3:Q$50)&gt;10,IF(AND(ISNUMBER('Test Sample Data'!Q7),'Test Sample Data'!Q7&lt;37,'Test Sample Data'!Q7&gt;0),'Test Sample Data'!Q7,37),"")</f>
        <v/>
      </c>
      <c r="BR7" s="86" t="str">
        <f>IF(SUM('Test Sample Data'!R$3:R$50)&gt;10,IF(AND(ISNUMBER('Test Sample Data'!R7),'Test Sample Data'!R7&lt;37,'Test Sample Data'!R7&gt;0),'Test Sample Data'!R7,37),"")</f>
        <v/>
      </c>
      <c r="BS7" s="86" t="str">
        <f>IF(SUM('Test Sample Data'!S$3:S$50)&gt;10,IF(AND(ISNUMBER('Test Sample Data'!S7),'Test Sample Data'!S7&lt;37,'Test Sample Data'!S7&gt;0),'Test Sample Data'!S7,37),"")</f>
        <v/>
      </c>
      <c r="BT7" s="86" t="str">
        <f>IF(SUM('Test Sample Data'!T$3:T$50)&gt;10,IF(AND(ISNUMBER('Test Sample Data'!T7),'Test Sample Data'!T7&lt;37,'Test Sample Data'!T7&gt;0),'Test Sample Data'!T7,37),"")</f>
        <v/>
      </c>
      <c r="BU7" s="86" t="str">
        <f>IF(SUM('Test Sample Data'!U$3:U$50)&gt;10,IF(AND(ISNUMBER('Test Sample Data'!U7),'Test Sample Data'!U7&lt;37,'Test Sample Data'!U7&gt;0),'Test Sample Data'!U7,37),"")</f>
        <v/>
      </c>
      <c r="BV7" s="86" t="str">
        <f>IF(SUM('Test Sample Data'!V$3:V$50)&gt;10,IF(AND(ISNUMBER('Test Sample Data'!V7),'Test Sample Data'!V7&lt;37,'Test Sample Data'!V7&gt;0),'Test Sample Data'!V7,37),"")</f>
        <v/>
      </c>
      <c r="BW7" s="86" t="str">
        <f>IF(SUM('Test Sample Data'!W$3:W$50)&gt;10,IF(AND(ISNUMBER('Test Sample Data'!W7),'Test Sample Data'!W7&lt;37,'Test Sample Data'!W7&gt;0),'Test Sample Data'!W7,37),"")</f>
        <v/>
      </c>
      <c r="BX7" s="86" t="str">
        <f>IF(SUM('Test Sample Data'!X$3:X$50)&gt;10,IF(AND(ISNUMBER('Test Sample Data'!X7),'Test Sample Data'!X7&lt;37,'Test Sample Data'!X7&gt;0),'Test Sample Data'!X7,37),"")</f>
        <v/>
      </c>
      <c r="BY7" s="86" t="str">
        <f>IF(SUM('Test Sample Data'!Y$3:Y$50)&gt;10,IF(AND(ISNUMBER('Test Sample Data'!Y7),'Test Sample Data'!Y7&lt;37,'Test Sample Data'!Y7&gt;0),'Test Sample Data'!Y7,37),"")</f>
        <v/>
      </c>
      <c r="BZ7" s="86" t="str">
        <f>IF(SUM('Test Sample Data'!Z$3:Z$50)&gt;10,IF(AND(ISNUMBER('Test Sample Data'!Z7),'Test Sample Data'!Z7&lt;37,'Test Sample Data'!Z7&gt;0),'Test Sample Data'!Z7,37),"")</f>
        <v/>
      </c>
      <c r="CA7" s="86" t="str">
        <f>IF(SUM('Test Sample Data'!AA$3:AA$50)&gt;10,IF(AND(ISNUMBER('Test Sample Data'!AA7),'Test Sample Data'!AA7&lt;37,'Test Sample Data'!AA7&gt;0),'Test Sample Data'!AA7,37),"")</f>
        <v/>
      </c>
      <c r="CB7" s="86" t="str">
        <f>IF(SUM('Test Sample Data'!AB$3:AB$50)&gt;10,IF(AND(ISNUMBER('Test Sample Data'!AB7),'Test Sample Data'!AB7&lt;37,'Test Sample Data'!AB7&gt;0),'Test Sample Data'!AB7,37),"")</f>
        <v/>
      </c>
      <c r="CC7" s="86" t="str">
        <f>IF(SUM('Test Sample Data'!AC$3:AC$50)&gt;10,IF(AND(ISNUMBER('Test Sample Data'!AC7),'Test Sample Data'!AC7&lt;37,'Test Sample Data'!AC7&gt;0),'Test Sample Data'!AC7,37),"")</f>
        <v/>
      </c>
      <c r="CD7" s="86" t="str">
        <f>IF(SUM('Test Sample Data'!AD$3:AD$50)&gt;10,IF(AND(ISNUMBER('Test Sample Data'!AD7),'Test Sample Data'!AD7&lt;37,'Test Sample Data'!AD7&gt;0),'Test Sample Data'!AD7,37),"")</f>
        <v/>
      </c>
      <c r="CE7" s="86" t="str">
        <f>IF(SUM('Test Sample Data'!AE$3:AE$50)&gt;10,IF(AND(ISNUMBER('Test Sample Data'!AE7),'Test Sample Data'!AE7&lt;37,'Test Sample Data'!AE7&gt;0),'Test Sample Data'!AE7,37),"")</f>
        <v/>
      </c>
      <c r="CF7" s="86" t="str">
        <f>IF(SUM('Test Sample Data'!AF$3:AF$50)&gt;10,IF(AND(ISNUMBER('Test Sample Data'!AF7),'Test Sample Data'!AF7&lt;37,'Test Sample Data'!AF7&gt;0),'Test Sample Data'!AF7,37),"")</f>
        <v/>
      </c>
      <c r="CG7" s="86" t="str">
        <f>IF(SUM('Test Sample Data'!AG$3:AG$50)&gt;10,IF(AND(ISNUMBER('Test Sample Data'!AG7),'Test Sample Data'!AG7&lt;37,'Test Sample Data'!AG7&gt;0),'Test Sample Data'!AG7,37),"")</f>
        <v/>
      </c>
      <c r="CH7" s="86" t="str">
        <f>IF(SUM('Test Sample Data'!AH$3:AH$50)&gt;10,IF(AND(ISNUMBER('Test Sample Data'!AH7),'Test Sample Data'!AH7&lt;37,'Test Sample Data'!AH7&gt;0),'Test Sample Data'!AH7,37),"")</f>
        <v/>
      </c>
      <c r="CI7" s="86" t="str">
        <f>IF(SUM('Test Sample Data'!AI$3:AI$50)&gt;10,IF(AND(ISNUMBER('Test Sample Data'!AI7),'Test Sample Data'!AI7&lt;37,'Test Sample Data'!AI7&gt;0),'Test Sample Data'!AI7,37),"")</f>
        <v/>
      </c>
      <c r="CJ7" s="86" t="str">
        <f>IF(SUM('Test Sample Data'!AJ$3:AJ$50)&gt;10,IF(AND(ISNUMBER('Test Sample Data'!AJ7),'Test Sample Data'!AJ7&lt;37,'Test Sample Data'!AJ7&gt;0),'Test Sample Data'!AJ7,37),"")</f>
        <v/>
      </c>
      <c r="CK7" s="86" t="str">
        <f>IF(SUM('Test Sample Data'!AK$3:AK$50)&gt;10,IF(AND(ISNUMBER('Test Sample Data'!AK7),'Test Sample Data'!AK7&lt;37,'Test Sample Data'!AK7&gt;0),'Test Sample Data'!AK7,37),"")</f>
        <v/>
      </c>
      <c r="CL7" s="86" t="str">
        <f>IF(SUM('Test Sample Data'!AL$3:AL$50)&gt;10,IF(AND(ISNUMBER('Test Sample Data'!AL7),'Test Sample Data'!AL7&lt;37,'Test Sample Data'!AL7&gt;0),'Test Sample Data'!AL7,37),"")</f>
        <v/>
      </c>
      <c r="CM7" s="86" t="str">
        <f>IF(SUM('Test Sample Data'!AM$3:AM$50)&gt;10,IF(AND(ISNUMBER('Test Sample Data'!AM7),'Test Sample Data'!AM7&lt;37,'Test Sample Data'!AM7&gt;0),'Test Sample Data'!AM7,37),"")</f>
        <v/>
      </c>
      <c r="CN7" s="86" t="str">
        <f>IF(SUM('Test Sample Data'!AN$3:AN$50)&gt;10,IF(AND(ISNUMBER('Test Sample Data'!AN7),'Test Sample Data'!AN7&lt;37,'Test Sample Data'!AN7&gt;0),'Test Sample Data'!AN7,37),"")</f>
        <v/>
      </c>
      <c r="CO7" s="86" t="str">
        <f>IF(SUM('Test Sample Data'!AO$3:AO$50)&gt;10,IF(AND(ISNUMBER('Test Sample Data'!AO7),'Test Sample Data'!AO7&lt;37,'Test Sample Data'!AO7&gt;0),'Test Sample Data'!AO7,37),"")</f>
        <v/>
      </c>
      <c r="CP7" s="86" t="str">
        <f>IF(SUM('Test Sample Data'!AP$3:AP$50)&gt;10,IF(AND(ISNUMBER('Test Sample Data'!AP7),'Test Sample Data'!AP7&lt;37,'Test Sample Data'!AP7&gt;0),'Test Sample Data'!AP7,37),"")</f>
        <v/>
      </c>
      <c r="CQ7" s="86" t="str">
        <f>IF(SUM('Test Sample Data'!AQ$3:AQ$50)&gt;10,IF(AND(ISNUMBER('Test Sample Data'!AQ7),'Test Sample Data'!AQ7&lt;37,'Test Sample Data'!AQ7&gt;0),'Test Sample Data'!AQ7,37),"")</f>
        <v/>
      </c>
      <c r="CR7" s="86" t="str">
        <f>IF(SUM('Test Sample Data'!AR$3:AR$50)&gt;10,IF(AND(ISNUMBER('Test Sample Data'!AR7),'Test Sample Data'!AR7&lt;37,'Test Sample Data'!AR7&gt;0),'Test Sample Data'!AR7,37),"")</f>
        <v/>
      </c>
      <c r="CS7" s="86" t="str">
        <f>IF(SUM('Test Sample Data'!AS$3:AS$50)&gt;10,IF(AND(ISNUMBER('Test Sample Data'!AS7),'Test Sample Data'!AS7&lt;37,'Test Sample Data'!AS7&gt;0),'Test Sample Data'!AS7,37),"")</f>
        <v/>
      </c>
      <c r="CT7" s="86" t="str">
        <f>IF(SUM('Test Sample Data'!AT$3:AT$50)&gt;10,IF(AND(ISNUMBER('Test Sample Data'!AT7),'Test Sample Data'!AT7&lt;37,'Test Sample Data'!AT7&gt;0),'Test Sample Data'!AT7,37),"")</f>
        <v/>
      </c>
      <c r="CU7" s="86" t="str">
        <f>IF(SUM('Test Sample Data'!AU$3:AU$50)&gt;10,IF(AND(ISNUMBER('Test Sample Data'!AU7),'Test Sample Data'!AU7&lt;37,'Test Sample Data'!AU7&gt;0),'Test Sample Data'!AU7,37),"")</f>
        <v/>
      </c>
      <c r="CV7" s="86" t="str">
        <f>IF(SUM('Test Sample Data'!AV$3:AV$50)&gt;10,IF(AND(ISNUMBER('Test Sample Data'!AV7),'Test Sample Data'!AV7&lt;37,'Test Sample Data'!AV7&gt;0),'Test Sample Data'!AV7,37),"")</f>
        <v/>
      </c>
      <c r="CW7" s="86" t="str">
        <f>IF(SUM('Test Sample Data'!AW$3:AW$50)&gt;10,IF(AND(ISNUMBER('Test Sample Data'!AW7),'Test Sample Data'!AW7&lt;37,'Test Sample Data'!AW7&gt;0),'Test Sample Data'!AW7,37),"")</f>
        <v/>
      </c>
      <c r="CX7" s="86" t="str">
        <f>IF(SUM('Test Sample Data'!AX$3:AX$50)&gt;10,IF(AND(ISNUMBER('Test Sample Data'!AX7),'Test Sample Data'!AX7&lt;37,'Test Sample Data'!AX7&gt;0),'Test Sample Data'!AX7,37),"")</f>
        <v/>
      </c>
      <c r="CY7" s="87">
        <f>IF(ISERROR(AVERAGE(Calculations!BC7:CX7)),"",AVERAGE(Calculations!BC7:CX7))</f>
        <v>37</v>
      </c>
      <c r="CZ7" s="87">
        <f>IF(ISERROR(STDEV(Calculations!BC7:CX7)),"",IF(COUNT(Calculations!BC7:CX7)&lt;3,"N/A",STDEV(Calculations!BC7:CX7)))</f>
        <v>0</v>
      </c>
      <c r="DA7" s="84" t="s">
        <v>1521</v>
      </c>
      <c r="DB7" s="85" t="str">
        <f>'Array Table'!B6</f>
        <v>Bacteroides coprocola</v>
      </c>
      <c r="DC7" s="87">
        <f>IF(SUM('No Template Controls'!C$3:C$50)&gt;10,IF(AND(ISNUMBER('No Template Controls'!C7),'No Template Controls'!C7&lt;37,'No Template Controls'!C7&gt;0),'No Template Controls'!C7,37),"")</f>
        <v>37</v>
      </c>
      <c r="DD7" s="87">
        <f>IF(SUM('No Template Controls'!D$3:D$50)&gt;10,IF(AND(ISNUMBER('No Template Controls'!D7),'No Template Controls'!D7&lt;37,'No Template Controls'!D7&gt;0),'No Template Controls'!D7,37),"")</f>
        <v>37</v>
      </c>
      <c r="DE7" s="87">
        <f>IF(SUM('No Template Controls'!E$3:E$50)&gt;10,IF(AND(ISNUMBER('No Template Controls'!E7),'No Template Controls'!E7&lt;37,'No Template Controls'!E7&gt;0),'No Template Controls'!E7,37),"")</f>
        <v>37</v>
      </c>
      <c r="DF7" s="87" t="str">
        <f>IF(SUM('No Template Controls'!F$3:F$50)&gt;10,IF(AND(ISNUMBER('No Template Controls'!F7),'No Template Controls'!F7&lt;37,'No Template Controls'!F7&gt;0),'No Template Controls'!F7,37),"")</f>
        <v/>
      </c>
      <c r="DG7" s="87" t="str">
        <f>IF(SUM('No Template Controls'!G$3:G$50)&gt;10,IF(AND(ISNUMBER('No Template Controls'!G7),'No Template Controls'!G7&lt;37,'No Template Controls'!G7&gt;0),'No Template Controls'!G7,37),"")</f>
        <v/>
      </c>
      <c r="DH7" s="87" t="str">
        <f>IF(SUM('No Template Controls'!H$3:H$50)&gt;10,IF(AND(ISNUMBER('No Template Controls'!H7),'No Template Controls'!H7&lt;37,'No Template Controls'!H7&gt;0),'No Template Controls'!H7,37),"")</f>
        <v/>
      </c>
      <c r="DI7" s="87">
        <f>IF(ISERROR(AVERAGE(Calculations!DC7:DH7)),"",AVERAGE(Calculations!DC7:DH7))</f>
        <v>37</v>
      </c>
      <c r="DJ7" s="87">
        <f>IF(ISERROR(STDEV(Calculations!DC7:DH7)),"",IF(COUNT(Calculations!DC7:DH7)&lt;3,"N/A",STDEV(Calculations!DC7:DH7)))</f>
        <v>0</v>
      </c>
      <c r="DK7" s="84" t="s">
        <v>1521</v>
      </c>
      <c r="DL7" s="85" t="str">
        <f>'Array Table'!B6</f>
        <v>Bacteroides coprocola</v>
      </c>
      <c r="DM7" s="86">
        <f t="shared" si="0"/>
        <v>12.5</v>
      </c>
      <c r="DN7" s="86">
        <f t="shared" si="1"/>
        <v>12.274999999999999</v>
      </c>
      <c r="DO7" s="86">
        <f t="shared" si="2"/>
        <v>12.5</v>
      </c>
      <c r="DP7" s="86" t="str">
        <f t="shared" si="3"/>
        <v/>
      </c>
      <c r="DQ7" s="86" t="str">
        <f t="shared" si="4"/>
        <v/>
      </c>
      <c r="DR7" s="86" t="str">
        <f t="shared" si="5"/>
        <v/>
      </c>
      <c r="DS7" s="86" t="str">
        <f t="shared" si="6"/>
        <v/>
      </c>
      <c r="DT7" s="86" t="str">
        <f t="shared" si="7"/>
        <v/>
      </c>
      <c r="DU7" s="86" t="str">
        <f t="shared" si="8"/>
        <v/>
      </c>
      <c r="DV7" s="86" t="str">
        <f t="shared" si="9"/>
        <v/>
      </c>
      <c r="DW7" s="86" t="str">
        <f t="shared" si="10"/>
        <v/>
      </c>
      <c r="DX7" s="86" t="str">
        <f t="shared" si="11"/>
        <v/>
      </c>
      <c r="DY7" s="86" t="str">
        <f t="shared" si="12"/>
        <v/>
      </c>
      <c r="DZ7" s="86" t="str">
        <f t="shared" si="13"/>
        <v/>
      </c>
      <c r="EA7" s="86" t="str">
        <f t="shared" si="14"/>
        <v/>
      </c>
      <c r="EB7" s="86" t="str">
        <f t="shared" si="15"/>
        <v/>
      </c>
      <c r="EC7" s="86" t="str">
        <f t="shared" si="16"/>
        <v/>
      </c>
      <c r="ED7" s="86" t="str">
        <f t="shared" si="17"/>
        <v/>
      </c>
      <c r="EE7" s="86" t="str">
        <f t="shared" si="18"/>
        <v/>
      </c>
      <c r="EF7" s="86" t="str">
        <f t="shared" si="19"/>
        <v/>
      </c>
      <c r="EG7" s="86" t="str">
        <f t="shared" si="20"/>
        <v/>
      </c>
      <c r="EH7" s="86" t="str">
        <f t="shared" si="21"/>
        <v/>
      </c>
      <c r="EI7" s="86" t="str">
        <f t="shared" si="22"/>
        <v/>
      </c>
      <c r="EJ7" s="86" t="str">
        <f t="shared" si="23"/>
        <v/>
      </c>
      <c r="EK7" s="86" t="str">
        <f t="shared" si="24"/>
        <v/>
      </c>
      <c r="EL7" s="86" t="str">
        <f t="shared" si="25"/>
        <v/>
      </c>
      <c r="EM7" s="86" t="str">
        <f t="shared" si="26"/>
        <v/>
      </c>
      <c r="EN7" s="86" t="str">
        <f t="shared" si="27"/>
        <v/>
      </c>
      <c r="EO7" s="86" t="str">
        <f t="shared" si="28"/>
        <v/>
      </c>
      <c r="EP7" s="86" t="str">
        <f t="shared" si="29"/>
        <v/>
      </c>
      <c r="EQ7" s="86" t="str">
        <f t="shared" si="30"/>
        <v/>
      </c>
      <c r="ER7" s="86" t="str">
        <f t="shared" si="31"/>
        <v/>
      </c>
      <c r="ES7" s="86" t="str">
        <f t="shared" si="32"/>
        <v/>
      </c>
      <c r="ET7" s="86" t="str">
        <f t="shared" si="33"/>
        <v/>
      </c>
      <c r="EU7" s="86" t="str">
        <f t="shared" si="34"/>
        <v/>
      </c>
      <c r="EV7" s="86" t="str">
        <f t="shared" si="35"/>
        <v/>
      </c>
      <c r="EW7" s="86" t="str">
        <f t="shared" si="36"/>
        <v/>
      </c>
      <c r="EX7" s="86" t="str">
        <f t="shared" si="37"/>
        <v/>
      </c>
      <c r="EY7" s="86" t="str">
        <f t="shared" si="38"/>
        <v/>
      </c>
      <c r="EZ7" s="86" t="str">
        <f t="shared" si="39"/>
        <v/>
      </c>
      <c r="FA7" s="86" t="str">
        <f t="shared" si="40"/>
        <v/>
      </c>
      <c r="FB7" s="86" t="str">
        <f t="shared" si="41"/>
        <v/>
      </c>
      <c r="FC7" s="86" t="str">
        <f t="shared" si="42"/>
        <v/>
      </c>
      <c r="FD7" s="86" t="str">
        <f t="shared" si="43"/>
        <v/>
      </c>
      <c r="FE7" s="86" t="str">
        <f t="shared" si="44"/>
        <v/>
      </c>
      <c r="FF7" s="86" t="str">
        <f t="shared" si="45"/>
        <v/>
      </c>
      <c r="FG7" s="86" t="str">
        <f t="shared" si="46"/>
        <v/>
      </c>
      <c r="FH7" s="86" t="str">
        <f t="shared" si="47"/>
        <v/>
      </c>
      <c r="FI7" s="88">
        <f t="shared" si="48"/>
        <v>12.424999999999999</v>
      </c>
      <c r="FJ7" s="84" t="s">
        <v>1521</v>
      </c>
      <c r="FK7" s="85" t="str">
        <f>'Array Table'!B6</f>
        <v>Bacteroides coprocola</v>
      </c>
      <c r="FL7" s="86">
        <f t="shared" si="49"/>
        <v>12.645</v>
      </c>
      <c r="FM7" s="86">
        <f t="shared" si="50"/>
        <v>11.645</v>
      </c>
      <c r="FN7" s="86">
        <f t="shared" si="51"/>
        <v>13.145</v>
      </c>
      <c r="FO7" s="86" t="str">
        <f t="shared" si="52"/>
        <v/>
      </c>
      <c r="FP7" s="86" t="str">
        <f t="shared" si="53"/>
        <v/>
      </c>
      <c r="FQ7" s="86" t="str">
        <f t="shared" si="54"/>
        <v/>
      </c>
      <c r="FR7" s="86" t="str">
        <f t="shared" si="55"/>
        <v/>
      </c>
      <c r="FS7" s="86" t="str">
        <f t="shared" si="56"/>
        <v/>
      </c>
      <c r="FT7" s="86" t="str">
        <f t="shared" si="57"/>
        <v/>
      </c>
      <c r="FU7" s="86" t="str">
        <f t="shared" si="58"/>
        <v/>
      </c>
      <c r="FV7" s="86" t="str">
        <f t="shared" si="59"/>
        <v/>
      </c>
      <c r="FW7" s="86" t="str">
        <f t="shared" si="60"/>
        <v/>
      </c>
      <c r="FX7" s="86" t="str">
        <f t="shared" si="61"/>
        <v/>
      </c>
      <c r="FY7" s="86" t="str">
        <f t="shared" si="62"/>
        <v/>
      </c>
      <c r="FZ7" s="86" t="str">
        <f t="shared" si="63"/>
        <v/>
      </c>
      <c r="GA7" s="86" t="str">
        <f t="shared" si="64"/>
        <v/>
      </c>
      <c r="GB7" s="86" t="str">
        <f t="shared" si="65"/>
        <v/>
      </c>
      <c r="GC7" s="86" t="str">
        <f t="shared" si="66"/>
        <v/>
      </c>
      <c r="GD7" s="86" t="str">
        <f t="shared" si="67"/>
        <v/>
      </c>
      <c r="GE7" s="86" t="str">
        <f t="shared" si="68"/>
        <v/>
      </c>
      <c r="GF7" s="86" t="str">
        <f t="shared" si="69"/>
        <v/>
      </c>
      <c r="GG7" s="86" t="str">
        <f t="shared" si="70"/>
        <v/>
      </c>
      <c r="GH7" s="86" t="str">
        <f t="shared" si="71"/>
        <v/>
      </c>
      <c r="GI7" s="86" t="str">
        <f t="shared" si="72"/>
        <v/>
      </c>
      <c r="GJ7" s="86" t="str">
        <f t="shared" si="73"/>
        <v/>
      </c>
      <c r="GK7" s="86" t="str">
        <f t="shared" si="74"/>
        <v/>
      </c>
      <c r="GL7" s="86" t="str">
        <f t="shared" si="75"/>
        <v/>
      </c>
      <c r="GM7" s="86" t="str">
        <f t="shared" si="76"/>
        <v/>
      </c>
      <c r="GN7" s="86" t="str">
        <f t="shared" si="77"/>
        <v/>
      </c>
      <c r="GO7" s="86" t="str">
        <f t="shared" si="78"/>
        <v/>
      </c>
      <c r="GP7" s="86" t="str">
        <f t="shared" si="79"/>
        <v/>
      </c>
      <c r="GQ7" s="86" t="str">
        <f t="shared" si="80"/>
        <v/>
      </c>
      <c r="GR7" s="86" t="str">
        <f t="shared" si="81"/>
        <v/>
      </c>
      <c r="GS7" s="86" t="str">
        <f t="shared" si="82"/>
        <v/>
      </c>
      <c r="GT7" s="86" t="str">
        <f t="shared" si="83"/>
        <v/>
      </c>
      <c r="GU7" s="86" t="str">
        <f t="shared" si="84"/>
        <v/>
      </c>
      <c r="GV7" s="86" t="str">
        <f t="shared" si="85"/>
        <v/>
      </c>
      <c r="GW7" s="86" t="str">
        <f t="shared" si="86"/>
        <v/>
      </c>
      <c r="GX7" s="86" t="str">
        <f t="shared" si="87"/>
        <v/>
      </c>
      <c r="GY7" s="86" t="str">
        <f t="shared" si="88"/>
        <v/>
      </c>
      <c r="GZ7" s="86" t="str">
        <f t="shared" si="89"/>
        <v/>
      </c>
      <c r="HA7" s="86" t="str">
        <f t="shared" si="90"/>
        <v/>
      </c>
      <c r="HB7" s="86" t="str">
        <f t="shared" si="91"/>
        <v/>
      </c>
      <c r="HC7" s="86" t="str">
        <f t="shared" si="92"/>
        <v/>
      </c>
      <c r="HD7" s="86" t="str">
        <f t="shared" si="93"/>
        <v/>
      </c>
      <c r="HE7" s="86" t="str">
        <f t="shared" si="94"/>
        <v/>
      </c>
      <c r="HF7" s="86" t="str">
        <f t="shared" si="95"/>
        <v/>
      </c>
      <c r="HG7" s="86" t="str">
        <f t="shared" si="96"/>
        <v/>
      </c>
      <c r="HH7" s="89">
        <f t="shared" si="97"/>
        <v>12.478333333333333</v>
      </c>
      <c r="HI7" s="84" t="s">
        <v>1521</v>
      </c>
      <c r="HJ7" s="85" t="str">
        <f>'Array Table'!B6</f>
        <v>Bacteroides coprocola</v>
      </c>
      <c r="HK7" s="87">
        <f>IF(FI7&gt;HH7,((2^-HH7)/(2^-FI7)),(-(2^-FI7)/(2^-HH7)))</f>
        <v>-1.0376596591597496</v>
      </c>
      <c r="HL7" s="90">
        <f t="shared" si="149"/>
        <v>0.96370711839154977</v>
      </c>
      <c r="HM7" s="87">
        <f t="shared" si="150"/>
        <v>-1.6054933102079946E-2</v>
      </c>
      <c r="HN7" s="84" t="s">
        <v>1521</v>
      </c>
      <c r="HO7" s="85" t="str">
        <f>'Array Table'!B6</f>
        <v>Bacteroides coprocola</v>
      </c>
      <c r="HP7" s="92">
        <f t="shared" si="151"/>
        <v>0</v>
      </c>
      <c r="HQ7" s="92">
        <f t="shared" si="98"/>
        <v>0</v>
      </c>
      <c r="HR7" s="92">
        <f t="shared" si="98"/>
        <v>0</v>
      </c>
      <c r="HS7" s="92" t="str">
        <f t="shared" si="98"/>
        <v/>
      </c>
      <c r="HT7" s="92" t="str">
        <f t="shared" si="98"/>
        <v/>
      </c>
      <c r="HU7" s="92" t="str">
        <f t="shared" si="98"/>
        <v/>
      </c>
      <c r="HV7" s="92" t="str">
        <f t="shared" si="98"/>
        <v/>
      </c>
      <c r="HW7" s="92" t="str">
        <f t="shared" si="98"/>
        <v/>
      </c>
      <c r="HX7" s="92" t="str">
        <f t="shared" si="98"/>
        <v/>
      </c>
      <c r="HY7" s="92" t="str">
        <f t="shared" si="98"/>
        <v/>
      </c>
      <c r="HZ7" s="92" t="str">
        <f t="shared" si="98"/>
        <v/>
      </c>
      <c r="IA7" s="92" t="str">
        <f t="shared" si="98"/>
        <v/>
      </c>
      <c r="IB7" s="92" t="str">
        <f t="shared" si="98"/>
        <v/>
      </c>
      <c r="IC7" s="92" t="str">
        <f t="shared" si="98"/>
        <v/>
      </c>
      <c r="ID7" s="92" t="str">
        <f t="shared" si="98"/>
        <v/>
      </c>
      <c r="IE7" s="92" t="str">
        <f t="shared" si="98"/>
        <v/>
      </c>
      <c r="IF7" s="92" t="str">
        <f t="shared" si="98"/>
        <v/>
      </c>
      <c r="IG7" s="92" t="str">
        <f t="shared" si="98"/>
        <v/>
      </c>
      <c r="IH7" s="92" t="str">
        <f t="shared" si="98"/>
        <v/>
      </c>
      <c r="II7" s="92" t="str">
        <f t="shared" si="98"/>
        <v/>
      </c>
      <c r="IJ7" s="92" t="str">
        <f t="shared" si="98"/>
        <v/>
      </c>
      <c r="IK7" s="92" t="str">
        <f t="shared" si="98"/>
        <v/>
      </c>
      <c r="IL7" s="92" t="str">
        <f t="shared" si="98"/>
        <v/>
      </c>
      <c r="IM7" s="92" t="str">
        <f t="shared" si="98"/>
        <v/>
      </c>
      <c r="IN7" s="92" t="str">
        <f t="shared" si="98"/>
        <v/>
      </c>
      <c r="IO7" s="92" t="str">
        <f t="shared" si="98"/>
        <v/>
      </c>
      <c r="IP7" s="92" t="str">
        <f t="shared" si="98"/>
        <v/>
      </c>
      <c r="IQ7" s="92" t="str">
        <f t="shared" si="98"/>
        <v/>
      </c>
      <c r="IR7" s="92" t="str">
        <f t="shared" si="98"/>
        <v/>
      </c>
      <c r="IS7" s="92" t="str">
        <f t="shared" si="98"/>
        <v/>
      </c>
      <c r="IT7" s="92" t="str">
        <f t="shared" si="98"/>
        <v/>
      </c>
      <c r="IU7" s="92" t="str">
        <f t="shared" si="98"/>
        <v/>
      </c>
      <c r="IV7" s="92" t="str">
        <f t="shared" si="98"/>
        <v/>
      </c>
      <c r="IW7" s="92" t="str">
        <f t="shared" si="98"/>
        <v/>
      </c>
      <c r="IX7" s="92" t="str">
        <f t="shared" si="98"/>
        <v/>
      </c>
      <c r="IY7" s="92" t="str">
        <f t="shared" si="98"/>
        <v/>
      </c>
      <c r="IZ7" s="92" t="str">
        <f t="shared" si="98"/>
        <v/>
      </c>
      <c r="JA7" s="92" t="str">
        <f t="shared" si="98"/>
        <v/>
      </c>
      <c r="JB7" s="92" t="str">
        <f t="shared" si="98"/>
        <v/>
      </c>
      <c r="JC7" s="92" t="str">
        <f t="shared" si="98"/>
        <v/>
      </c>
      <c r="JD7" s="92" t="str">
        <f t="shared" si="98"/>
        <v/>
      </c>
      <c r="JE7" s="92" t="str">
        <f t="shared" si="98"/>
        <v/>
      </c>
      <c r="JF7" s="92" t="str">
        <f t="shared" si="98"/>
        <v/>
      </c>
      <c r="JG7" s="92" t="str">
        <f t="shared" si="98"/>
        <v/>
      </c>
      <c r="JH7" s="92" t="str">
        <f t="shared" si="98"/>
        <v/>
      </c>
      <c r="JI7" s="92" t="str">
        <f t="shared" si="98"/>
        <v/>
      </c>
      <c r="JJ7" s="92" t="str">
        <f t="shared" si="98"/>
        <v/>
      </c>
      <c r="JK7" s="92" t="str">
        <f t="shared" si="98"/>
        <v/>
      </c>
      <c r="JL7" s="84" t="s">
        <v>1521</v>
      </c>
      <c r="JM7" s="85" t="str">
        <f>'Array Table'!B6</f>
        <v>Bacteroides coprocola</v>
      </c>
      <c r="JN7" s="92">
        <f t="shared" si="152"/>
        <v>0</v>
      </c>
      <c r="JO7" s="92">
        <f t="shared" si="99"/>
        <v>0</v>
      </c>
      <c r="JP7" s="92">
        <f t="shared" si="99"/>
        <v>0</v>
      </c>
      <c r="JQ7" s="92" t="str">
        <f t="shared" si="99"/>
        <v/>
      </c>
      <c r="JR7" s="92" t="str">
        <f t="shared" si="99"/>
        <v/>
      </c>
      <c r="JS7" s="92" t="str">
        <f t="shared" si="99"/>
        <v/>
      </c>
      <c r="JT7" s="92" t="str">
        <f t="shared" si="99"/>
        <v/>
      </c>
      <c r="JU7" s="92" t="str">
        <f t="shared" si="99"/>
        <v/>
      </c>
      <c r="JV7" s="92" t="str">
        <f t="shared" si="99"/>
        <v/>
      </c>
      <c r="JW7" s="92" t="str">
        <f t="shared" si="99"/>
        <v/>
      </c>
      <c r="JX7" s="92" t="str">
        <f t="shared" si="99"/>
        <v/>
      </c>
      <c r="JY7" s="92" t="str">
        <f t="shared" si="99"/>
        <v/>
      </c>
      <c r="JZ7" s="92" t="str">
        <f t="shared" si="99"/>
        <v/>
      </c>
      <c r="KA7" s="92" t="str">
        <f t="shared" si="99"/>
        <v/>
      </c>
      <c r="KB7" s="92" t="str">
        <f t="shared" si="99"/>
        <v/>
      </c>
      <c r="KC7" s="92" t="str">
        <f t="shared" si="99"/>
        <v/>
      </c>
      <c r="KD7" s="92" t="str">
        <f t="shared" si="99"/>
        <v/>
      </c>
      <c r="KE7" s="92" t="str">
        <f t="shared" si="99"/>
        <v/>
      </c>
      <c r="KF7" s="92" t="str">
        <f t="shared" si="99"/>
        <v/>
      </c>
      <c r="KG7" s="92" t="str">
        <f t="shared" si="99"/>
        <v/>
      </c>
      <c r="KH7" s="92" t="str">
        <f t="shared" si="99"/>
        <v/>
      </c>
      <c r="KI7" s="92" t="str">
        <f t="shared" si="99"/>
        <v/>
      </c>
      <c r="KJ7" s="92" t="str">
        <f t="shared" si="99"/>
        <v/>
      </c>
      <c r="KK7" s="92" t="str">
        <f t="shared" si="99"/>
        <v/>
      </c>
      <c r="KL7" s="92" t="str">
        <f t="shared" si="99"/>
        <v/>
      </c>
      <c r="KM7" s="92" t="str">
        <f t="shared" si="99"/>
        <v/>
      </c>
      <c r="KN7" s="92" t="str">
        <f t="shared" si="99"/>
        <v/>
      </c>
      <c r="KO7" s="92" t="str">
        <f t="shared" si="99"/>
        <v/>
      </c>
      <c r="KP7" s="92" t="str">
        <f t="shared" si="99"/>
        <v/>
      </c>
      <c r="KQ7" s="92" t="str">
        <f t="shared" si="99"/>
        <v/>
      </c>
      <c r="KR7" s="92" t="str">
        <f t="shared" si="99"/>
        <v/>
      </c>
      <c r="KS7" s="92" t="str">
        <f t="shared" si="99"/>
        <v/>
      </c>
      <c r="KT7" s="92" t="str">
        <f t="shared" si="99"/>
        <v/>
      </c>
      <c r="KU7" s="92" t="str">
        <f t="shared" si="99"/>
        <v/>
      </c>
      <c r="KV7" s="92" t="str">
        <f t="shared" si="99"/>
        <v/>
      </c>
      <c r="KW7" s="92" t="str">
        <f t="shared" si="99"/>
        <v/>
      </c>
      <c r="KX7" s="92" t="str">
        <f t="shared" si="99"/>
        <v/>
      </c>
      <c r="KY7" s="92" t="str">
        <f t="shared" si="99"/>
        <v/>
      </c>
      <c r="KZ7" s="92" t="str">
        <f t="shared" si="99"/>
        <v/>
      </c>
      <c r="LA7" s="92" t="str">
        <f t="shared" si="99"/>
        <v/>
      </c>
      <c r="LB7" s="92" t="str">
        <f t="shared" si="99"/>
        <v/>
      </c>
      <c r="LC7" s="92" t="str">
        <f t="shared" si="99"/>
        <v/>
      </c>
      <c r="LD7" s="92" t="str">
        <f t="shared" si="99"/>
        <v/>
      </c>
      <c r="LE7" s="92" t="str">
        <f t="shared" si="99"/>
        <v/>
      </c>
      <c r="LF7" s="92" t="str">
        <f t="shared" si="99"/>
        <v/>
      </c>
      <c r="LG7" s="92" t="str">
        <f t="shared" si="99"/>
        <v/>
      </c>
      <c r="LH7" s="92" t="str">
        <f t="shared" si="99"/>
        <v/>
      </c>
      <c r="LI7" s="92" t="str">
        <f t="shared" si="99"/>
        <v/>
      </c>
      <c r="LJ7" s="84" t="s">
        <v>1521</v>
      </c>
      <c r="LK7" s="85" t="str">
        <f>'Array Table'!B6</f>
        <v>Bacteroides coprocola</v>
      </c>
      <c r="LL7" s="93" t="str">
        <f t="shared" si="153"/>
        <v>-</v>
      </c>
      <c r="LM7" s="93" t="str">
        <f t="shared" si="100"/>
        <v>-</v>
      </c>
      <c r="LN7" s="93" t="str">
        <f t="shared" si="100"/>
        <v>-</v>
      </c>
      <c r="LO7" s="93" t="str">
        <f t="shared" si="100"/>
        <v/>
      </c>
      <c r="LP7" s="93" t="str">
        <f t="shared" si="100"/>
        <v/>
      </c>
      <c r="LQ7" s="93" t="str">
        <f t="shared" si="100"/>
        <v/>
      </c>
      <c r="LR7" s="93" t="str">
        <f t="shared" si="100"/>
        <v/>
      </c>
      <c r="LS7" s="93" t="str">
        <f t="shared" si="100"/>
        <v/>
      </c>
      <c r="LT7" s="93" t="str">
        <f t="shared" si="100"/>
        <v/>
      </c>
      <c r="LU7" s="93" t="str">
        <f t="shared" si="100"/>
        <v/>
      </c>
      <c r="LV7" s="93" t="str">
        <f t="shared" si="100"/>
        <v/>
      </c>
      <c r="LW7" s="93" t="str">
        <f t="shared" si="100"/>
        <v/>
      </c>
      <c r="LX7" s="93" t="str">
        <f t="shared" si="100"/>
        <v/>
      </c>
      <c r="LY7" s="93" t="str">
        <f t="shared" si="100"/>
        <v/>
      </c>
      <c r="LZ7" s="93" t="str">
        <f t="shared" si="100"/>
        <v/>
      </c>
      <c r="MA7" s="93" t="str">
        <f t="shared" si="100"/>
        <v/>
      </c>
      <c r="MB7" s="93" t="str">
        <f t="shared" si="100"/>
        <v/>
      </c>
      <c r="MC7" s="93" t="str">
        <f t="shared" si="100"/>
        <v/>
      </c>
      <c r="MD7" s="93" t="str">
        <f t="shared" si="100"/>
        <v/>
      </c>
      <c r="ME7" s="93" t="str">
        <f t="shared" si="100"/>
        <v/>
      </c>
      <c r="MF7" s="93" t="str">
        <f t="shared" si="100"/>
        <v/>
      </c>
      <c r="MG7" s="93" t="str">
        <f t="shared" si="100"/>
        <v/>
      </c>
      <c r="MH7" s="93" t="str">
        <f t="shared" si="100"/>
        <v/>
      </c>
      <c r="MI7" s="93" t="str">
        <f t="shared" si="100"/>
        <v/>
      </c>
      <c r="MJ7" s="93" t="str">
        <f t="shared" si="100"/>
        <v/>
      </c>
      <c r="MK7" s="93" t="str">
        <f t="shared" si="100"/>
        <v/>
      </c>
      <c r="ML7" s="93" t="str">
        <f t="shared" si="100"/>
        <v/>
      </c>
      <c r="MM7" s="93" t="str">
        <f t="shared" si="100"/>
        <v/>
      </c>
      <c r="MN7" s="93" t="str">
        <f t="shared" si="100"/>
        <v/>
      </c>
      <c r="MO7" s="93" t="str">
        <f t="shared" si="100"/>
        <v/>
      </c>
      <c r="MP7" s="93" t="str">
        <f t="shared" si="100"/>
        <v/>
      </c>
      <c r="MQ7" s="93" t="str">
        <f t="shared" si="100"/>
        <v/>
      </c>
      <c r="MR7" s="93" t="str">
        <f t="shared" si="100"/>
        <v/>
      </c>
      <c r="MS7" s="93" t="str">
        <f t="shared" si="100"/>
        <v/>
      </c>
      <c r="MT7" s="93" t="str">
        <f t="shared" si="100"/>
        <v/>
      </c>
      <c r="MU7" s="93" t="str">
        <f t="shared" si="100"/>
        <v/>
      </c>
      <c r="MV7" s="93" t="str">
        <f t="shared" si="100"/>
        <v/>
      </c>
      <c r="MW7" s="93" t="str">
        <f t="shared" si="100"/>
        <v/>
      </c>
      <c r="MX7" s="93" t="str">
        <f t="shared" si="100"/>
        <v/>
      </c>
      <c r="MY7" s="93" t="str">
        <f t="shared" si="100"/>
        <v/>
      </c>
      <c r="MZ7" s="93" t="str">
        <f t="shared" si="100"/>
        <v/>
      </c>
      <c r="NA7" s="93" t="str">
        <f t="shared" si="100"/>
        <v/>
      </c>
      <c r="NB7" s="93" t="str">
        <f t="shared" si="100"/>
        <v/>
      </c>
      <c r="NC7" s="93" t="str">
        <f t="shared" si="100"/>
        <v/>
      </c>
      <c r="ND7" s="93" t="str">
        <f t="shared" si="100"/>
        <v/>
      </c>
      <c r="NE7" s="93" t="str">
        <f t="shared" si="100"/>
        <v/>
      </c>
      <c r="NF7" s="93" t="str">
        <f t="shared" si="100"/>
        <v/>
      </c>
      <c r="NG7" s="93" t="str">
        <f t="shared" si="100"/>
        <v/>
      </c>
      <c r="NH7" s="84" t="s">
        <v>1521</v>
      </c>
      <c r="NI7" s="85" t="str">
        <f>'Array Table'!B6</f>
        <v>Bacteroides coprocola</v>
      </c>
      <c r="NJ7" s="93" t="str">
        <f t="shared" si="101"/>
        <v>-</v>
      </c>
      <c r="NK7" s="93" t="str">
        <f t="shared" si="102"/>
        <v>-</v>
      </c>
      <c r="NL7" s="93" t="str">
        <f t="shared" si="103"/>
        <v>-</v>
      </c>
      <c r="NM7" s="93" t="str">
        <f t="shared" si="104"/>
        <v/>
      </c>
      <c r="NN7" s="93" t="str">
        <f t="shared" si="105"/>
        <v/>
      </c>
      <c r="NO7" s="93" t="str">
        <f t="shared" si="106"/>
        <v/>
      </c>
      <c r="NP7" s="93" t="str">
        <f t="shared" si="107"/>
        <v/>
      </c>
      <c r="NQ7" s="93" t="str">
        <f t="shared" si="108"/>
        <v/>
      </c>
      <c r="NR7" s="93" t="str">
        <f t="shared" si="109"/>
        <v/>
      </c>
      <c r="NS7" s="93" t="str">
        <f t="shared" si="110"/>
        <v/>
      </c>
      <c r="NT7" s="93" t="str">
        <f t="shared" si="111"/>
        <v/>
      </c>
      <c r="NU7" s="93" t="str">
        <f t="shared" si="112"/>
        <v/>
      </c>
      <c r="NV7" s="93" t="str">
        <f t="shared" si="113"/>
        <v/>
      </c>
      <c r="NW7" s="93" t="str">
        <f t="shared" si="114"/>
        <v/>
      </c>
      <c r="NX7" s="93" t="str">
        <f t="shared" si="115"/>
        <v/>
      </c>
      <c r="NY7" s="93" t="str">
        <f t="shared" si="116"/>
        <v/>
      </c>
      <c r="NZ7" s="93" t="str">
        <f t="shared" si="117"/>
        <v/>
      </c>
      <c r="OA7" s="93" t="str">
        <f t="shared" si="118"/>
        <v/>
      </c>
      <c r="OB7" s="93" t="str">
        <f t="shared" si="119"/>
        <v/>
      </c>
      <c r="OC7" s="93" t="str">
        <f t="shared" si="120"/>
        <v/>
      </c>
      <c r="OD7" s="93" t="str">
        <f t="shared" si="121"/>
        <v/>
      </c>
      <c r="OE7" s="93" t="str">
        <f t="shared" si="122"/>
        <v/>
      </c>
      <c r="OF7" s="93" t="str">
        <f t="shared" si="123"/>
        <v/>
      </c>
      <c r="OG7" s="93" t="str">
        <f t="shared" si="124"/>
        <v/>
      </c>
      <c r="OH7" s="93" t="str">
        <f t="shared" si="125"/>
        <v/>
      </c>
      <c r="OI7" s="93" t="str">
        <f t="shared" si="126"/>
        <v/>
      </c>
      <c r="OJ7" s="93" t="str">
        <f t="shared" si="127"/>
        <v/>
      </c>
      <c r="OK7" s="93" t="str">
        <f t="shared" si="128"/>
        <v/>
      </c>
      <c r="OL7" s="93" t="str">
        <f t="shared" si="129"/>
        <v/>
      </c>
      <c r="OM7" s="93" t="str">
        <f t="shared" si="130"/>
        <v/>
      </c>
      <c r="ON7" s="93" t="str">
        <f t="shared" si="131"/>
        <v/>
      </c>
      <c r="OO7" s="93" t="str">
        <f t="shared" si="132"/>
        <v/>
      </c>
      <c r="OP7" s="93" t="str">
        <f t="shared" si="133"/>
        <v/>
      </c>
      <c r="OQ7" s="93" t="str">
        <f t="shared" si="134"/>
        <v/>
      </c>
      <c r="OR7" s="93" t="str">
        <f t="shared" si="135"/>
        <v/>
      </c>
      <c r="OS7" s="93" t="str">
        <f t="shared" si="136"/>
        <v/>
      </c>
      <c r="OT7" s="93" t="str">
        <f t="shared" si="137"/>
        <v/>
      </c>
      <c r="OU7" s="93" t="str">
        <f t="shared" si="138"/>
        <v/>
      </c>
      <c r="OV7" s="93" t="str">
        <f t="shared" si="139"/>
        <v/>
      </c>
      <c r="OW7" s="93" t="str">
        <f t="shared" si="140"/>
        <v/>
      </c>
      <c r="OX7" s="93" t="str">
        <f t="shared" si="141"/>
        <v/>
      </c>
      <c r="OY7" s="93" t="str">
        <f t="shared" si="142"/>
        <v/>
      </c>
      <c r="OZ7" s="93" t="str">
        <f t="shared" si="143"/>
        <v/>
      </c>
      <c r="PA7" s="93" t="str">
        <f t="shared" si="144"/>
        <v/>
      </c>
      <c r="PB7" s="93" t="str">
        <f t="shared" si="145"/>
        <v/>
      </c>
      <c r="PC7" s="93" t="str">
        <f t="shared" si="146"/>
        <v/>
      </c>
      <c r="PD7" s="93" t="str">
        <f t="shared" si="147"/>
        <v/>
      </c>
      <c r="PE7" s="93" t="str">
        <f t="shared" si="148"/>
        <v/>
      </c>
    </row>
    <row r="8" spans="1:421" ht="12.75" x14ac:dyDescent="0.25">
      <c r="A8" s="84" t="s">
        <v>1522</v>
      </c>
      <c r="B8" s="85" t="str">
        <f>'Array Table'!B7</f>
        <v>Bacteroides eggerthii</v>
      </c>
      <c r="C8" s="86">
        <f>IF(SUM('Control Sample Data'!C$3:C$50)&gt;10,IF(AND(ISNUMBER('Control Sample Data'!C8),'Control Sample Data'!C8&lt;37,'Control Sample Data'!C8&gt;0),'Control Sample Data'!C8,37),"")</f>
        <v>29</v>
      </c>
      <c r="D8" s="86">
        <f>IF(SUM('Control Sample Data'!D$3:D$50)&gt;10,IF(AND(ISNUMBER('Control Sample Data'!D8),'Control Sample Data'!D8&lt;37,'Control Sample Data'!D8&gt;0),'Control Sample Data'!D8,37),"")</f>
        <v>28.84</v>
      </c>
      <c r="E8" s="86">
        <f>IF(SUM('Control Sample Data'!E$3:E$50)&gt;10,IF(AND(ISNUMBER('Control Sample Data'!E8),'Control Sample Data'!E8&lt;37,'Control Sample Data'!E8&gt;0),'Control Sample Data'!E8,37),"")</f>
        <v>28.53</v>
      </c>
      <c r="F8" s="86" t="str">
        <f>IF(SUM('Control Sample Data'!F$3:F$50)&gt;10,IF(AND(ISNUMBER('Control Sample Data'!F8),'Control Sample Data'!F8&lt;37,'Control Sample Data'!F8&gt;0),'Control Sample Data'!F8,37),"")</f>
        <v/>
      </c>
      <c r="G8" s="86" t="str">
        <f>IF(SUM('Control Sample Data'!G$3:G$50)&gt;10,IF(AND(ISNUMBER('Control Sample Data'!G8),'Control Sample Data'!G8&lt;37,'Control Sample Data'!G8&gt;0),'Control Sample Data'!G8,37),"")</f>
        <v/>
      </c>
      <c r="H8" s="86" t="str">
        <f>IF(SUM('Control Sample Data'!H$3:H$50)&gt;10,IF(AND(ISNUMBER('Control Sample Data'!H8),'Control Sample Data'!H8&lt;37,'Control Sample Data'!H8&gt;0),'Control Sample Data'!H8,37),"")</f>
        <v/>
      </c>
      <c r="I8" s="86" t="str">
        <f>IF(SUM('Control Sample Data'!I$3:I$50)&gt;10,IF(AND(ISNUMBER('Control Sample Data'!I8),'Control Sample Data'!I8&lt;37,'Control Sample Data'!I8&gt;0),'Control Sample Data'!I8,37),"")</f>
        <v/>
      </c>
      <c r="J8" s="86" t="str">
        <f>IF(SUM('Control Sample Data'!J$3:J$50)&gt;10,IF(AND(ISNUMBER('Control Sample Data'!J8),'Control Sample Data'!J8&lt;37,'Control Sample Data'!J8&gt;0),'Control Sample Data'!J8,37),"")</f>
        <v/>
      </c>
      <c r="K8" s="86" t="str">
        <f>IF(SUM('Control Sample Data'!K$3:K$50)&gt;10,IF(AND(ISNUMBER('Control Sample Data'!K8),'Control Sample Data'!K8&lt;37,'Control Sample Data'!K8&gt;0),'Control Sample Data'!K8,37),"")</f>
        <v/>
      </c>
      <c r="L8" s="86" t="str">
        <f>IF(SUM('Control Sample Data'!L$3:L$50)&gt;10,IF(AND(ISNUMBER('Control Sample Data'!L8),'Control Sample Data'!L8&lt;37,'Control Sample Data'!L8&gt;0),'Control Sample Data'!L8,37),"")</f>
        <v/>
      </c>
      <c r="M8" s="86" t="str">
        <f>IF(SUM('Control Sample Data'!M$3:M$50)&gt;10,IF(AND(ISNUMBER('Control Sample Data'!M8),'Control Sample Data'!M8&lt;37,'Control Sample Data'!M8&gt;0),'Control Sample Data'!M8,37),"")</f>
        <v/>
      </c>
      <c r="N8" s="86" t="str">
        <f>IF(SUM('Control Sample Data'!N$3:N$50)&gt;10,IF(AND(ISNUMBER('Control Sample Data'!N8),'Control Sample Data'!N8&lt;37,'Control Sample Data'!N8&gt;0),'Control Sample Data'!N8,37),"")</f>
        <v/>
      </c>
      <c r="O8" s="86" t="str">
        <f>IF(SUM('Control Sample Data'!O$3:O$50)&gt;10,IF(AND(ISNUMBER('Control Sample Data'!O8),'Control Sample Data'!O8&lt;37,'Control Sample Data'!O8&gt;0),'Control Sample Data'!O8,37),"")</f>
        <v/>
      </c>
      <c r="P8" s="86" t="str">
        <f>IF(SUM('Control Sample Data'!P$3:P$50)&gt;10,IF(AND(ISNUMBER('Control Sample Data'!P8),'Control Sample Data'!P8&lt;37,'Control Sample Data'!P8&gt;0),'Control Sample Data'!P8,37),"")</f>
        <v/>
      </c>
      <c r="Q8" s="86" t="str">
        <f>IF(SUM('Control Sample Data'!Q$3:Q$50)&gt;10,IF(AND(ISNUMBER('Control Sample Data'!Q8),'Control Sample Data'!Q8&lt;37,'Control Sample Data'!Q8&gt;0),'Control Sample Data'!Q8,37),"")</f>
        <v/>
      </c>
      <c r="R8" s="86" t="str">
        <f>IF(SUM('Control Sample Data'!R$3:R$50)&gt;10,IF(AND(ISNUMBER('Control Sample Data'!R8),'Control Sample Data'!R8&lt;37,'Control Sample Data'!R8&gt;0),'Control Sample Data'!R8,37),"")</f>
        <v/>
      </c>
      <c r="S8" s="86" t="str">
        <f>IF(SUM('Control Sample Data'!S$3:S$50)&gt;10,IF(AND(ISNUMBER('Control Sample Data'!S8),'Control Sample Data'!S8&lt;37,'Control Sample Data'!S8&gt;0),'Control Sample Data'!S8,37),"")</f>
        <v/>
      </c>
      <c r="T8" s="86" t="str">
        <f>IF(SUM('Control Sample Data'!T$3:T$50)&gt;10,IF(AND(ISNUMBER('Control Sample Data'!T8),'Control Sample Data'!T8&lt;37,'Control Sample Data'!T8&gt;0),'Control Sample Data'!T8,37),"")</f>
        <v/>
      </c>
      <c r="U8" s="86" t="str">
        <f>IF(SUM('Control Sample Data'!U$3:U$50)&gt;10,IF(AND(ISNUMBER('Control Sample Data'!U8),'Control Sample Data'!U8&lt;37,'Control Sample Data'!U8&gt;0),'Control Sample Data'!U8,37),"")</f>
        <v/>
      </c>
      <c r="V8" s="86" t="str">
        <f>IF(SUM('Control Sample Data'!V$3:V$50)&gt;10,IF(AND(ISNUMBER('Control Sample Data'!V8),'Control Sample Data'!V8&lt;37,'Control Sample Data'!V8&gt;0),'Control Sample Data'!V8,37),"")</f>
        <v/>
      </c>
      <c r="W8" s="86" t="str">
        <f>IF(SUM('Control Sample Data'!W$3:W$50)&gt;10,IF(AND(ISNUMBER('Control Sample Data'!W8),'Control Sample Data'!W8&lt;37,'Control Sample Data'!W8&gt;0),'Control Sample Data'!W8,37),"")</f>
        <v/>
      </c>
      <c r="X8" s="86" t="str">
        <f>IF(SUM('Control Sample Data'!X$3:X$50)&gt;10,IF(AND(ISNUMBER('Control Sample Data'!X8),'Control Sample Data'!X8&lt;37,'Control Sample Data'!X8&gt;0),'Control Sample Data'!X8,37),"")</f>
        <v/>
      </c>
      <c r="Y8" s="86" t="str">
        <f>IF(SUM('Control Sample Data'!Y$3:Y$50)&gt;10,IF(AND(ISNUMBER('Control Sample Data'!Y8),'Control Sample Data'!Y8&lt;37,'Control Sample Data'!Y8&gt;0),'Control Sample Data'!Y8,37),"")</f>
        <v/>
      </c>
      <c r="Z8" s="86" t="str">
        <f>IF(SUM('Control Sample Data'!Z$3:Z$50)&gt;10,IF(AND(ISNUMBER('Control Sample Data'!Z8),'Control Sample Data'!Z8&lt;37,'Control Sample Data'!Z8&gt;0),'Control Sample Data'!Z8,37),"")</f>
        <v/>
      </c>
      <c r="AA8" s="86" t="str">
        <f>IF(SUM('Control Sample Data'!AA$3:AA$50)&gt;10,IF(AND(ISNUMBER('Control Sample Data'!AA8),'Control Sample Data'!AA8&lt;37,'Control Sample Data'!AA8&gt;0),'Control Sample Data'!AA8,37),"")</f>
        <v/>
      </c>
      <c r="AB8" s="86" t="str">
        <f>IF(SUM('Control Sample Data'!AB$3:AB$50)&gt;10,IF(AND(ISNUMBER('Control Sample Data'!AB8),'Control Sample Data'!AB8&lt;37,'Control Sample Data'!AB8&gt;0),'Control Sample Data'!AB8,37),"")</f>
        <v/>
      </c>
      <c r="AC8" s="86" t="str">
        <f>IF(SUM('Control Sample Data'!AC$3:AC$50)&gt;10,IF(AND(ISNUMBER('Control Sample Data'!AC8),'Control Sample Data'!AC8&lt;37,'Control Sample Data'!AC8&gt;0),'Control Sample Data'!AC8,37),"")</f>
        <v/>
      </c>
      <c r="AD8" s="86" t="str">
        <f>IF(SUM('Control Sample Data'!AD$3:AD$50)&gt;10,IF(AND(ISNUMBER('Control Sample Data'!AD8),'Control Sample Data'!AD8&lt;37,'Control Sample Data'!AD8&gt;0),'Control Sample Data'!AD8,37),"")</f>
        <v/>
      </c>
      <c r="AE8" s="86" t="str">
        <f>IF(SUM('Control Sample Data'!AE$3:AE$50)&gt;10,IF(AND(ISNUMBER('Control Sample Data'!AE8),'Control Sample Data'!AE8&lt;37,'Control Sample Data'!AE8&gt;0),'Control Sample Data'!AE8,37),"")</f>
        <v/>
      </c>
      <c r="AF8" s="86" t="str">
        <f>IF(SUM('Control Sample Data'!AF$3:AF$50)&gt;10,IF(AND(ISNUMBER('Control Sample Data'!AF8),'Control Sample Data'!AF8&lt;37,'Control Sample Data'!AF8&gt;0),'Control Sample Data'!AF8,37),"")</f>
        <v/>
      </c>
      <c r="AG8" s="86" t="str">
        <f>IF(SUM('Control Sample Data'!AG$3:AG$50)&gt;10,IF(AND(ISNUMBER('Control Sample Data'!AG8),'Control Sample Data'!AG8&lt;37,'Control Sample Data'!AG8&gt;0),'Control Sample Data'!AG8,37),"")</f>
        <v/>
      </c>
      <c r="AH8" s="86" t="str">
        <f>IF(SUM('Control Sample Data'!AH$3:AH$50)&gt;10,IF(AND(ISNUMBER('Control Sample Data'!AH8),'Control Sample Data'!AH8&lt;37,'Control Sample Data'!AH8&gt;0),'Control Sample Data'!AH8,37),"")</f>
        <v/>
      </c>
      <c r="AI8" s="86" t="str">
        <f>IF(SUM('Control Sample Data'!AI$3:AI$50)&gt;10,IF(AND(ISNUMBER('Control Sample Data'!AI8),'Control Sample Data'!AI8&lt;37,'Control Sample Data'!AI8&gt;0),'Control Sample Data'!AI8,37),"")</f>
        <v/>
      </c>
      <c r="AJ8" s="86" t="str">
        <f>IF(SUM('Control Sample Data'!AJ$3:AJ$50)&gt;10,IF(AND(ISNUMBER('Control Sample Data'!AJ8),'Control Sample Data'!AJ8&lt;37,'Control Sample Data'!AJ8&gt;0),'Control Sample Data'!AJ8,37),"")</f>
        <v/>
      </c>
      <c r="AK8" s="86" t="str">
        <f>IF(SUM('Control Sample Data'!AK$3:AK$50)&gt;10,IF(AND(ISNUMBER('Control Sample Data'!AK8),'Control Sample Data'!AK8&lt;37,'Control Sample Data'!AK8&gt;0),'Control Sample Data'!AK8,37),"")</f>
        <v/>
      </c>
      <c r="AL8" s="86" t="str">
        <f>IF(SUM('Control Sample Data'!AL$3:AL$50)&gt;10,IF(AND(ISNUMBER('Control Sample Data'!AL8),'Control Sample Data'!AL8&lt;37,'Control Sample Data'!AL8&gt;0),'Control Sample Data'!AL8,37),"")</f>
        <v/>
      </c>
      <c r="AM8" s="86" t="str">
        <f>IF(SUM('Control Sample Data'!AM$3:AM$50)&gt;10,IF(AND(ISNUMBER('Control Sample Data'!AM8),'Control Sample Data'!AM8&lt;37,'Control Sample Data'!AM8&gt;0),'Control Sample Data'!AM8,37),"")</f>
        <v/>
      </c>
      <c r="AN8" s="86" t="str">
        <f>IF(SUM('Control Sample Data'!AN$3:AN$50)&gt;10,IF(AND(ISNUMBER('Control Sample Data'!AN8),'Control Sample Data'!AN8&lt;37,'Control Sample Data'!AN8&gt;0),'Control Sample Data'!AN8,37),"")</f>
        <v/>
      </c>
      <c r="AO8" s="86" t="str">
        <f>IF(SUM('Control Sample Data'!AO$3:AO$50)&gt;10,IF(AND(ISNUMBER('Control Sample Data'!AO8),'Control Sample Data'!AO8&lt;37,'Control Sample Data'!AO8&gt;0),'Control Sample Data'!AO8,37),"")</f>
        <v/>
      </c>
      <c r="AP8" s="86" t="str">
        <f>IF(SUM('Control Sample Data'!AP$3:AP$50)&gt;10,IF(AND(ISNUMBER('Control Sample Data'!AP8),'Control Sample Data'!AP8&lt;37,'Control Sample Data'!AP8&gt;0),'Control Sample Data'!AP8,37),"")</f>
        <v/>
      </c>
      <c r="AQ8" s="86" t="str">
        <f>IF(SUM('Control Sample Data'!AQ$3:AQ$50)&gt;10,IF(AND(ISNUMBER('Control Sample Data'!AQ8),'Control Sample Data'!AQ8&lt;37,'Control Sample Data'!AQ8&gt;0),'Control Sample Data'!AQ8,37),"")</f>
        <v/>
      </c>
      <c r="AR8" s="86" t="str">
        <f>IF(SUM('Control Sample Data'!AR$3:AR$50)&gt;10,IF(AND(ISNUMBER('Control Sample Data'!AR8),'Control Sample Data'!AR8&lt;37,'Control Sample Data'!AR8&gt;0),'Control Sample Data'!AR8,37),"")</f>
        <v/>
      </c>
      <c r="AS8" s="86" t="str">
        <f>IF(SUM('Control Sample Data'!AS$3:AS$50)&gt;10,IF(AND(ISNUMBER('Control Sample Data'!AS8),'Control Sample Data'!AS8&lt;37,'Control Sample Data'!AS8&gt;0),'Control Sample Data'!AS8,37),"")</f>
        <v/>
      </c>
      <c r="AT8" s="86" t="str">
        <f>IF(SUM('Control Sample Data'!AT$3:AT$50)&gt;10,IF(AND(ISNUMBER('Control Sample Data'!AT8),'Control Sample Data'!AT8&lt;37,'Control Sample Data'!AT8&gt;0),'Control Sample Data'!AT8,37),"")</f>
        <v/>
      </c>
      <c r="AU8" s="86" t="str">
        <f>IF(SUM('Control Sample Data'!AU$3:AU$50)&gt;10,IF(AND(ISNUMBER('Control Sample Data'!AU8),'Control Sample Data'!AU8&lt;37,'Control Sample Data'!AU8&gt;0),'Control Sample Data'!AU8,37),"")</f>
        <v/>
      </c>
      <c r="AV8" s="86" t="str">
        <f>IF(SUM('Control Sample Data'!AV$3:AV$50)&gt;10,IF(AND(ISNUMBER('Control Sample Data'!AV8),'Control Sample Data'!AV8&lt;37,'Control Sample Data'!AV8&gt;0),'Control Sample Data'!AV8,37),"")</f>
        <v/>
      </c>
      <c r="AW8" s="86" t="str">
        <f>IF(SUM('Control Sample Data'!AW$3:AW$50)&gt;10,IF(AND(ISNUMBER('Control Sample Data'!AW8),'Control Sample Data'!AW8&lt;37,'Control Sample Data'!AW8&gt;0),'Control Sample Data'!AW8,37),"")</f>
        <v/>
      </c>
      <c r="AX8" s="86" t="str">
        <f>IF(SUM('Control Sample Data'!AX$3:AX$50)&gt;10,IF(AND(ISNUMBER('Control Sample Data'!AX8),'Control Sample Data'!AX8&lt;37,'Control Sample Data'!AX8&gt;0),'Control Sample Data'!AX8,37),"")</f>
        <v/>
      </c>
      <c r="AY8" s="87">
        <f>IF(ISERROR(AVERAGE(Calculations!C8:AX8)),"",AVERAGE(Calculations!C8:AX8))</f>
        <v>28.790000000000003</v>
      </c>
      <c r="AZ8" s="87">
        <f>IF(ISERROR(STDEV(Calculations!C8:AX8)),"",IF(COUNT(Calculations!C8:AX8)&lt;3,"N/A",STDEV(Calculations!C8:AX8)))</f>
        <v>0.23895606290696977</v>
      </c>
      <c r="BA8" s="84" t="s">
        <v>1522</v>
      </c>
      <c r="BB8" s="85" t="str">
        <f>'Array Table'!B7</f>
        <v>Bacteroides eggerthii</v>
      </c>
      <c r="BC8" s="86">
        <f>IF(SUM('Test Sample Data'!C$3:C$50)&gt;10,IF(AND(ISNUMBER('Test Sample Data'!C8),'Test Sample Data'!C8&lt;37,'Test Sample Data'!C8&gt;0),'Test Sample Data'!C8,37),"")</f>
        <v>26.67</v>
      </c>
      <c r="BD8" s="86">
        <f>IF(SUM('Test Sample Data'!D$3:D$50)&gt;10,IF(AND(ISNUMBER('Test Sample Data'!D8),'Test Sample Data'!D8&lt;37,'Test Sample Data'!D8&gt;0),'Test Sample Data'!D8,37),"")</f>
        <v>26.27</v>
      </c>
      <c r="BE8" s="86">
        <f>IF(SUM('Test Sample Data'!E$3:E$50)&gt;10,IF(AND(ISNUMBER('Test Sample Data'!E8),'Test Sample Data'!E8&lt;37,'Test Sample Data'!E8&gt;0),'Test Sample Data'!E8,37),"")</f>
        <v>26.16</v>
      </c>
      <c r="BF8" s="86" t="str">
        <f>IF(SUM('Test Sample Data'!F$3:F$50)&gt;10,IF(AND(ISNUMBER('Test Sample Data'!F8),'Test Sample Data'!F8&lt;37,'Test Sample Data'!F8&gt;0),'Test Sample Data'!F8,37),"")</f>
        <v/>
      </c>
      <c r="BG8" s="86" t="str">
        <f>IF(SUM('Test Sample Data'!G$3:G$50)&gt;10,IF(AND(ISNUMBER('Test Sample Data'!G8),'Test Sample Data'!G8&lt;37,'Test Sample Data'!G8&gt;0),'Test Sample Data'!G8,37),"")</f>
        <v/>
      </c>
      <c r="BH8" s="86" t="str">
        <f>IF(SUM('Test Sample Data'!H$3:H$50)&gt;10,IF(AND(ISNUMBER('Test Sample Data'!H8),'Test Sample Data'!H8&lt;37,'Test Sample Data'!H8&gt;0),'Test Sample Data'!H8,37),"")</f>
        <v/>
      </c>
      <c r="BI8" s="86" t="str">
        <f>IF(SUM('Test Sample Data'!I$3:I$50)&gt;10,IF(AND(ISNUMBER('Test Sample Data'!I8),'Test Sample Data'!I8&lt;37,'Test Sample Data'!I8&gt;0),'Test Sample Data'!I8,37),"")</f>
        <v/>
      </c>
      <c r="BJ8" s="86" t="str">
        <f>IF(SUM('Test Sample Data'!J$3:J$50)&gt;10,IF(AND(ISNUMBER('Test Sample Data'!J8),'Test Sample Data'!J8&lt;37,'Test Sample Data'!J8&gt;0),'Test Sample Data'!J8,37),"")</f>
        <v/>
      </c>
      <c r="BK8" s="86" t="str">
        <f>IF(SUM('Test Sample Data'!K$3:K$50)&gt;10,IF(AND(ISNUMBER('Test Sample Data'!K8),'Test Sample Data'!K8&lt;37,'Test Sample Data'!K8&gt;0),'Test Sample Data'!K8,37),"")</f>
        <v/>
      </c>
      <c r="BL8" s="86" t="str">
        <f>IF(SUM('Test Sample Data'!L$3:L$50)&gt;10,IF(AND(ISNUMBER('Test Sample Data'!L8),'Test Sample Data'!L8&lt;37,'Test Sample Data'!L8&gt;0),'Test Sample Data'!L8,37),"")</f>
        <v/>
      </c>
      <c r="BM8" s="86" t="str">
        <f>IF(SUM('Test Sample Data'!M$3:M$50)&gt;10,IF(AND(ISNUMBER('Test Sample Data'!M8),'Test Sample Data'!M8&lt;37,'Test Sample Data'!M8&gt;0),'Test Sample Data'!M8,37),"")</f>
        <v/>
      </c>
      <c r="BN8" s="86" t="str">
        <f>IF(SUM('Test Sample Data'!N$3:N$50)&gt;10,IF(AND(ISNUMBER('Test Sample Data'!N8),'Test Sample Data'!N8&lt;37,'Test Sample Data'!N8&gt;0),'Test Sample Data'!N8,37),"")</f>
        <v/>
      </c>
      <c r="BO8" s="86" t="str">
        <f>IF(SUM('Test Sample Data'!O$3:O$50)&gt;10,IF(AND(ISNUMBER('Test Sample Data'!O8),'Test Sample Data'!O8&lt;37,'Test Sample Data'!O8&gt;0),'Test Sample Data'!O8,37),"")</f>
        <v/>
      </c>
      <c r="BP8" s="86" t="str">
        <f>IF(SUM('Test Sample Data'!P$3:P$50)&gt;10,IF(AND(ISNUMBER('Test Sample Data'!P8),'Test Sample Data'!P8&lt;37,'Test Sample Data'!P8&gt;0),'Test Sample Data'!P8,37),"")</f>
        <v/>
      </c>
      <c r="BQ8" s="86" t="str">
        <f>IF(SUM('Test Sample Data'!Q$3:Q$50)&gt;10,IF(AND(ISNUMBER('Test Sample Data'!Q8),'Test Sample Data'!Q8&lt;37,'Test Sample Data'!Q8&gt;0),'Test Sample Data'!Q8,37),"")</f>
        <v/>
      </c>
      <c r="BR8" s="86" t="str">
        <f>IF(SUM('Test Sample Data'!R$3:R$50)&gt;10,IF(AND(ISNUMBER('Test Sample Data'!R8),'Test Sample Data'!R8&lt;37,'Test Sample Data'!R8&gt;0),'Test Sample Data'!R8,37),"")</f>
        <v/>
      </c>
      <c r="BS8" s="86" t="str">
        <f>IF(SUM('Test Sample Data'!S$3:S$50)&gt;10,IF(AND(ISNUMBER('Test Sample Data'!S8),'Test Sample Data'!S8&lt;37,'Test Sample Data'!S8&gt;0),'Test Sample Data'!S8,37),"")</f>
        <v/>
      </c>
      <c r="BT8" s="86" t="str">
        <f>IF(SUM('Test Sample Data'!T$3:T$50)&gt;10,IF(AND(ISNUMBER('Test Sample Data'!T8),'Test Sample Data'!T8&lt;37,'Test Sample Data'!T8&gt;0),'Test Sample Data'!T8,37),"")</f>
        <v/>
      </c>
      <c r="BU8" s="86" t="str">
        <f>IF(SUM('Test Sample Data'!U$3:U$50)&gt;10,IF(AND(ISNUMBER('Test Sample Data'!U8),'Test Sample Data'!U8&lt;37,'Test Sample Data'!U8&gt;0),'Test Sample Data'!U8,37),"")</f>
        <v/>
      </c>
      <c r="BV8" s="86" t="str">
        <f>IF(SUM('Test Sample Data'!V$3:V$50)&gt;10,IF(AND(ISNUMBER('Test Sample Data'!V8),'Test Sample Data'!V8&lt;37,'Test Sample Data'!V8&gt;0),'Test Sample Data'!V8,37),"")</f>
        <v/>
      </c>
      <c r="BW8" s="86" t="str">
        <f>IF(SUM('Test Sample Data'!W$3:W$50)&gt;10,IF(AND(ISNUMBER('Test Sample Data'!W8),'Test Sample Data'!W8&lt;37,'Test Sample Data'!W8&gt;0),'Test Sample Data'!W8,37),"")</f>
        <v/>
      </c>
      <c r="BX8" s="86" t="str">
        <f>IF(SUM('Test Sample Data'!X$3:X$50)&gt;10,IF(AND(ISNUMBER('Test Sample Data'!X8),'Test Sample Data'!X8&lt;37,'Test Sample Data'!X8&gt;0),'Test Sample Data'!X8,37),"")</f>
        <v/>
      </c>
      <c r="BY8" s="86" t="str">
        <f>IF(SUM('Test Sample Data'!Y$3:Y$50)&gt;10,IF(AND(ISNUMBER('Test Sample Data'!Y8),'Test Sample Data'!Y8&lt;37,'Test Sample Data'!Y8&gt;0),'Test Sample Data'!Y8,37),"")</f>
        <v/>
      </c>
      <c r="BZ8" s="86" t="str">
        <f>IF(SUM('Test Sample Data'!Z$3:Z$50)&gt;10,IF(AND(ISNUMBER('Test Sample Data'!Z8),'Test Sample Data'!Z8&lt;37,'Test Sample Data'!Z8&gt;0),'Test Sample Data'!Z8,37),"")</f>
        <v/>
      </c>
      <c r="CA8" s="86" t="str">
        <f>IF(SUM('Test Sample Data'!AA$3:AA$50)&gt;10,IF(AND(ISNUMBER('Test Sample Data'!AA8),'Test Sample Data'!AA8&lt;37,'Test Sample Data'!AA8&gt;0),'Test Sample Data'!AA8,37),"")</f>
        <v/>
      </c>
      <c r="CB8" s="86" t="str">
        <f>IF(SUM('Test Sample Data'!AB$3:AB$50)&gt;10,IF(AND(ISNUMBER('Test Sample Data'!AB8),'Test Sample Data'!AB8&lt;37,'Test Sample Data'!AB8&gt;0),'Test Sample Data'!AB8,37),"")</f>
        <v/>
      </c>
      <c r="CC8" s="86" t="str">
        <f>IF(SUM('Test Sample Data'!AC$3:AC$50)&gt;10,IF(AND(ISNUMBER('Test Sample Data'!AC8),'Test Sample Data'!AC8&lt;37,'Test Sample Data'!AC8&gt;0),'Test Sample Data'!AC8,37),"")</f>
        <v/>
      </c>
      <c r="CD8" s="86" t="str">
        <f>IF(SUM('Test Sample Data'!AD$3:AD$50)&gt;10,IF(AND(ISNUMBER('Test Sample Data'!AD8),'Test Sample Data'!AD8&lt;37,'Test Sample Data'!AD8&gt;0),'Test Sample Data'!AD8,37),"")</f>
        <v/>
      </c>
      <c r="CE8" s="86" t="str">
        <f>IF(SUM('Test Sample Data'!AE$3:AE$50)&gt;10,IF(AND(ISNUMBER('Test Sample Data'!AE8),'Test Sample Data'!AE8&lt;37,'Test Sample Data'!AE8&gt;0),'Test Sample Data'!AE8,37),"")</f>
        <v/>
      </c>
      <c r="CF8" s="86" t="str">
        <f>IF(SUM('Test Sample Data'!AF$3:AF$50)&gt;10,IF(AND(ISNUMBER('Test Sample Data'!AF8),'Test Sample Data'!AF8&lt;37,'Test Sample Data'!AF8&gt;0),'Test Sample Data'!AF8,37),"")</f>
        <v/>
      </c>
      <c r="CG8" s="86" t="str">
        <f>IF(SUM('Test Sample Data'!AG$3:AG$50)&gt;10,IF(AND(ISNUMBER('Test Sample Data'!AG8),'Test Sample Data'!AG8&lt;37,'Test Sample Data'!AG8&gt;0),'Test Sample Data'!AG8,37),"")</f>
        <v/>
      </c>
      <c r="CH8" s="86" t="str">
        <f>IF(SUM('Test Sample Data'!AH$3:AH$50)&gt;10,IF(AND(ISNUMBER('Test Sample Data'!AH8),'Test Sample Data'!AH8&lt;37,'Test Sample Data'!AH8&gt;0),'Test Sample Data'!AH8,37),"")</f>
        <v/>
      </c>
      <c r="CI8" s="86" t="str">
        <f>IF(SUM('Test Sample Data'!AI$3:AI$50)&gt;10,IF(AND(ISNUMBER('Test Sample Data'!AI8),'Test Sample Data'!AI8&lt;37,'Test Sample Data'!AI8&gt;0),'Test Sample Data'!AI8,37),"")</f>
        <v/>
      </c>
      <c r="CJ8" s="86" t="str">
        <f>IF(SUM('Test Sample Data'!AJ$3:AJ$50)&gt;10,IF(AND(ISNUMBER('Test Sample Data'!AJ8),'Test Sample Data'!AJ8&lt;37,'Test Sample Data'!AJ8&gt;0),'Test Sample Data'!AJ8,37),"")</f>
        <v/>
      </c>
      <c r="CK8" s="86" t="str">
        <f>IF(SUM('Test Sample Data'!AK$3:AK$50)&gt;10,IF(AND(ISNUMBER('Test Sample Data'!AK8),'Test Sample Data'!AK8&lt;37,'Test Sample Data'!AK8&gt;0),'Test Sample Data'!AK8,37),"")</f>
        <v/>
      </c>
      <c r="CL8" s="86" t="str">
        <f>IF(SUM('Test Sample Data'!AL$3:AL$50)&gt;10,IF(AND(ISNUMBER('Test Sample Data'!AL8),'Test Sample Data'!AL8&lt;37,'Test Sample Data'!AL8&gt;0),'Test Sample Data'!AL8,37),"")</f>
        <v/>
      </c>
      <c r="CM8" s="86" t="str">
        <f>IF(SUM('Test Sample Data'!AM$3:AM$50)&gt;10,IF(AND(ISNUMBER('Test Sample Data'!AM8),'Test Sample Data'!AM8&lt;37,'Test Sample Data'!AM8&gt;0),'Test Sample Data'!AM8,37),"")</f>
        <v/>
      </c>
      <c r="CN8" s="86" t="str">
        <f>IF(SUM('Test Sample Data'!AN$3:AN$50)&gt;10,IF(AND(ISNUMBER('Test Sample Data'!AN8),'Test Sample Data'!AN8&lt;37,'Test Sample Data'!AN8&gt;0),'Test Sample Data'!AN8,37),"")</f>
        <v/>
      </c>
      <c r="CO8" s="86" t="str">
        <f>IF(SUM('Test Sample Data'!AO$3:AO$50)&gt;10,IF(AND(ISNUMBER('Test Sample Data'!AO8),'Test Sample Data'!AO8&lt;37,'Test Sample Data'!AO8&gt;0),'Test Sample Data'!AO8,37),"")</f>
        <v/>
      </c>
      <c r="CP8" s="86" t="str">
        <f>IF(SUM('Test Sample Data'!AP$3:AP$50)&gt;10,IF(AND(ISNUMBER('Test Sample Data'!AP8),'Test Sample Data'!AP8&lt;37,'Test Sample Data'!AP8&gt;0),'Test Sample Data'!AP8,37),"")</f>
        <v/>
      </c>
      <c r="CQ8" s="86" t="str">
        <f>IF(SUM('Test Sample Data'!AQ$3:AQ$50)&gt;10,IF(AND(ISNUMBER('Test Sample Data'!AQ8),'Test Sample Data'!AQ8&lt;37,'Test Sample Data'!AQ8&gt;0),'Test Sample Data'!AQ8,37),"")</f>
        <v/>
      </c>
      <c r="CR8" s="86" t="str">
        <f>IF(SUM('Test Sample Data'!AR$3:AR$50)&gt;10,IF(AND(ISNUMBER('Test Sample Data'!AR8),'Test Sample Data'!AR8&lt;37,'Test Sample Data'!AR8&gt;0),'Test Sample Data'!AR8,37),"")</f>
        <v/>
      </c>
      <c r="CS8" s="86" t="str">
        <f>IF(SUM('Test Sample Data'!AS$3:AS$50)&gt;10,IF(AND(ISNUMBER('Test Sample Data'!AS8),'Test Sample Data'!AS8&lt;37,'Test Sample Data'!AS8&gt;0),'Test Sample Data'!AS8,37),"")</f>
        <v/>
      </c>
      <c r="CT8" s="86" t="str">
        <f>IF(SUM('Test Sample Data'!AT$3:AT$50)&gt;10,IF(AND(ISNUMBER('Test Sample Data'!AT8),'Test Sample Data'!AT8&lt;37,'Test Sample Data'!AT8&gt;0),'Test Sample Data'!AT8,37),"")</f>
        <v/>
      </c>
      <c r="CU8" s="86" t="str">
        <f>IF(SUM('Test Sample Data'!AU$3:AU$50)&gt;10,IF(AND(ISNUMBER('Test Sample Data'!AU8),'Test Sample Data'!AU8&lt;37,'Test Sample Data'!AU8&gt;0),'Test Sample Data'!AU8,37),"")</f>
        <v/>
      </c>
      <c r="CV8" s="86" t="str">
        <f>IF(SUM('Test Sample Data'!AV$3:AV$50)&gt;10,IF(AND(ISNUMBER('Test Sample Data'!AV8),'Test Sample Data'!AV8&lt;37,'Test Sample Data'!AV8&gt;0),'Test Sample Data'!AV8,37),"")</f>
        <v/>
      </c>
      <c r="CW8" s="86" t="str">
        <f>IF(SUM('Test Sample Data'!AW$3:AW$50)&gt;10,IF(AND(ISNUMBER('Test Sample Data'!AW8),'Test Sample Data'!AW8&lt;37,'Test Sample Data'!AW8&gt;0),'Test Sample Data'!AW8,37),"")</f>
        <v/>
      </c>
      <c r="CX8" s="86" t="str">
        <f>IF(SUM('Test Sample Data'!AX$3:AX$50)&gt;10,IF(AND(ISNUMBER('Test Sample Data'!AX8),'Test Sample Data'!AX8&lt;37,'Test Sample Data'!AX8&gt;0),'Test Sample Data'!AX8,37),"")</f>
        <v/>
      </c>
      <c r="CY8" s="87">
        <f>IF(ISERROR(AVERAGE(Calculations!BC8:CX8)),"",AVERAGE(Calculations!BC8:CX8))</f>
        <v>26.366666666666664</v>
      </c>
      <c r="CZ8" s="87">
        <f>IF(ISERROR(STDEV(Calculations!BC8:CX8)),"",IF(COUNT(Calculations!BC8:CX8)&lt;3,"N/A",STDEV(Calculations!BC8:CX8)))</f>
        <v>0.26839026311200981</v>
      </c>
      <c r="DA8" s="84" t="s">
        <v>1522</v>
      </c>
      <c r="DB8" s="85" t="str">
        <f>'Array Table'!B7</f>
        <v>Bacteroides eggerthii</v>
      </c>
      <c r="DC8" s="87">
        <f>IF(SUM('No Template Controls'!C$3:C$50)&gt;10,IF(AND(ISNUMBER('No Template Controls'!C8),'No Template Controls'!C8&lt;37,'No Template Controls'!C8&gt;0),'No Template Controls'!C8,37),"")</f>
        <v>37</v>
      </c>
      <c r="DD8" s="87">
        <f>IF(SUM('No Template Controls'!D$3:D$50)&gt;10,IF(AND(ISNUMBER('No Template Controls'!D8),'No Template Controls'!D8&lt;37,'No Template Controls'!D8&gt;0),'No Template Controls'!D8,37),"")</f>
        <v>37</v>
      </c>
      <c r="DE8" s="87">
        <f>IF(SUM('No Template Controls'!E$3:E$50)&gt;10,IF(AND(ISNUMBER('No Template Controls'!E8),'No Template Controls'!E8&lt;37,'No Template Controls'!E8&gt;0),'No Template Controls'!E8,37),"")</f>
        <v>37</v>
      </c>
      <c r="DF8" s="87" t="str">
        <f>IF(SUM('No Template Controls'!F$3:F$50)&gt;10,IF(AND(ISNUMBER('No Template Controls'!F8),'No Template Controls'!F8&lt;37,'No Template Controls'!F8&gt;0),'No Template Controls'!F8,37),"")</f>
        <v/>
      </c>
      <c r="DG8" s="87" t="str">
        <f>IF(SUM('No Template Controls'!G$3:G$50)&gt;10,IF(AND(ISNUMBER('No Template Controls'!G8),'No Template Controls'!G8&lt;37,'No Template Controls'!G8&gt;0),'No Template Controls'!G8,37),"")</f>
        <v/>
      </c>
      <c r="DH8" s="87" t="str">
        <f>IF(SUM('No Template Controls'!H$3:H$50)&gt;10,IF(AND(ISNUMBER('No Template Controls'!H8),'No Template Controls'!H8&lt;37,'No Template Controls'!H8&gt;0),'No Template Controls'!H8,37),"")</f>
        <v/>
      </c>
      <c r="DI8" s="87">
        <f>IF(ISERROR(AVERAGE(Calculations!DC8:DH8)),"",AVERAGE(Calculations!DC8:DH8))</f>
        <v>37</v>
      </c>
      <c r="DJ8" s="87">
        <f>IF(ISERROR(STDEV(Calculations!DC8:DH8)),"",IF(COUNT(Calculations!DC8:DH8)&lt;3,"N/A",STDEV(Calculations!DC8:DH8)))</f>
        <v>0</v>
      </c>
      <c r="DK8" s="84" t="s">
        <v>1522</v>
      </c>
      <c r="DL8" s="85" t="str">
        <f>'Array Table'!B7</f>
        <v>Bacteroides eggerthii</v>
      </c>
      <c r="DM8" s="86">
        <f t="shared" si="0"/>
        <v>4.5</v>
      </c>
      <c r="DN8" s="86">
        <f t="shared" si="1"/>
        <v>4.1149999999999984</v>
      </c>
      <c r="DO8" s="86">
        <f t="shared" si="2"/>
        <v>4.0300000000000011</v>
      </c>
      <c r="DP8" s="86" t="str">
        <f t="shared" si="3"/>
        <v/>
      </c>
      <c r="DQ8" s="86" t="str">
        <f t="shared" si="4"/>
        <v/>
      </c>
      <c r="DR8" s="86" t="str">
        <f t="shared" si="5"/>
        <v/>
      </c>
      <c r="DS8" s="86" t="str">
        <f t="shared" si="6"/>
        <v/>
      </c>
      <c r="DT8" s="86" t="str">
        <f t="shared" si="7"/>
        <v/>
      </c>
      <c r="DU8" s="86" t="str">
        <f t="shared" si="8"/>
        <v/>
      </c>
      <c r="DV8" s="86" t="str">
        <f t="shared" si="9"/>
        <v/>
      </c>
      <c r="DW8" s="86" t="str">
        <f t="shared" si="10"/>
        <v/>
      </c>
      <c r="DX8" s="86" t="str">
        <f t="shared" si="11"/>
        <v/>
      </c>
      <c r="DY8" s="86" t="str">
        <f t="shared" si="12"/>
        <v/>
      </c>
      <c r="DZ8" s="86" t="str">
        <f t="shared" si="13"/>
        <v/>
      </c>
      <c r="EA8" s="86" t="str">
        <f t="shared" si="14"/>
        <v/>
      </c>
      <c r="EB8" s="86" t="str">
        <f t="shared" si="15"/>
        <v/>
      </c>
      <c r="EC8" s="86" t="str">
        <f t="shared" si="16"/>
        <v/>
      </c>
      <c r="ED8" s="86" t="str">
        <f t="shared" si="17"/>
        <v/>
      </c>
      <c r="EE8" s="86" t="str">
        <f t="shared" si="18"/>
        <v/>
      </c>
      <c r="EF8" s="86" t="str">
        <f t="shared" si="19"/>
        <v/>
      </c>
      <c r="EG8" s="86" t="str">
        <f t="shared" si="20"/>
        <v/>
      </c>
      <c r="EH8" s="86" t="str">
        <f t="shared" si="21"/>
        <v/>
      </c>
      <c r="EI8" s="86" t="str">
        <f t="shared" si="22"/>
        <v/>
      </c>
      <c r="EJ8" s="86" t="str">
        <f t="shared" si="23"/>
        <v/>
      </c>
      <c r="EK8" s="86" t="str">
        <f t="shared" si="24"/>
        <v/>
      </c>
      <c r="EL8" s="86" t="str">
        <f t="shared" si="25"/>
        <v/>
      </c>
      <c r="EM8" s="86" t="str">
        <f t="shared" si="26"/>
        <v/>
      </c>
      <c r="EN8" s="86" t="str">
        <f t="shared" si="27"/>
        <v/>
      </c>
      <c r="EO8" s="86" t="str">
        <f t="shared" si="28"/>
        <v/>
      </c>
      <c r="EP8" s="86" t="str">
        <f t="shared" si="29"/>
        <v/>
      </c>
      <c r="EQ8" s="86" t="str">
        <f t="shared" si="30"/>
        <v/>
      </c>
      <c r="ER8" s="86" t="str">
        <f t="shared" si="31"/>
        <v/>
      </c>
      <c r="ES8" s="86" t="str">
        <f t="shared" si="32"/>
        <v/>
      </c>
      <c r="ET8" s="86" t="str">
        <f t="shared" si="33"/>
        <v/>
      </c>
      <c r="EU8" s="86" t="str">
        <f t="shared" si="34"/>
        <v/>
      </c>
      <c r="EV8" s="86" t="str">
        <f t="shared" si="35"/>
        <v/>
      </c>
      <c r="EW8" s="86" t="str">
        <f t="shared" si="36"/>
        <v/>
      </c>
      <c r="EX8" s="86" t="str">
        <f t="shared" si="37"/>
        <v/>
      </c>
      <c r="EY8" s="86" t="str">
        <f t="shared" si="38"/>
        <v/>
      </c>
      <c r="EZ8" s="86" t="str">
        <f t="shared" si="39"/>
        <v/>
      </c>
      <c r="FA8" s="86" t="str">
        <f t="shared" si="40"/>
        <v/>
      </c>
      <c r="FB8" s="86" t="str">
        <f t="shared" si="41"/>
        <v/>
      </c>
      <c r="FC8" s="86" t="str">
        <f t="shared" si="42"/>
        <v/>
      </c>
      <c r="FD8" s="86" t="str">
        <f t="shared" si="43"/>
        <v/>
      </c>
      <c r="FE8" s="86" t="str">
        <f t="shared" si="44"/>
        <v/>
      </c>
      <c r="FF8" s="86" t="str">
        <f t="shared" si="45"/>
        <v/>
      </c>
      <c r="FG8" s="86" t="str">
        <f t="shared" si="46"/>
        <v/>
      </c>
      <c r="FH8" s="86" t="str">
        <f t="shared" si="47"/>
        <v/>
      </c>
      <c r="FI8" s="88">
        <f t="shared" si="48"/>
        <v>4.2149999999999999</v>
      </c>
      <c r="FJ8" s="84" t="s">
        <v>1522</v>
      </c>
      <c r="FK8" s="85" t="str">
        <f>'Array Table'!B7</f>
        <v>Bacteroides eggerthii</v>
      </c>
      <c r="FL8" s="86">
        <f t="shared" si="49"/>
        <v>2.3150000000000013</v>
      </c>
      <c r="FM8" s="86">
        <f t="shared" si="50"/>
        <v>0.91499999999999915</v>
      </c>
      <c r="FN8" s="86">
        <f t="shared" si="51"/>
        <v>2.3049999999999997</v>
      </c>
      <c r="FO8" s="86" t="str">
        <f t="shared" si="52"/>
        <v/>
      </c>
      <c r="FP8" s="86" t="str">
        <f t="shared" si="53"/>
        <v/>
      </c>
      <c r="FQ8" s="86" t="str">
        <f t="shared" si="54"/>
        <v/>
      </c>
      <c r="FR8" s="86" t="str">
        <f t="shared" si="55"/>
        <v/>
      </c>
      <c r="FS8" s="86" t="str">
        <f t="shared" si="56"/>
        <v/>
      </c>
      <c r="FT8" s="86" t="str">
        <f t="shared" si="57"/>
        <v/>
      </c>
      <c r="FU8" s="86" t="str">
        <f t="shared" si="58"/>
        <v/>
      </c>
      <c r="FV8" s="86" t="str">
        <f t="shared" si="59"/>
        <v/>
      </c>
      <c r="FW8" s="86" t="str">
        <f t="shared" si="60"/>
        <v/>
      </c>
      <c r="FX8" s="86" t="str">
        <f t="shared" si="61"/>
        <v/>
      </c>
      <c r="FY8" s="86" t="str">
        <f t="shared" si="62"/>
        <v/>
      </c>
      <c r="FZ8" s="86" t="str">
        <f t="shared" si="63"/>
        <v/>
      </c>
      <c r="GA8" s="86" t="str">
        <f t="shared" si="64"/>
        <v/>
      </c>
      <c r="GB8" s="86" t="str">
        <f t="shared" si="65"/>
        <v/>
      </c>
      <c r="GC8" s="86" t="str">
        <f t="shared" si="66"/>
        <v/>
      </c>
      <c r="GD8" s="86" t="str">
        <f t="shared" si="67"/>
        <v/>
      </c>
      <c r="GE8" s="86" t="str">
        <f t="shared" si="68"/>
        <v/>
      </c>
      <c r="GF8" s="86" t="str">
        <f t="shared" si="69"/>
        <v/>
      </c>
      <c r="GG8" s="86" t="str">
        <f t="shared" si="70"/>
        <v/>
      </c>
      <c r="GH8" s="86" t="str">
        <f t="shared" si="71"/>
        <v/>
      </c>
      <c r="GI8" s="86" t="str">
        <f t="shared" si="72"/>
        <v/>
      </c>
      <c r="GJ8" s="86" t="str">
        <f t="shared" si="73"/>
        <v/>
      </c>
      <c r="GK8" s="86" t="str">
        <f t="shared" si="74"/>
        <v/>
      </c>
      <c r="GL8" s="86" t="str">
        <f t="shared" si="75"/>
        <v/>
      </c>
      <c r="GM8" s="86" t="str">
        <f t="shared" si="76"/>
        <v/>
      </c>
      <c r="GN8" s="86" t="str">
        <f t="shared" si="77"/>
        <v/>
      </c>
      <c r="GO8" s="86" t="str">
        <f t="shared" si="78"/>
        <v/>
      </c>
      <c r="GP8" s="86" t="str">
        <f t="shared" si="79"/>
        <v/>
      </c>
      <c r="GQ8" s="86" t="str">
        <f t="shared" si="80"/>
        <v/>
      </c>
      <c r="GR8" s="86" t="str">
        <f t="shared" si="81"/>
        <v/>
      </c>
      <c r="GS8" s="86" t="str">
        <f t="shared" si="82"/>
        <v/>
      </c>
      <c r="GT8" s="86" t="str">
        <f t="shared" si="83"/>
        <v/>
      </c>
      <c r="GU8" s="86" t="str">
        <f t="shared" si="84"/>
        <v/>
      </c>
      <c r="GV8" s="86" t="str">
        <f t="shared" si="85"/>
        <v/>
      </c>
      <c r="GW8" s="86" t="str">
        <f t="shared" si="86"/>
        <v/>
      </c>
      <c r="GX8" s="86" t="str">
        <f t="shared" si="87"/>
        <v/>
      </c>
      <c r="GY8" s="86" t="str">
        <f t="shared" si="88"/>
        <v/>
      </c>
      <c r="GZ8" s="86" t="str">
        <f t="shared" si="89"/>
        <v/>
      </c>
      <c r="HA8" s="86" t="str">
        <f t="shared" si="90"/>
        <v/>
      </c>
      <c r="HB8" s="86" t="str">
        <f t="shared" si="91"/>
        <v/>
      </c>
      <c r="HC8" s="86" t="str">
        <f t="shared" si="92"/>
        <v/>
      </c>
      <c r="HD8" s="86" t="str">
        <f t="shared" si="93"/>
        <v/>
      </c>
      <c r="HE8" s="86" t="str">
        <f t="shared" si="94"/>
        <v/>
      </c>
      <c r="HF8" s="86" t="str">
        <f t="shared" si="95"/>
        <v/>
      </c>
      <c r="HG8" s="86" t="str">
        <f t="shared" si="96"/>
        <v/>
      </c>
      <c r="HH8" s="89">
        <f t="shared" si="97"/>
        <v>1.845</v>
      </c>
      <c r="HI8" s="84" t="s">
        <v>1522</v>
      </c>
      <c r="HJ8" s="85" t="str">
        <f>'Array Table'!B7</f>
        <v>Bacteroides eggerthii</v>
      </c>
      <c r="HK8" s="87">
        <f t="shared" ref="HK8:HK39" si="154">IF(FI8&gt;=HH8,((2^-HH8)/(2^-FI8)),(-(2^-FI8)/(2^-HH8)))</f>
        <v>5.1694113225499683</v>
      </c>
      <c r="HL8" s="90">
        <f t="shared" si="149"/>
        <v>5.1694113225499683</v>
      </c>
      <c r="HM8" s="87">
        <f t="shared" si="150"/>
        <v>0.71344108972363529</v>
      </c>
      <c r="HN8" s="84" t="s">
        <v>1522</v>
      </c>
      <c r="HO8" s="85" t="str">
        <f>'Array Table'!B7</f>
        <v>Bacteroides eggerthii</v>
      </c>
      <c r="HP8" s="92">
        <f t="shared" si="151"/>
        <v>8</v>
      </c>
      <c r="HQ8" s="92">
        <f t="shared" si="98"/>
        <v>8.16</v>
      </c>
      <c r="HR8" s="92">
        <f t="shared" si="98"/>
        <v>8.4699999999999989</v>
      </c>
      <c r="HS8" s="92" t="str">
        <f t="shared" si="98"/>
        <v/>
      </c>
      <c r="HT8" s="92" t="str">
        <f t="shared" si="98"/>
        <v/>
      </c>
      <c r="HU8" s="92" t="str">
        <f t="shared" si="98"/>
        <v/>
      </c>
      <c r="HV8" s="92" t="str">
        <f t="shared" si="98"/>
        <v/>
      </c>
      <c r="HW8" s="92" t="str">
        <f t="shared" si="98"/>
        <v/>
      </c>
      <c r="HX8" s="92" t="str">
        <f t="shared" si="98"/>
        <v/>
      </c>
      <c r="HY8" s="92" t="str">
        <f t="shared" si="98"/>
        <v/>
      </c>
      <c r="HZ8" s="92" t="str">
        <f t="shared" si="98"/>
        <v/>
      </c>
      <c r="IA8" s="92" t="str">
        <f t="shared" si="98"/>
        <v/>
      </c>
      <c r="IB8" s="92" t="str">
        <f t="shared" si="98"/>
        <v/>
      </c>
      <c r="IC8" s="92" t="str">
        <f t="shared" si="98"/>
        <v/>
      </c>
      <c r="ID8" s="92" t="str">
        <f t="shared" si="98"/>
        <v/>
      </c>
      <c r="IE8" s="92" t="str">
        <f t="shared" si="98"/>
        <v/>
      </c>
      <c r="IF8" s="92" t="str">
        <f t="shared" si="98"/>
        <v/>
      </c>
      <c r="IG8" s="92" t="str">
        <f t="shared" si="98"/>
        <v/>
      </c>
      <c r="IH8" s="92" t="str">
        <f t="shared" si="98"/>
        <v/>
      </c>
      <c r="II8" s="92" t="str">
        <f t="shared" si="98"/>
        <v/>
      </c>
      <c r="IJ8" s="92" t="str">
        <f t="shared" si="98"/>
        <v/>
      </c>
      <c r="IK8" s="92" t="str">
        <f t="shared" ref="IK8:IK50" si="155">IFERROR($DI8-X8,"")</f>
        <v/>
      </c>
      <c r="IL8" s="92" t="str">
        <f t="shared" ref="IL8:IL50" si="156">IFERROR($DI8-Y8,"")</f>
        <v/>
      </c>
      <c r="IM8" s="92" t="str">
        <f t="shared" ref="IM8:IM50" si="157">IFERROR($DI8-Z8,"")</f>
        <v/>
      </c>
      <c r="IN8" s="92" t="str">
        <f t="shared" ref="IN8:IN50" si="158">IFERROR($DI8-AA8,"")</f>
        <v/>
      </c>
      <c r="IO8" s="92" t="str">
        <f t="shared" ref="IO8:IO50" si="159">IFERROR($DI8-AB8,"")</f>
        <v/>
      </c>
      <c r="IP8" s="92" t="str">
        <f t="shared" ref="IP8:IP50" si="160">IFERROR($DI8-AC8,"")</f>
        <v/>
      </c>
      <c r="IQ8" s="92" t="str">
        <f t="shared" ref="IQ8:IQ50" si="161">IFERROR($DI8-AD8,"")</f>
        <v/>
      </c>
      <c r="IR8" s="92" t="str">
        <f t="shared" ref="IR8:IR50" si="162">IFERROR($DI8-AE8,"")</f>
        <v/>
      </c>
      <c r="IS8" s="92" t="str">
        <f t="shared" ref="IS8:IS50" si="163">IFERROR($DI8-AF8,"")</f>
        <v/>
      </c>
      <c r="IT8" s="92" t="str">
        <f t="shared" ref="IT8:IT50" si="164">IFERROR($DI8-AG8,"")</f>
        <v/>
      </c>
      <c r="IU8" s="92" t="str">
        <f t="shared" ref="IU8:IU50" si="165">IFERROR($DI8-AH8,"")</f>
        <v/>
      </c>
      <c r="IV8" s="92" t="str">
        <f t="shared" ref="IV8:IV50" si="166">IFERROR($DI8-AI8,"")</f>
        <v/>
      </c>
      <c r="IW8" s="92" t="str">
        <f t="shared" ref="IW8:IW50" si="167">IFERROR($DI8-AJ8,"")</f>
        <v/>
      </c>
      <c r="IX8" s="92" t="str">
        <f t="shared" ref="IX8:IX50" si="168">IFERROR($DI8-AK8,"")</f>
        <v/>
      </c>
      <c r="IY8" s="92" t="str">
        <f t="shared" ref="IY8:IY50" si="169">IFERROR($DI8-AL8,"")</f>
        <v/>
      </c>
      <c r="IZ8" s="92" t="str">
        <f t="shared" ref="IZ8:IZ50" si="170">IFERROR($DI8-AM8,"")</f>
        <v/>
      </c>
      <c r="JA8" s="92" t="str">
        <f t="shared" ref="JA8:JA50" si="171">IFERROR($DI8-AN8,"")</f>
        <v/>
      </c>
      <c r="JB8" s="92" t="str">
        <f t="shared" ref="JB8:JB50" si="172">IFERROR($DI8-AO8,"")</f>
        <v/>
      </c>
      <c r="JC8" s="92" t="str">
        <f t="shared" ref="JC8:JC50" si="173">IFERROR($DI8-AP8,"")</f>
        <v/>
      </c>
      <c r="JD8" s="92" t="str">
        <f t="shared" ref="JD8:JD50" si="174">IFERROR($DI8-AQ8,"")</f>
        <v/>
      </c>
      <c r="JE8" s="92" t="str">
        <f t="shared" ref="JE8:JE50" si="175">IFERROR($DI8-AR8,"")</f>
        <v/>
      </c>
      <c r="JF8" s="92" t="str">
        <f t="shared" ref="JF8:JF50" si="176">IFERROR($DI8-AS8,"")</f>
        <v/>
      </c>
      <c r="JG8" s="92" t="str">
        <f t="shared" ref="JG8:JG50" si="177">IFERROR($DI8-AT8,"")</f>
        <v/>
      </c>
      <c r="JH8" s="92" t="str">
        <f t="shared" ref="JH8:JH50" si="178">IFERROR($DI8-AU8,"")</f>
        <v/>
      </c>
      <c r="JI8" s="92" t="str">
        <f t="shared" ref="JI8:JI50" si="179">IFERROR($DI8-AV8,"")</f>
        <v/>
      </c>
      <c r="JJ8" s="92" t="str">
        <f t="shared" ref="JJ8:JJ50" si="180">IFERROR($DI8-AW8,"")</f>
        <v/>
      </c>
      <c r="JK8" s="92" t="str">
        <f t="shared" ref="JK8:JK50" si="181">IFERROR($DI8-AX8,"")</f>
        <v/>
      </c>
      <c r="JL8" s="84" t="s">
        <v>1522</v>
      </c>
      <c r="JM8" s="85" t="str">
        <f>'Array Table'!B7</f>
        <v>Bacteroides eggerthii</v>
      </c>
      <c r="JN8" s="92">
        <f t="shared" si="152"/>
        <v>10.329999999999998</v>
      </c>
      <c r="JO8" s="92">
        <f t="shared" si="99"/>
        <v>10.73</v>
      </c>
      <c r="JP8" s="92">
        <f t="shared" si="99"/>
        <v>10.84</v>
      </c>
      <c r="JQ8" s="92" t="str">
        <f t="shared" si="99"/>
        <v/>
      </c>
      <c r="JR8" s="92" t="str">
        <f t="shared" si="99"/>
        <v/>
      </c>
      <c r="JS8" s="92" t="str">
        <f t="shared" si="99"/>
        <v/>
      </c>
      <c r="JT8" s="92" t="str">
        <f t="shared" si="99"/>
        <v/>
      </c>
      <c r="JU8" s="92" t="str">
        <f t="shared" si="99"/>
        <v/>
      </c>
      <c r="JV8" s="92" t="str">
        <f t="shared" si="99"/>
        <v/>
      </c>
      <c r="JW8" s="92" t="str">
        <f t="shared" si="99"/>
        <v/>
      </c>
      <c r="JX8" s="92" t="str">
        <f t="shared" si="99"/>
        <v/>
      </c>
      <c r="JY8" s="92" t="str">
        <f t="shared" si="99"/>
        <v/>
      </c>
      <c r="JZ8" s="92" t="str">
        <f t="shared" si="99"/>
        <v/>
      </c>
      <c r="KA8" s="92" t="str">
        <f t="shared" si="99"/>
        <v/>
      </c>
      <c r="KB8" s="92" t="str">
        <f t="shared" si="99"/>
        <v/>
      </c>
      <c r="KC8" s="92" t="str">
        <f t="shared" si="99"/>
        <v/>
      </c>
      <c r="KD8" s="92" t="str">
        <f t="shared" si="99"/>
        <v/>
      </c>
      <c r="KE8" s="92" t="str">
        <f t="shared" si="99"/>
        <v/>
      </c>
      <c r="KF8" s="92" t="str">
        <f t="shared" si="99"/>
        <v/>
      </c>
      <c r="KG8" s="92" t="str">
        <f t="shared" si="99"/>
        <v/>
      </c>
      <c r="KH8" s="92" t="str">
        <f t="shared" si="99"/>
        <v/>
      </c>
      <c r="KI8" s="92" t="str">
        <f t="shared" ref="KI8:KI50" si="182">IFERROR($DI8-BX8,"")</f>
        <v/>
      </c>
      <c r="KJ8" s="92" t="str">
        <f t="shared" ref="KJ8:KJ50" si="183">IFERROR($DI8-BY8,"")</f>
        <v/>
      </c>
      <c r="KK8" s="92" t="str">
        <f t="shared" ref="KK8:KK50" si="184">IFERROR($DI8-BZ8,"")</f>
        <v/>
      </c>
      <c r="KL8" s="92" t="str">
        <f t="shared" ref="KL8:KL50" si="185">IFERROR($DI8-CA8,"")</f>
        <v/>
      </c>
      <c r="KM8" s="92" t="str">
        <f t="shared" ref="KM8:KM50" si="186">IFERROR($DI8-CB8,"")</f>
        <v/>
      </c>
      <c r="KN8" s="92" t="str">
        <f t="shared" ref="KN8:KN50" si="187">IFERROR($DI8-CC8,"")</f>
        <v/>
      </c>
      <c r="KO8" s="92" t="str">
        <f t="shared" ref="KO8:KO50" si="188">IFERROR($DI8-CD8,"")</f>
        <v/>
      </c>
      <c r="KP8" s="92" t="str">
        <f t="shared" ref="KP8:KP50" si="189">IFERROR($DI8-CE8,"")</f>
        <v/>
      </c>
      <c r="KQ8" s="92" t="str">
        <f t="shared" ref="KQ8:KQ50" si="190">IFERROR($DI8-CF8,"")</f>
        <v/>
      </c>
      <c r="KR8" s="92" t="str">
        <f t="shared" ref="KR8:KR50" si="191">IFERROR($DI8-CG8,"")</f>
        <v/>
      </c>
      <c r="KS8" s="92" t="str">
        <f t="shared" ref="KS8:KS50" si="192">IFERROR($DI8-CH8,"")</f>
        <v/>
      </c>
      <c r="KT8" s="92" t="str">
        <f t="shared" ref="KT8:KT50" si="193">IFERROR($DI8-CI8,"")</f>
        <v/>
      </c>
      <c r="KU8" s="92" t="str">
        <f t="shared" ref="KU8:KU50" si="194">IFERROR($DI8-CJ8,"")</f>
        <v/>
      </c>
      <c r="KV8" s="92" t="str">
        <f t="shared" ref="KV8:KV50" si="195">IFERROR($DI8-CK8,"")</f>
        <v/>
      </c>
      <c r="KW8" s="92" t="str">
        <f t="shared" ref="KW8:KW50" si="196">IFERROR($DI8-CL8,"")</f>
        <v/>
      </c>
      <c r="KX8" s="92" t="str">
        <f t="shared" ref="KX8:KX50" si="197">IFERROR($DI8-CM8,"")</f>
        <v/>
      </c>
      <c r="KY8" s="92" t="str">
        <f t="shared" ref="KY8:KY50" si="198">IFERROR($DI8-CN8,"")</f>
        <v/>
      </c>
      <c r="KZ8" s="92" t="str">
        <f t="shared" ref="KZ8:KZ50" si="199">IFERROR($DI8-CO8,"")</f>
        <v/>
      </c>
      <c r="LA8" s="92" t="str">
        <f t="shared" ref="LA8:LA50" si="200">IFERROR($DI8-CP8,"")</f>
        <v/>
      </c>
      <c r="LB8" s="92" t="str">
        <f t="shared" ref="LB8:LB50" si="201">IFERROR($DI8-CQ8,"")</f>
        <v/>
      </c>
      <c r="LC8" s="92" t="str">
        <f t="shared" ref="LC8:LC50" si="202">IFERROR($DI8-CR8,"")</f>
        <v/>
      </c>
      <c r="LD8" s="92" t="str">
        <f t="shared" ref="LD8:LD50" si="203">IFERROR($DI8-CS8,"")</f>
        <v/>
      </c>
      <c r="LE8" s="92" t="str">
        <f t="shared" ref="LE8:LE50" si="204">IFERROR($DI8-CT8,"")</f>
        <v/>
      </c>
      <c r="LF8" s="92" t="str">
        <f t="shared" ref="LF8:LF50" si="205">IFERROR($DI8-CU8,"")</f>
        <v/>
      </c>
      <c r="LG8" s="92" t="str">
        <f t="shared" ref="LG8:LG50" si="206">IFERROR($DI8-CV8,"")</f>
        <v/>
      </c>
      <c r="LH8" s="92" t="str">
        <f t="shared" ref="LH8:LH50" si="207">IFERROR($DI8-CW8,"")</f>
        <v/>
      </c>
      <c r="LI8" s="92" t="str">
        <f t="shared" ref="LI8:LI50" si="208">IFERROR($DI8-CX8,"")</f>
        <v/>
      </c>
      <c r="LJ8" s="84" t="s">
        <v>1522</v>
      </c>
      <c r="LK8" s="85" t="str">
        <f>'Array Table'!B7</f>
        <v>Bacteroides eggerthii</v>
      </c>
      <c r="LL8" s="93" t="str">
        <f t="shared" si="153"/>
        <v>+</v>
      </c>
      <c r="LM8" s="93" t="str">
        <f t="shared" si="100"/>
        <v>+</v>
      </c>
      <c r="LN8" s="93" t="str">
        <f t="shared" si="100"/>
        <v>+</v>
      </c>
      <c r="LO8" s="93" t="str">
        <f t="shared" si="100"/>
        <v/>
      </c>
      <c r="LP8" s="93" t="str">
        <f t="shared" si="100"/>
        <v/>
      </c>
      <c r="LQ8" s="93" t="str">
        <f t="shared" si="100"/>
        <v/>
      </c>
      <c r="LR8" s="93" t="str">
        <f t="shared" si="100"/>
        <v/>
      </c>
      <c r="LS8" s="93" t="str">
        <f t="shared" si="100"/>
        <v/>
      </c>
      <c r="LT8" s="93" t="str">
        <f t="shared" si="100"/>
        <v/>
      </c>
      <c r="LU8" s="93" t="str">
        <f t="shared" si="100"/>
        <v/>
      </c>
      <c r="LV8" s="93" t="str">
        <f t="shared" si="100"/>
        <v/>
      </c>
      <c r="LW8" s="93" t="str">
        <f t="shared" si="100"/>
        <v/>
      </c>
      <c r="LX8" s="93" t="str">
        <f t="shared" si="100"/>
        <v/>
      </c>
      <c r="LY8" s="93" t="str">
        <f t="shared" si="100"/>
        <v/>
      </c>
      <c r="LZ8" s="93" t="str">
        <f t="shared" si="100"/>
        <v/>
      </c>
      <c r="MA8" s="93" t="str">
        <f t="shared" si="100"/>
        <v/>
      </c>
      <c r="MB8" s="93" t="str">
        <f t="shared" si="100"/>
        <v/>
      </c>
      <c r="MC8" s="93" t="str">
        <f t="shared" si="100"/>
        <v/>
      </c>
      <c r="MD8" s="93" t="str">
        <f t="shared" si="100"/>
        <v/>
      </c>
      <c r="ME8" s="93" t="str">
        <f t="shared" si="100"/>
        <v/>
      </c>
      <c r="MF8" s="93" t="str">
        <f t="shared" si="100"/>
        <v/>
      </c>
      <c r="MG8" s="93" t="str">
        <f t="shared" ref="MG8:MG50" si="209">IF(IK8="","",IF($DI8&lt;=35,IF(IK8&lt;=1,"-",IF(IK8&gt;=2,"+","+/-")),IF($DI8&lt;=37,IF(IK8&lt;1.5,"-",IF(IK8&gt;=3,"+","+/-")),IF(IK8&lt;3,"-",IF(IK8&gt;=6,"+",IF(IK8&gt;=3,"+/-","-"))))))</f>
        <v/>
      </c>
      <c r="MH8" s="93" t="str">
        <f t="shared" ref="MH8:MH50" si="210">IF(IL8="","",IF($DI8&lt;=35,IF(IL8&lt;=1,"-",IF(IL8&gt;=2,"+","+/-")),IF($DI8&lt;=37,IF(IL8&lt;1.5,"-",IF(IL8&gt;=3,"+","+/-")),IF(IL8&lt;3,"-",IF(IL8&gt;=6,"+",IF(IL8&gt;=3,"+/-","-"))))))</f>
        <v/>
      </c>
      <c r="MI8" s="93" t="str">
        <f t="shared" ref="MI8:MI50" si="211">IF(IM8="","",IF($DI8&lt;=35,IF(IM8&lt;=1,"-",IF(IM8&gt;=2,"+","+/-")),IF($DI8&lt;=37,IF(IM8&lt;1.5,"-",IF(IM8&gt;=3,"+","+/-")),IF(IM8&lt;3,"-",IF(IM8&gt;=6,"+",IF(IM8&gt;=3,"+/-","-"))))))</f>
        <v/>
      </c>
      <c r="MJ8" s="93" t="str">
        <f t="shared" ref="MJ8:MJ50" si="212">IF(IN8="","",IF($DI8&lt;=35,IF(IN8&lt;=1,"-",IF(IN8&gt;=2,"+","+/-")),IF($DI8&lt;=37,IF(IN8&lt;1.5,"-",IF(IN8&gt;=3,"+","+/-")),IF(IN8&lt;3,"-",IF(IN8&gt;=6,"+",IF(IN8&gt;=3,"+/-","-"))))))</f>
        <v/>
      </c>
      <c r="MK8" s="93" t="str">
        <f t="shared" ref="MK8:MK50" si="213">IF(IO8="","",IF($DI8&lt;=35,IF(IO8&lt;=1,"-",IF(IO8&gt;=2,"+","+/-")),IF($DI8&lt;=37,IF(IO8&lt;1.5,"-",IF(IO8&gt;=3,"+","+/-")),IF(IO8&lt;3,"-",IF(IO8&gt;=6,"+",IF(IO8&gt;=3,"+/-","-"))))))</f>
        <v/>
      </c>
      <c r="ML8" s="93" t="str">
        <f t="shared" ref="ML8:ML50" si="214">IF(IP8="","",IF($DI8&lt;=35,IF(IP8&lt;=1,"-",IF(IP8&gt;=2,"+","+/-")),IF($DI8&lt;=37,IF(IP8&lt;1.5,"-",IF(IP8&gt;=3,"+","+/-")),IF(IP8&lt;3,"-",IF(IP8&gt;=6,"+",IF(IP8&gt;=3,"+/-","-"))))))</f>
        <v/>
      </c>
      <c r="MM8" s="93" t="str">
        <f t="shared" ref="MM8:MM50" si="215">IF(IQ8="","",IF($DI8&lt;=35,IF(IQ8&lt;=1,"-",IF(IQ8&gt;=2,"+","+/-")),IF($DI8&lt;=37,IF(IQ8&lt;1.5,"-",IF(IQ8&gt;=3,"+","+/-")),IF(IQ8&lt;3,"-",IF(IQ8&gt;=6,"+",IF(IQ8&gt;=3,"+/-","-"))))))</f>
        <v/>
      </c>
      <c r="MN8" s="93" t="str">
        <f t="shared" ref="MN8:MN50" si="216">IF(IR8="","",IF($DI8&lt;=35,IF(IR8&lt;=1,"-",IF(IR8&gt;=2,"+","+/-")),IF($DI8&lt;=37,IF(IR8&lt;1.5,"-",IF(IR8&gt;=3,"+","+/-")),IF(IR8&lt;3,"-",IF(IR8&gt;=6,"+",IF(IR8&gt;=3,"+/-","-"))))))</f>
        <v/>
      </c>
      <c r="MO8" s="93" t="str">
        <f t="shared" ref="MO8:MO50" si="217">IF(IS8="","",IF($DI8&lt;=35,IF(IS8&lt;=1,"-",IF(IS8&gt;=2,"+","+/-")),IF($DI8&lt;=37,IF(IS8&lt;1.5,"-",IF(IS8&gt;=3,"+","+/-")),IF(IS8&lt;3,"-",IF(IS8&gt;=6,"+",IF(IS8&gt;=3,"+/-","-"))))))</f>
        <v/>
      </c>
      <c r="MP8" s="93" t="str">
        <f t="shared" ref="MP8:MP50" si="218">IF(IT8="","",IF($DI8&lt;=35,IF(IT8&lt;=1,"-",IF(IT8&gt;=2,"+","+/-")),IF($DI8&lt;=37,IF(IT8&lt;1.5,"-",IF(IT8&gt;=3,"+","+/-")),IF(IT8&lt;3,"-",IF(IT8&gt;=6,"+",IF(IT8&gt;=3,"+/-","-"))))))</f>
        <v/>
      </c>
      <c r="MQ8" s="93" t="str">
        <f t="shared" ref="MQ8:MQ50" si="219">IF(IU8="","",IF($DI8&lt;=35,IF(IU8&lt;=1,"-",IF(IU8&gt;=2,"+","+/-")),IF($DI8&lt;=37,IF(IU8&lt;1.5,"-",IF(IU8&gt;=3,"+","+/-")),IF(IU8&lt;3,"-",IF(IU8&gt;=6,"+",IF(IU8&gt;=3,"+/-","-"))))))</f>
        <v/>
      </c>
      <c r="MR8" s="93" t="str">
        <f t="shared" ref="MR8:MR50" si="220">IF(IV8="","",IF($DI8&lt;=35,IF(IV8&lt;=1,"-",IF(IV8&gt;=2,"+","+/-")),IF($DI8&lt;=37,IF(IV8&lt;1.5,"-",IF(IV8&gt;=3,"+","+/-")),IF(IV8&lt;3,"-",IF(IV8&gt;=6,"+",IF(IV8&gt;=3,"+/-","-"))))))</f>
        <v/>
      </c>
      <c r="MS8" s="93" t="str">
        <f t="shared" ref="MS8:MS50" si="221">IF(IW8="","",IF($DI8&lt;=35,IF(IW8&lt;=1,"-",IF(IW8&gt;=2,"+","+/-")),IF($DI8&lt;=37,IF(IW8&lt;1.5,"-",IF(IW8&gt;=3,"+","+/-")),IF(IW8&lt;3,"-",IF(IW8&gt;=6,"+",IF(IW8&gt;=3,"+/-","-"))))))</f>
        <v/>
      </c>
      <c r="MT8" s="93" t="str">
        <f t="shared" ref="MT8:MT50" si="222">IF(IX8="","",IF($DI8&lt;=35,IF(IX8&lt;=1,"-",IF(IX8&gt;=2,"+","+/-")),IF($DI8&lt;=37,IF(IX8&lt;1.5,"-",IF(IX8&gt;=3,"+","+/-")),IF(IX8&lt;3,"-",IF(IX8&gt;=6,"+",IF(IX8&gt;=3,"+/-","-"))))))</f>
        <v/>
      </c>
      <c r="MU8" s="93" t="str">
        <f t="shared" ref="MU8:MU50" si="223">IF(IY8="","",IF($DI8&lt;=35,IF(IY8&lt;=1,"-",IF(IY8&gt;=2,"+","+/-")),IF($DI8&lt;=37,IF(IY8&lt;1.5,"-",IF(IY8&gt;=3,"+","+/-")),IF(IY8&lt;3,"-",IF(IY8&gt;=6,"+",IF(IY8&gt;=3,"+/-","-"))))))</f>
        <v/>
      </c>
      <c r="MV8" s="93" t="str">
        <f t="shared" ref="MV8:MV50" si="224">IF(IZ8="","",IF($DI8&lt;=35,IF(IZ8&lt;=1,"-",IF(IZ8&gt;=2,"+","+/-")),IF($DI8&lt;=37,IF(IZ8&lt;1.5,"-",IF(IZ8&gt;=3,"+","+/-")),IF(IZ8&lt;3,"-",IF(IZ8&gt;=6,"+",IF(IZ8&gt;=3,"+/-","-"))))))</f>
        <v/>
      </c>
      <c r="MW8" s="93" t="str">
        <f t="shared" ref="MW8:MW50" si="225">IF(JA8="","",IF($DI8&lt;=35,IF(JA8&lt;=1,"-",IF(JA8&gt;=2,"+","+/-")),IF($DI8&lt;=37,IF(JA8&lt;1.5,"-",IF(JA8&gt;=3,"+","+/-")),IF(JA8&lt;3,"-",IF(JA8&gt;=6,"+",IF(JA8&gt;=3,"+/-","-"))))))</f>
        <v/>
      </c>
      <c r="MX8" s="93" t="str">
        <f t="shared" ref="MX8:MX50" si="226">IF(JB8="","",IF($DI8&lt;=35,IF(JB8&lt;=1,"-",IF(JB8&gt;=2,"+","+/-")),IF($DI8&lt;=37,IF(JB8&lt;1.5,"-",IF(JB8&gt;=3,"+","+/-")),IF(JB8&lt;3,"-",IF(JB8&gt;=6,"+",IF(JB8&gt;=3,"+/-","-"))))))</f>
        <v/>
      </c>
      <c r="MY8" s="93" t="str">
        <f t="shared" ref="MY8:MY50" si="227">IF(JC8="","",IF($DI8&lt;=35,IF(JC8&lt;=1,"-",IF(JC8&gt;=2,"+","+/-")),IF($DI8&lt;=37,IF(JC8&lt;1.5,"-",IF(JC8&gt;=3,"+","+/-")),IF(JC8&lt;3,"-",IF(JC8&gt;=6,"+",IF(JC8&gt;=3,"+/-","-"))))))</f>
        <v/>
      </c>
      <c r="MZ8" s="93" t="str">
        <f t="shared" ref="MZ8:MZ50" si="228">IF(JD8="","",IF($DI8&lt;=35,IF(JD8&lt;=1,"-",IF(JD8&gt;=2,"+","+/-")),IF($DI8&lt;=37,IF(JD8&lt;1.5,"-",IF(JD8&gt;=3,"+","+/-")),IF(JD8&lt;3,"-",IF(JD8&gt;=6,"+",IF(JD8&gt;=3,"+/-","-"))))))</f>
        <v/>
      </c>
      <c r="NA8" s="93" t="str">
        <f t="shared" ref="NA8:NA50" si="229">IF(JE8="","",IF($DI8&lt;=35,IF(JE8&lt;=1,"-",IF(JE8&gt;=2,"+","+/-")),IF($DI8&lt;=37,IF(JE8&lt;1.5,"-",IF(JE8&gt;=3,"+","+/-")),IF(JE8&lt;3,"-",IF(JE8&gt;=6,"+",IF(JE8&gt;=3,"+/-","-"))))))</f>
        <v/>
      </c>
      <c r="NB8" s="93" t="str">
        <f t="shared" ref="NB8:NB50" si="230">IF(JF8="","",IF($DI8&lt;=35,IF(JF8&lt;=1,"-",IF(JF8&gt;=2,"+","+/-")),IF($DI8&lt;=37,IF(JF8&lt;1.5,"-",IF(JF8&gt;=3,"+","+/-")),IF(JF8&lt;3,"-",IF(JF8&gt;=6,"+",IF(JF8&gt;=3,"+/-","-"))))))</f>
        <v/>
      </c>
      <c r="NC8" s="93" t="str">
        <f t="shared" ref="NC8:NC50" si="231">IF(JG8="","",IF($DI8&lt;=35,IF(JG8&lt;=1,"-",IF(JG8&gt;=2,"+","+/-")),IF($DI8&lt;=37,IF(JG8&lt;1.5,"-",IF(JG8&gt;=3,"+","+/-")),IF(JG8&lt;3,"-",IF(JG8&gt;=6,"+",IF(JG8&gt;=3,"+/-","-"))))))</f>
        <v/>
      </c>
      <c r="ND8" s="93" t="str">
        <f t="shared" ref="ND8:ND50" si="232">IF(JH8="","",IF($DI8&lt;=35,IF(JH8&lt;=1,"-",IF(JH8&gt;=2,"+","+/-")),IF($DI8&lt;=37,IF(JH8&lt;1.5,"-",IF(JH8&gt;=3,"+","+/-")),IF(JH8&lt;3,"-",IF(JH8&gt;=6,"+",IF(JH8&gt;=3,"+/-","-"))))))</f>
        <v/>
      </c>
      <c r="NE8" s="93" t="str">
        <f t="shared" ref="NE8:NE50" si="233">IF(JI8="","",IF($DI8&lt;=35,IF(JI8&lt;=1,"-",IF(JI8&gt;=2,"+","+/-")),IF($DI8&lt;=37,IF(JI8&lt;1.5,"-",IF(JI8&gt;=3,"+","+/-")),IF(JI8&lt;3,"-",IF(JI8&gt;=6,"+",IF(JI8&gt;=3,"+/-","-"))))))</f>
        <v/>
      </c>
      <c r="NF8" s="93" t="str">
        <f t="shared" ref="NF8:NF50" si="234">IF(JJ8="","",IF($DI8&lt;=35,IF(JJ8&lt;=1,"-",IF(JJ8&gt;=2,"+","+/-")),IF($DI8&lt;=37,IF(JJ8&lt;1.5,"-",IF(JJ8&gt;=3,"+","+/-")),IF(JJ8&lt;3,"-",IF(JJ8&gt;=6,"+",IF(JJ8&gt;=3,"+/-","-"))))))</f>
        <v/>
      </c>
      <c r="NG8" s="93" t="str">
        <f t="shared" ref="NG8:NG50" si="235">IF(JK8="","",IF($DI8&lt;=35,IF(JK8&lt;=1,"-",IF(JK8&gt;=2,"+","+/-")),IF($DI8&lt;=37,IF(JK8&lt;1.5,"-",IF(JK8&gt;=3,"+","+/-")),IF(JK8&lt;3,"-",IF(JK8&gt;=6,"+",IF(JK8&gt;=3,"+/-","-"))))))</f>
        <v/>
      </c>
      <c r="NH8" s="84" t="s">
        <v>1522</v>
      </c>
      <c r="NI8" s="85" t="str">
        <f>'Array Table'!B7</f>
        <v>Bacteroides eggerthii</v>
      </c>
      <c r="NJ8" s="93" t="str">
        <f t="shared" si="101"/>
        <v>+</v>
      </c>
      <c r="NK8" s="93" t="str">
        <f t="shared" si="102"/>
        <v>+</v>
      </c>
      <c r="NL8" s="93" t="str">
        <f t="shared" si="103"/>
        <v>+</v>
      </c>
      <c r="NM8" s="93" t="str">
        <f t="shared" si="104"/>
        <v/>
      </c>
      <c r="NN8" s="93" t="str">
        <f t="shared" si="105"/>
        <v/>
      </c>
      <c r="NO8" s="93" t="str">
        <f t="shared" si="106"/>
        <v/>
      </c>
      <c r="NP8" s="93" t="str">
        <f t="shared" si="107"/>
        <v/>
      </c>
      <c r="NQ8" s="93" t="str">
        <f t="shared" si="108"/>
        <v/>
      </c>
      <c r="NR8" s="93" t="str">
        <f t="shared" si="109"/>
        <v/>
      </c>
      <c r="NS8" s="93" t="str">
        <f t="shared" si="110"/>
        <v/>
      </c>
      <c r="NT8" s="93" t="str">
        <f t="shared" si="111"/>
        <v/>
      </c>
      <c r="NU8" s="93" t="str">
        <f t="shared" si="112"/>
        <v/>
      </c>
      <c r="NV8" s="93" t="str">
        <f t="shared" si="113"/>
        <v/>
      </c>
      <c r="NW8" s="93" t="str">
        <f t="shared" si="114"/>
        <v/>
      </c>
      <c r="NX8" s="93" t="str">
        <f t="shared" si="115"/>
        <v/>
      </c>
      <c r="NY8" s="93" t="str">
        <f t="shared" si="116"/>
        <v/>
      </c>
      <c r="NZ8" s="93" t="str">
        <f t="shared" si="117"/>
        <v/>
      </c>
      <c r="OA8" s="93" t="str">
        <f t="shared" si="118"/>
        <v/>
      </c>
      <c r="OB8" s="93" t="str">
        <f t="shared" si="119"/>
        <v/>
      </c>
      <c r="OC8" s="93" t="str">
        <f t="shared" si="120"/>
        <v/>
      </c>
      <c r="OD8" s="93" t="str">
        <f t="shared" si="121"/>
        <v/>
      </c>
      <c r="OE8" s="93" t="str">
        <f t="shared" si="122"/>
        <v/>
      </c>
      <c r="OF8" s="93" t="str">
        <f t="shared" si="123"/>
        <v/>
      </c>
      <c r="OG8" s="93" t="str">
        <f t="shared" si="124"/>
        <v/>
      </c>
      <c r="OH8" s="93" t="str">
        <f t="shared" si="125"/>
        <v/>
      </c>
      <c r="OI8" s="93" t="str">
        <f t="shared" si="126"/>
        <v/>
      </c>
      <c r="OJ8" s="93" t="str">
        <f t="shared" si="127"/>
        <v/>
      </c>
      <c r="OK8" s="93" t="str">
        <f t="shared" si="128"/>
        <v/>
      </c>
      <c r="OL8" s="93" t="str">
        <f t="shared" si="129"/>
        <v/>
      </c>
      <c r="OM8" s="93" t="str">
        <f t="shared" si="130"/>
        <v/>
      </c>
      <c r="ON8" s="93" t="str">
        <f t="shared" si="131"/>
        <v/>
      </c>
      <c r="OO8" s="93" t="str">
        <f t="shared" si="132"/>
        <v/>
      </c>
      <c r="OP8" s="93" t="str">
        <f t="shared" si="133"/>
        <v/>
      </c>
      <c r="OQ8" s="93" t="str">
        <f t="shared" si="134"/>
        <v/>
      </c>
      <c r="OR8" s="93" t="str">
        <f t="shared" si="135"/>
        <v/>
      </c>
      <c r="OS8" s="93" t="str">
        <f t="shared" si="136"/>
        <v/>
      </c>
      <c r="OT8" s="93" t="str">
        <f t="shared" si="137"/>
        <v/>
      </c>
      <c r="OU8" s="93" t="str">
        <f t="shared" si="138"/>
        <v/>
      </c>
      <c r="OV8" s="93" t="str">
        <f t="shared" si="139"/>
        <v/>
      </c>
      <c r="OW8" s="93" t="str">
        <f t="shared" si="140"/>
        <v/>
      </c>
      <c r="OX8" s="93" t="str">
        <f t="shared" si="141"/>
        <v/>
      </c>
      <c r="OY8" s="93" t="str">
        <f t="shared" si="142"/>
        <v/>
      </c>
      <c r="OZ8" s="93" t="str">
        <f t="shared" si="143"/>
        <v/>
      </c>
      <c r="PA8" s="93" t="str">
        <f t="shared" si="144"/>
        <v/>
      </c>
      <c r="PB8" s="93" t="str">
        <f t="shared" si="145"/>
        <v/>
      </c>
      <c r="PC8" s="93" t="str">
        <f t="shared" si="146"/>
        <v/>
      </c>
      <c r="PD8" s="93" t="str">
        <f t="shared" si="147"/>
        <v/>
      </c>
      <c r="PE8" s="93" t="str">
        <f t="shared" si="148"/>
        <v/>
      </c>
    </row>
    <row r="9" spans="1:421" ht="12.75" x14ac:dyDescent="0.25">
      <c r="A9" s="84" t="s">
        <v>1523</v>
      </c>
      <c r="B9" s="85" t="str">
        <f>'Array Table'!B8</f>
        <v>Bacteroides fragilis</v>
      </c>
      <c r="C9" s="86">
        <f>IF(SUM('Control Sample Data'!C$3:C$50)&gt;10,IF(AND(ISNUMBER('Control Sample Data'!C9),'Control Sample Data'!C9&lt;37,'Control Sample Data'!C9&gt;0),'Control Sample Data'!C9,37),"")</f>
        <v>37</v>
      </c>
      <c r="D9" s="86">
        <f>IF(SUM('Control Sample Data'!D$3:D$50)&gt;10,IF(AND(ISNUMBER('Control Sample Data'!D9),'Control Sample Data'!D9&lt;37,'Control Sample Data'!D9&gt;0),'Control Sample Data'!D9,37),"")</f>
        <v>37</v>
      </c>
      <c r="E9" s="86">
        <f>IF(SUM('Control Sample Data'!E$3:E$50)&gt;10,IF(AND(ISNUMBER('Control Sample Data'!E9),'Control Sample Data'!E9&lt;37,'Control Sample Data'!E9&gt;0),'Control Sample Data'!E9,37),"")</f>
        <v>37</v>
      </c>
      <c r="F9" s="86" t="str">
        <f>IF(SUM('Control Sample Data'!F$3:F$50)&gt;10,IF(AND(ISNUMBER('Control Sample Data'!F9),'Control Sample Data'!F9&lt;37,'Control Sample Data'!F9&gt;0),'Control Sample Data'!F9,37),"")</f>
        <v/>
      </c>
      <c r="G9" s="86" t="str">
        <f>IF(SUM('Control Sample Data'!G$3:G$50)&gt;10,IF(AND(ISNUMBER('Control Sample Data'!G9),'Control Sample Data'!G9&lt;37,'Control Sample Data'!G9&gt;0),'Control Sample Data'!G9,37),"")</f>
        <v/>
      </c>
      <c r="H9" s="86" t="str">
        <f>IF(SUM('Control Sample Data'!H$3:H$50)&gt;10,IF(AND(ISNUMBER('Control Sample Data'!H9),'Control Sample Data'!H9&lt;37,'Control Sample Data'!H9&gt;0),'Control Sample Data'!H9,37),"")</f>
        <v/>
      </c>
      <c r="I9" s="86" t="str">
        <f>IF(SUM('Control Sample Data'!I$3:I$50)&gt;10,IF(AND(ISNUMBER('Control Sample Data'!I9),'Control Sample Data'!I9&lt;37,'Control Sample Data'!I9&gt;0),'Control Sample Data'!I9,37),"")</f>
        <v/>
      </c>
      <c r="J9" s="86" t="str">
        <f>IF(SUM('Control Sample Data'!J$3:J$50)&gt;10,IF(AND(ISNUMBER('Control Sample Data'!J9),'Control Sample Data'!J9&lt;37,'Control Sample Data'!J9&gt;0),'Control Sample Data'!J9,37),"")</f>
        <v/>
      </c>
      <c r="K9" s="86" t="str">
        <f>IF(SUM('Control Sample Data'!K$3:K$50)&gt;10,IF(AND(ISNUMBER('Control Sample Data'!K9),'Control Sample Data'!K9&lt;37,'Control Sample Data'!K9&gt;0),'Control Sample Data'!K9,37),"")</f>
        <v/>
      </c>
      <c r="L9" s="86" t="str">
        <f>IF(SUM('Control Sample Data'!L$3:L$50)&gt;10,IF(AND(ISNUMBER('Control Sample Data'!L9),'Control Sample Data'!L9&lt;37,'Control Sample Data'!L9&gt;0),'Control Sample Data'!L9,37),"")</f>
        <v/>
      </c>
      <c r="M9" s="86" t="str">
        <f>IF(SUM('Control Sample Data'!M$3:M$50)&gt;10,IF(AND(ISNUMBER('Control Sample Data'!M9),'Control Sample Data'!M9&lt;37,'Control Sample Data'!M9&gt;0),'Control Sample Data'!M9,37),"")</f>
        <v/>
      </c>
      <c r="N9" s="86" t="str">
        <f>IF(SUM('Control Sample Data'!N$3:N$50)&gt;10,IF(AND(ISNUMBER('Control Sample Data'!N9),'Control Sample Data'!N9&lt;37,'Control Sample Data'!N9&gt;0),'Control Sample Data'!N9,37),"")</f>
        <v/>
      </c>
      <c r="O9" s="86" t="str">
        <f>IF(SUM('Control Sample Data'!O$3:O$50)&gt;10,IF(AND(ISNUMBER('Control Sample Data'!O9),'Control Sample Data'!O9&lt;37,'Control Sample Data'!O9&gt;0),'Control Sample Data'!O9,37),"")</f>
        <v/>
      </c>
      <c r="P9" s="86" t="str">
        <f>IF(SUM('Control Sample Data'!P$3:P$50)&gt;10,IF(AND(ISNUMBER('Control Sample Data'!P9),'Control Sample Data'!P9&lt;37,'Control Sample Data'!P9&gt;0),'Control Sample Data'!P9,37),"")</f>
        <v/>
      </c>
      <c r="Q9" s="86" t="str">
        <f>IF(SUM('Control Sample Data'!Q$3:Q$50)&gt;10,IF(AND(ISNUMBER('Control Sample Data'!Q9),'Control Sample Data'!Q9&lt;37,'Control Sample Data'!Q9&gt;0),'Control Sample Data'!Q9,37),"")</f>
        <v/>
      </c>
      <c r="R9" s="86" t="str">
        <f>IF(SUM('Control Sample Data'!R$3:R$50)&gt;10,IF(AND(ISNUMBER('Control Sample Data'!R9),'Control Sample Data'!R9&lt;37,'Control Sample Data'!R9&gt;0),'Control Sample Data'!R9,37),"")</f>
        <v/>
      </c>
      <c r="S9" s="86" t="str">
        <f>IF(SUM('Control Sample Data'!S$3:S$50)&gt;10,IF(AND(ISNUMBER('Control Sample Data'!S9),'Control Sample Data'!S9&lt;37,'Control Sample Data'!S9&gt;0),'Control Sample Data'!S9,37),"")</f>
        <v/>
      </c>
      <c r="T9" s="86" t="str">
        <f>IF(SUM('Control Sample Data'!T$3:T$50)&gt;10,IF(AND(ISNUMBER('Control Sample Data'!T9),'Control Sample Data'!T9&lt;37,'Control Sample Data'!T9&gt;0),'Control Sample Data'!T9,37),"")</f>
        <v/>
      </c>
      <c r="U9" s="86" t="str">
        <f>IF(SUM('Control Sample Data'!U$3:U$50)&gt;10,IF(AND(ISNUMBER('Control Sample Data'!U9),'Control Sample Data'!U9&lt;37,'Control Sample Data'!U9&gt;0),'Control Sample Data'!U9,37),"")</f>
        <v/>
      </c>
      <c r="V9" s="86" t="str">
        <f>IF(SUM('Control Sample Data'!V$3:V$50)&gt;10,IF(AND(ISNUMBER('Control Sample Data'!V9),'Control Sample Data'!V9&lt;37,'Control Sample Data'!V9&gt;0),'Control Sample Data'!V9,37),"")</f>
        <v/>
      </c>
      <c r="W9" s="86" t="str">
        <f>IF(SUM('Control Sample Data'!W$3:W$50)&gt;10,IF(AND(ISNUMBER('Control Sample Data'!W9),'Control Sample Data'!W9&lt;37,'Control Sample Data'!W9&gt;0),'Control Sample Data'!W9,37),"")</f>
        <v/>
      </c>
      <c r="X9" s="86" t="str">
        <f>IF(SUM('Control Sample Data'!X$3:X$50)&gt;10,IF(AND(ISNUMBER('Control Sample Data'!X9),'Control Sample Data'!X9&lt;37,'Control Sample Data'!X9&gt;0),'Control Sample Data'!X9,37),"")</f>
        <v/>
      </c>
      <c r="Y9" s="86" t="str">
        <f>IF(SUM('Control Sample Data'!Y$3:Y$50)&gt;10,IF(AND(ISNUMBER('Control Sample Data'!Y9),'Control Sample Data'!Y9&lt;37,'Control Sample Data'!Y9&gt;0),'Control Sample Data'!Y9,37),"")</f>
        <v/>
      </c>
      <c r="Z9" s="86" t="str">
        <f>IF(SUM('Control Sample Data'!Z$3:Z$50)&gt;10,IF(AND(ISNUMBER('Control Sample Data'!Z9),'Control Sample Data'!Z9&lt;37,'Control Sample Data'!Z9&gt;0),'Control Sample Data'!Z9,37),"")</f>
        <v/>
      </c>
      <c r="AA9" s="86" t="str">
        <f>IF(SUM('Control Sample Data'!AA$3:AA$50)&gt;10,IF(AND(ISNUMBER('Control Sample Data'!AA9),'Control Sample Data'!AA9&lt;37,'Control Sample Data'!AA9&gt;0),'Control Sample Data'!AA9,37),"")</f>
        <v/>
      </c>
      <c r="AB9" s="86" t="str">
        <f>IF(SUM('Control Sample Data'!AB$3:AB$50)&gt;10,IF(AND(ISNUMBER('Control Sample Data'!AB9),'Control Sample Data'!AB9&lt;37,'Control Sample Data'!AB9&gt;0),'Control Sample Data'!AB9,37),"")</f>
        <v/>
      </c>
      <c r="AC9" s="86" t="str">
        <f>IF(SUM('Control Sample Data'!AC$3:AC$50)&gt;10,IF(AND(ISNUMBER('Control Sample Data'!AC9),'Control Sample Data'!AC9&lt;37,'Control Sample Data'!AC9&gt;0),'Control Sample Data'!AC9,37),"")</f>
        <v/>
      </c>
      <c r="AD9" s="86" t="str">
        <f>IF(SUM('Control Sample Data'!AD$3:AD$50)&gt;10,IF(AND(ISNUMBER('Control Sample Data'!AD9),'Control Sample Data'!AD9&lt;37,'Control Sample Data'!AD9&gt;0),'Control Sample Data'!AD9,37),"")</f>
        <v/>
      </c>
      <c r="AE9" s="86" t="str">
        <f>IF(SUM('Control Sample Data'!AE$3:AE$50)&gt;10,IF(AND(ISNUMBER('Control Sample Data'!AE9),'Control Sample Data'!AE9&lt;37,'Control Sample Data'!AE9&gt;0),'Control Sample Data'!AE9,37),"")</f>
        <v/>
      </c>
      <c r="AF9" s="86" t="str">
        <f>IF(SUM('Control Sample Data'!AF$3:AF$50)&gt;10,IF(AND(ISNUMBER('Control Sample Data'!AF9),'Control Sample Data'!AF9&lt;37,'Control Sample Data'!AF9&gt;0),'Control Sample Data'!AF9,37),"")</f>
        <v/>
      </c>
      <c r="AG9" s="86" t="str">
        <f>IF(SUM('Control Sample Data'!AG$3:AG$50)&gt;10,IF(AND(ISNUMBER('Control Sample Data'!AG9),'Control Sample Data'!AG9&lt;37,'Control Sample Data'!AG9&gt;0),'Control Sample Data'!AG9,37),"")</f>
        <v/>
      </c>
      <c r="AH9" s="86" t="str">
        <f>IF(SUM('Control Sample Data'!AH$3:AH$50)&gt;10,IF(AND(ISNUMBER('Control Sample Data'!AH9),'Control Sample Data'!AH9&lt;37,'Control Sample Data'!AH9&gt;0),'Control Sample Data'!AH9,37),"")</f>
        <v/>
      </c>
      <c r="AI9" s="86" t="str">
        <f>IF(SUM('Control Sample Data'!AI$3:AI$50)&gt;10,IF(AND(ISNUMBER('Control Sample Data'!AI9),'Control Sample Data'!AI9&lt;37,'Control Sample Data'!AI9&gt;0),'Control Sample Data'!AI9,37),"")</f>
        <v/>
      </c>
      <c r="AJ9" s="86" t="str">
        <f>IF(SUM('Control Sample Data'!AJ$3:AJ$50)&gt;10,IF(AND(ISNUMBER('Control Sample Data'!AJ9),'Control Sample Data'!AJ9&lt;37,'Control Sample Data'!AJ9&gt;0),'Control Sample Data'!AJ9,37),"")</f>
        <v/>
      </c>
      <c r="AK9" s="86" t="str">
        <f>IF(SUM('Control Sample Data'!AK$3:AK$50)&gt;10,IF(AND(ISNUMBER('Control Sample Data'!AK9),'Control Sample Data'!AK9&lt;37,'Control Sample Data'!AK9&gt;0),'Control Sample Data'!AK9,37),"")</f>
        <v/>
      </c>
      <c r="AL9" s="86" t="str">
        <f>IF(SUM('Control Sample Data'!AL$3:AL$50)&gt;10,IF(AND(ISNUMBER('Control Sample Data'!AL9),'Control Sample Data'!AL9&lt;37,'Control Sample Data'!AL9&gt;0),'Control Sample Data'!AL9,37),"")</f>
        <v/>
      </c>
      <c r="AM9" s="86" t="str">
        <f>IF(SUM('Control Sample Data'!AM$3:AM$50)&gt;10,IF(AND(ISNUMBER('Control Sample Data'!AM9),'Control Sample Data'!AM9&lt;37,'Control Sample Data'!AM9&gt;0),'Control Sample Data'!AM9,37),"")</f>
        <v/>
      </c>
      <c r="AN9" s="86" t="str">
        <f>IF(SUM('Control Sample Data'!AN$3:AN$50)&gt;10,IF(AND(ISNUMBER('Control Sample Data'!AN9),'Control Sample Data'!AN9&lt;37,'Control Sample Data'!AN9&gt;0),'Control Sample Data'!AN9,37),"")</f>
        <v/>
      </c>
      <c r="AO9" s="86" t="str">
        <f>IF(SUM('Control Sample Data'!AO$3:AO$50)&gt;10,IF(AND(ISNUMBER('Control Sample Data'!AO9),'Control Sample Data'!AO9&lt;37,'Control Sample Data'!AO9&gt;0),'Control Sample Data'!AO9,37),"")</f>
        <v/>
      </c>
      <c r="AP9" s="86" t="str">
        <f>IF(SUM('Control Sample Data'!AP$3:AP$50)&gt;10,IF(AND(ISNUMBER('Control Sample Data'!AP9),'Control Sample Data'!AP9&lt;37,'Control Sample Data'!AP9&gt;0),'Control Sample Data'!AP9,37),"")</f>
        <v/>
      </c>
      <c r="AQ9" s="86" t="str">
        <f>IF(SUM('Control Sample Data'!AQ$3:AQ$50)&gt;10,IF(AND(ISNUMBER('Control Sample Data'!AQ9),'Control Sample Data'!AQ9&lt;37,'Control Sample Data'!AQ9&gt;0),'Control Sample Data'!AQ9,37),"")</f>
        <v/>
      </c>
      <c r="AR9" s="86" t="str">
        <f>IF(SUM('Control Sample Data'!AR$3:AR$50)&gt;10,IF(AND(ISNUMBER('Control Sample Data'!AR9),'Control Sample Data'!AR9&lt;37,'Control Sample Data'!AR9&gt;0),'Control Sample Data'!AR9,37),"")</f>
        <v/>
      </c>
      <c r="AS9" s="86" t="str">
        <f>IF(SUM('Control Sample Data'!AS$3:AS$50)&gt;10,IF(AND(ISNUMBER('Control Sample Data'!AS9),'Control Sample Data'!AS9&lt;37,'Control Sample Data'!AS9&gt;0),'Control Sample Data'!AS9,37),"")</f>
        <v/>
      </c>
      <c r="AT9" s="86" t="str">
        <f>IF(SUM('Control Sample Data'!AT$3:AT$50)&gt;10,IF(AND(ISNUMBER('Control Sample Data'!AT9),'Control Sample Data'!AT9&lt;37,'Control Sample Data'!AT9&gt;0),'Control Sample Data'!AT9,37),"")</f>
        <v/>
      </c>
      <c r="AU9" s="86" t="str">
        <f>IF(SUM('Control Sample Data'!AU$3:AU$50)&gt;10,IF(AND(ISNUMBER('Control Sample Data'!AU9),'Control Sample Data'!AU9&lt;37,'Control Sample Data'!AU9&gt;0),'Control Sample Data'!AU9,37),"")</f>
        <v/>
      </c>
      <c r="AV9" s="86" t="str">
        <f>IF(SUM('Control Sample Data'!AV$3:AV$50)&gt;10,IF(AND(ISNUMBER('Control Sample Data'!AV9),'Control Sample Data'!AV9&lt;37,'Control Sample Data'!AV9&gt;0),'Control Sample Data'!AV9,37),"")</f>
        <v/>
      </c>
      <c r="AW9" s="86" t="str">
        <f>IF(SUM('Control Sample Data'!AW$3:AW$50)&gt;10,IF(AND(ISNUMBER('Control Sample Data'!AW9),'Control Sample Data'!AW9&lt;37,'Control Sample Data'!AW9&gt;0),'Control Sample Data'!AW9,37),"")</f>
        <v/>
      </c>
      <c r="AX9" s="86" t="str">
        <f>IF(SUM('Control Sample Data'!AX$3:AX$50)&gt;10,IF(AND(ISNUMBER('Control Sample Data'!AX9),'Control Sample Data'!AX9&lt;37,'Control Sample Data'!AX9&gt;0),'Control Sample Data'!AX9,37),"")</f>
        <v/>
      </c>
      <c r="AY9" s="87">
        <f>IF(ISERROR(AVERAGE(Calculations!C9:AX9)),"",AVERAGE(Calculations!C9:AX9))</f>
        <v>37</v>
      </c>
      <c r="AZ9" s="87">
        <f>IF(ISERROR(STDEV(Calculations!C9:AX9)),"",IF(COUNT(Calculations!C9:AX9)&lt;3,"N/A",STDEV(Calculations!C9:AX9)))</f>
        <v>0</v>
      </c>
      <c r="BA9" s="84" t="s">
        <v>1523</v>
      </c>
      <c r="BB9" s="85" t="str">
        <f>'Array Table'!B8</f>
        <v>Bacteroides fragilis</v>
      </c>
      <c r="BC9" s="86">
        <f>IF(SUM('Test Sample Data'!C$3:C$50)&gt;10,IF(AND(ISNUMBER('Test Sample Data'!C9),'Test Sample Data'!C9&lt;37,'Test Sample Data'!C9&gt;0),'Test Sample Data'!C9,37),"")</f>
        <v>37</v>
      </c>
      <c r="BD9" s="86">
        <f>IF(SUM('Test Sample Data'!D$3:D$50)&gt;10,IF(AND(ISNUMBER('Test Sample Data'!D9),'Test Sample Data'!D9&lt;37,'Test Sample Data'!D9&gt;0),'Test Sample Data'!D9,37),"")</f>
        <v>35.35</v>
      </c>
      <c r="BE9" s="86">
        <f>IF(SUM('Test Sample Data'!E$3:E$50)&gt;10,IF(AND(ISNUMBER('Test Sample Data'!E9),'Test Sample Data'!E9&lt;37,'Test Sample Data'!E9&gt;0),'Test Sample Data'!E9,37),"")</f>
        <v>35.369999999999997</v>
      </c>
      <c r="BF9" s="86" t="str">
        <f>IF(SUM('Test Sample Data'!F$3:F$50)&gt;10,IF(AND(ISNUMBER('Test Sample Data'!F9),'Test Sample Data'!F9&lt;37,'Test Sample Data'!F9&gt;0),'Test Sample Data'!F9,37),"")</f>
        <v/>
      </c>
      <c r="BG9" s="86" t="str">
        <f>IF(SUM('Test Sample Data'!G$3:G$50)&gt;10,IF(AND(ISNUMBER('Test Sample Data'!G9),'Test Sample Data'!G9&lt;37,'Test Sample Data'!G9&gt;0),'Test Sample Data'!G9,37),"")</f>
        <v/>
      </c>
      <c r="BH9" s="86" t="str">
        <f>IF(SUM('Test Sample Data'!H$3:H$50)&gt;10,IF(AND(ISNUMBER('Test Sample Data'!H9),'Test Sample Data'!H9&lt;37,'Test Sample Data'!H9&gt;0),'Test Sample Data'!H9,37),"")</f>
        <v/>
      </c>
      <c r="BI9" s="86" t="str">
        <f>IF(SUM('Test Sample Data'!I$3:I$50)&gt;10,IF(AND(ISNUMBER('Test Sample Data'!I9),'Test Sample Data'!I9&lt;37,'Test Sample Data'!I9&gt;0),'Test Sample Data'!I9,37),"")</f>
        <v/>
      </c>
      <c r="BJ9" s="86" t="str">
        <f>IF(SUM('Test Sample Data'!J$3:J$50)&gt;10,IF(AND(ISNUMBER('Test Sample Data'!J9),'Test Sample Data'!J9&lt;37,'Test Sample Data'!J9&gt;0),'Test Sample Data'!J9,37),"")</f>
        <v/>
      </c>
      <c r="BK9" s="86" t="str">
        <f>IF(SUM('Test Sample Data'!K$3:K$50)&gt;10,IF(AND(ISNUMBER('Test Sample Data'!K9),'Test Sample Data'!K9&lt;37,'Test Sample Data'!K9&gt;0),'Test Sample Data'!K9,37),"")</f>
        <v/>
      </c>
      <c r="BL9" s="86" t="str">
        <f>IF(SUM('Test Sample Data'!L$3:L$50)&gt;10,IF(AND(ISNUMBER('Test Sample Data'!L9),'Test Sample Data'!L9&lt;37,'Test Sample Data'!L9&gt;0),'Test Sample Data'!L9,37),"")</f>
        <v/>
      </c>
      <c r="BM9" s="86" t="str">
        <f>IF(SUM('Test Sample Data'!M$3:M$50)&gt;10,IF(AND(ISNUMBER('Test Sample Data'!M9),'Test Sample Data'!M9&lt;37,'Test Sample Data'!M9&gt;0),'Test Sample Data'!M9,37),"")</f>
        <v/>
      </c>
      <c r="BN9" s="86" t="str">
        <f>IF(SUM('Test Sample Data'!N$3:N$50)&gt;10,IF(AND(ISNUMBER('Test Sample Data'!N9),'Test Sample Data'!N9&lt;37,'Test Sample Data'!N9&gt;0),'Test Sample Data'!N9,37),"")</f>
        <v/>
      </c>
      <c r="BO9" s="86" t="str">
        <f>IF(SUM('Test Sample Data'!O$3:O$50)&gt;10,IF(AND(ISNUMBER('Test Sample Data'!O9),'Test Sample Data'!O9&lt;37,'Test Sample Data'!O9&gt;0),'Test Sample Data'!O9,37),"")</f>
        <v/>
      </c>
      <c r="BP9" s="86" t="str">
        <f>IF(SUM('Test Sample Data'!P$3:P$50)&gt;10,IF(AND(ISNUMBER('Test Sample Data'!P9),'Test Sample Data'!P9&lt;37,'Test Sample Data'!P9&gt;0),'Test Sample Data'!P9,37),"")</f>
        <v/>
      </c>
      <c r="BQ9" s="86" t="str">
        <f>IF(SUM('Test Sample Data'!Q$3:Q$50)&gt;10,IF(AND(ISNUMBER('Test Sample Data'!Q9),'Test Sample Data'!Q9&lt;37,'Test Sample Data'!Q9&gt;0),'Test Sample Data'!Q9,37),"")</f>
        <v/>
      </c>
      <c r="BR9" s="86" t="str">
        <f>IF(SUM('Test Sample Data'!R$3:R$50)&gt;10,IF(AND(ISNUMBER('Test Sample Data'!R9),'Test Sample Data'!R9&lt;37,'Test Sample Data'!R9&gt;0),'Test Sample Data'!R9,37),"")</f>
        <v/>
      </c>
      <c r="BS9" s="86" t="str">
        <f>IF(SUM('Test Sample Data'!S$3:S$50)&gt;10,IF(AND(ISNUMBER('Test Sample Data'!S9),'Test Sample Data'!S9&lt;37,'Test Sample Data'!S9&gt;0),'Test Sample Data'!S9,37),"")</f>
        <v/>
      </c>
      <c r="BT9" s="86" t="str">
        <f>IF(SUM('Test Sample Data'!T$3:T$50)&gt;10,IF(AND(ISNUMBER('Test Sample Data'!T9),'Test Sample Data'!T9&lt;37,'Test Sample Data'!T9&gt;0),'Test Sample Data'!T9,37),"")</f>
        <v/>
      </c>
      <c r="BU9" s="86" t="str">
        <f>IF(SUM('Test Sample Data'!U$3:U$50)&gt;10,IF(AND(ISNUMBER('Test Sample Data'!U9),'Test Sample Data'!U9&lt;37,'Test Sample Data'!U9&gt;0),'Test Sample Data'!U9,37),"")</f>
        <v/>
      </c>
      <c r="BV9" s="86" t="str">
        <f>IF(SUM('Test Sample Data'!V$3:V$50)&gt;10,IF(AND(ISNUMBER('Test Sample Data'!V9),'Test Sample Data'!V9&lt;37,'Test Sample Data'!V9&gt;0),'Test Sample Data'!V9,37),"")</f>
        <v/>
      </c>
      <c r="BW9" s="86" t="str">
        <f>IF(SUM('Test Sample Data'!W$3:W$50)&gt;10,IF(AND(ISNUMBER('Test Sample Data'!W9),'Test Sample Data'!W9&lt;37,'Test Sample Data'!W9&gt;0),'Test Sample Data'!W9,37),"")</f>
        <v/>
      </c>
      <c r="BX9" s="86" t="str">
        <f>IF(SUM('Test Sample Data'!X$3:X$50)&gt;10,IF(AND(ISNUMBER('Test Sample Data'!X9),'Test Sample Data'!X9&lt;37,'Test Sample Data'!X9&gt;0),'Test Sample Data'!X9,37),"")</f>
        <v/>
      </c>
      <c r="BY9" s="86" t="str">
        <f>IF(SUM('Test Sample Data'!Y$3:Y$50)&gt;10,IF(AND(ISNUMBER('Test Sample Data'!Y9),'Test Sample Data'!Y9&lt;37,'Test Sample Data'!Y9&gt;0),'Test Sample Data'!Y9,37),"")</f>
        <v/>
      </c>
      <c r="BZ9" s="86" t="str">
        <f>IF(SUM('Test Sample Data'!Z$3:Z$50)&gt;10,IF(AND(ISNUMBER('Test Sample Data'!Z9),'Test Sample Data'!Z9&lt;37,'Test Sample Data'!Z9&gt;0),'Test Sample Data'!Z9,37),"")</f>
        <v/>
      </c>
      <c r="CA9" s="86" t="str">
        <f>IF(SUM('Test Sample Data'!AA$3:AA$50)&gt;10,IF(AND(ISNUMBER('Test Sample Data'!AA9),'Test Sample Data'!AA9&lt;37,'Test Sample Data'!AA9&gt;0),'Test Sample Data'!AA9,37),"")</f>
        <v/>
      </c>
      <c r="CB9" s="86" t="str">
        <f>IF(SUM('Test Sample Data'!AB$3:AB$50)&gt;10,IF(AND(ISNUMBER('Test Sample Data'!AB9),'Test Sample Data'!AB9&lt;37,'Test Sample Data'!AB9&gt;0),'Test Sample Data'!AB9,37),"")</f>
        <v/>
      </c>
      <c r="CC9" s="86" t="str">
        <f>IF(SUM('Test Sample Data'!AC$3:AC$50)&gt;10,IF(AND(ISNUMBER('Test Sample Data'!AC9),'Test Sample Data'!AC9&lt;37,'Test Sample Data'!AC9&gt;0),'Test Sample Data'!AC9,37),"")</f>
        <v/>
      </c>
      <c r="CD9" s="86" t="str">
        <f>IF(SUM('Test Sample Data'!AD$3:AD$50)&gt;10,IF(AND(ISNUMBER('Test Sample Data'!AD9),'Test Sample Data'!AD9&lt;37,'Test Sample Data'!AD9&gt;0),'Test Sample Data'!AD9,37),"")</f>
        <v/>
      </c>
      <c r="CE9" s="86" t="str">
        <f>IF(SUM('Test Sample Data'!AE$3:AE$50)&gt;10,IF(AND(ISNUMBER('Test Sample Data'!AE9),'Test Sample Data'!AE9&lt;37,'Test Sample Data'!AE9&gt;0),'Test Sample Data'!AE9,37),"")</f>
        <v/>
      </c>
      <c r="CF9" s="86" t="str">
        <f>IF(SUM('Test Sample Data'!AF$3:AF$50)&gt;10,IF(AND(ISNUMBER('Test Sample Data'!AF9),'Test Sample Data'!AF9&lt;37,'Test Sample Data'!AF9&gt;0),'Test Sample Data'!AF9,37),"")</f>
        <v/>
      </c>
      <c r="CG9" s="86" t="str">
        <f>IF(SUM('Test Sample Data'!AG$3:AG$50)&gt;10,IF(AND(ISNUMBER('Test Sample Data'!AG9),'Test Sample Data'!AG9&lt;37,'Test Sample Data'!AG9&gt;0),'Test Sample Data'!AG9,37),"")</f>
        <v/>
      </c>
      <c r="CH9" s="86" t="str">
        <f>IF(SUM('Test Sample Data'!AH$3:AH$50)&gt;10,IF(AND(ISNUMBER('Test Sample Data'!AH9),'Test Sample Data'!AH9&lt;37,'Test Sample Data'!AH9&gt;0),'Test Sample Data'!AH9,37),"")</f>
        <v/>
      </c>
      <c r="CI9" s="86" t="str">
        <f>IF(SUM('Test Sample Data'!AI$3:AI$50)&gt;10,IF(AND(ISNUMBER('Test Sample Data'!AI9),'Test Sample Data'!AI9&lt;37,'Test Sample Data'!AI9&gt;0),'Test Sample Data'!AI9,37),"")</f>
        <v/>
      </c>
      <c r="CJ9" s="86" t="str">
        <f>IF(SUM('Test Sample Data'!AJ$3:AJ$50)&gt;10,IF(AND(ISNUMBER('Test Sample Data'!AJ9),'Test Sample Data'!AJ9&lt;37,'Test Sample Data'!AJ9&gt;0),'Test Sample Data'!AJ9,37),"")</f>
        <v/>
      </c>
      <c r="CK9" s="86" t="str">
        <f>IF(SUM('Test Sample Data'!AK$3:AK$50)&gt;10,IF(AND(ISNUMBER('Test Sample Data'!AK9),'Test Sample Data'!AK9&lt;37,'Test Sample Data'!AK9&gt;0),'Test Sample Data'!AK9,37),"")</f>
        <v/>
      </c>
      <c r="CL9" s="86" t="str">
        <f>IF(SUM('Test Sample Data'!AL$3:AL$50)&gt;10,IF(AND(ISNUMBER('Test Sample Data'!AL9),'Test Sample Data'!AL9&lt;37,'Test Sample Data'!AL9&gt;0),'Test Sample Data'!AL9,37),"")</f>
        <v/>
      </c>
      <c r="CM9" s="86" t="str">
        <f>IF(SUM('Test Sample Data'!AM$3:AM$50)&gt;10,IF(AND(ISNUMBER('Test Sample Data'!AM9),'Test Sample Data'!AM9&lt;37,'Test Sample Data'!AM9&gt;0),'Test Sample Data'!AM9,37),"")</f>
        <v/>
      </c>
      <c r="CN9" s="86" t="str">
        <f>IF(SUM('Test Sample Data'!AN$3:AN$50)&gt;10,IF(AND(ISNUMBER('Test Sample Data'!AN9),'Test Sample Data'!AN9&lt;37,'Test Sample Data'!AN9&gt;0),'Test Sample Data'!AN9,37),"")</f>
        <v/>
      </c>
      <c r="CO9" s="86" t="str">
        <f>IF(SUM('Test Sample Data'!AO$3:AO$50)&gt;10,IF(AND(ISNUMBER('Test Sample Data'!AO9),'Test Sample Data'!AO9&lt;37,'Test Sample Data'!AO9&gt;0),'Test Sample Data'!AO9,37),"")</f>
        <v/>
      </c>
      <c r="CP9" s="86" t="str">
        <f>IF(SUM('Test Sample Data'!AP$3:AP$50)&gt;10,IF(AND(ISNUMBER('Test Sample Data'!AP9),'Test Sample Data'!AP9&lt;37,'Test Sample Data'!AP9&gt;0),'Test Sample Data'!AP9,37),"")</f>
        <v/>
      </c>
      <c r="CQ9" s="86" t="str">
        <f>IF(SUM('Test Sample Data'!AQ$3:AQ$50)&gt;10,IF(AND(ISNUMBER('Test Sample Data'!AQ9),'Test Sample Data'!AQ9&lt;37,'Test Sample Data'!AQ9&gt;0),'Test Sample Data'!AQ9,37),"")</f>
        <v/>
      </c>
      <c r="CR9" s="86" t="str">
        <f>IF(SUM('Test Sample Data'!AR$3:AR$50)&gt;10,IF(AND(ISNUMBER('Test Sample Data'!AR9),'Test Sample Data'!AR9&lt;37,'Test Sample Data'!AR9&gt;0),'Test Sample Data'!AR9,37),"")</f>
        <v/>
      </c>
      <c r="CS9" s="86" t="str">
        <f>IF(SUM('Test Sample Data'!AS$3:AS$50)&gt;10,IF(AND(ISNUMBER('Test Sample Data'!AS9),'Test Sample Data'!AS9&lt;37,'Test Sample Data'!AS9&gt;0),'Test Sample Data'!AS9,37),"")</f>
        <v/>
      </c>
      <c r="CT9" s="86" t="str">
        <f>IF(SUM('Test Sample Data'!AT$3:AT$50)&gt;10,IF(AND(ISNUMBER('Test Sample Data'!AT9),'Test Sample Data'!AT9&lt;37,'Test Sample Data'!AT9&gt;0),'Test Sample Data'!AT9,37),"")</f>
        <v/>
      </c>
      <c r="CU9" s="86" t="str">
        <f>IF(SUM('Test Sample Data'!AU$3:AU$50)&gt;10,IF(AND(ISNUMBER('Test Sample Data'!AU9),'Test Sample Data'!AU9&lt;37,'Test Sample Data'!AU9&gt;0),'Test Sample Data'!AU9,37),"")</f>
        <v/>
      </c>
      <c r="CV9" s="86" t="str">
        <f>IF(SUM('Test Sample Data'!AV$3:AV$50)&gt;10,IF(AND(ISNUMBER('Test Sample Data'!AV9),'Test Sample Data'!AV9&lt;37,'Test Sample Data'!AV9&gt;0),'Test Sample Data'!AV9,37),"")</f>
        <v/>
      </c>
      <c r="CW9" s="86" t="str">
        <f>IF(SUM('Test Sample Data'!AW$3:AW$50)&gt;10,IF(AND(ISNUMBER('Test Sample Data'!AW9),'Test Sample Data'!AW9&lt;37,'Test Sample Data'!AW9&gt;0),'Test Sample Data'!AW9,37),"")</f>
        <v/>
      </c>
      <c r="CX9" s="86" t="str">
        <f>IF(SUM('Test Sample Data'!AX$3:AX$50)&gt;10,IF(AND(ISNUMBER('Test Sample Data'!AX9),'Test Sample Data'!AX9&lt;37,'Test Sample Data'!AX9&gt;0),'Test Sample Data'!AX9,37),"")</f>
        <v/>
      </c>
      <c r="CY9" s="87">
        <f>IF(ISERROR(AVERAGE(Calculations!BC9:CX9)),"",AVERAGE(Calculations!BC9:CX9))</f>
        <v>35.906666666666666</v>
      </c>
      <c r="CZ9" s="87">
        <f>IF(ISERROR(STDEV(Calculations!BC9:CX9)),"",IF(COUNT(Calculations!BC9:CX9)&lt;3,"N/A",STDEV(Calculations!BC9:CX9)))</f>
        <v>0.94690724642561153</v>
      </c>
      <c r="DA9" s="84" t="s">
        <v>1523</v>
      </c>
      <c r="DB9" s="85" t="str">
        <f>'Array Table'!B8</f>
        <v>Bacteroides fragilis</v>
      </c>
      <c r="DC9" s="87">
        <f>IF(SUM('No Template Controls'!C$3:C$50)&gt;10,IF(AND(ISNUMBER('No Template Controls'!C9),'No Template Controls'!C9&lt;37,'No Template Controls'!C9&gt;0),'No Template Controls'!C9,37),"")</f>
        <v>37</v>
      </c>
      <c r="DD9" s="87">
        <f>IF(SUM('No Template Controls'!D$3:D$50)&gt;10,IF(AND(ISNUMBER('No Template Controls'!D9),'No Template Controls'!D9&lt;37,'No Template Controls'!D9&gt;0),'No Template Controls'!D9,37),"")</f>
        <v>37</v>
      </c>
      <c r="DE9" s="87">
        <f>IF(SUM('No Template Controls'!E$3:E$50)&gt;10,IF(AND(ISNUMBER('No Template Controls'!E9),'No Template Controls'!E9&lt;37,'No Template Controls'!E9&gt;0),'No Template Controls'!E9,37),"")</f>
        <v>37</v>
      </c>
      <c r="DF9" s="87" t="str">
        <f>IF(SUM('No Template Controls'!F$3:F$50)&gt;10,IF(AND(ISNUMBER('No Template Controls'!F9),'No Template Controls'!F9&lt;37,'No Template Controls'!F9&gt;0),'No Template Controls'!F9,37),"")</f>
        <v/>
      </c>
      <c r="DG9" s="87" t="str">
        <f>IF(SUM('No Template Controls'!G$3:G$50)&gt;10,IF(AND(ISNUMBER('No Template Controls'!G9),'No Template Controls'!G9&lt;37,'No Template Controls'!G9&gt;0),'No Template Controls'!G9,37),"")</f>
        <v/>
      </c>
      <c r="DH9" s="87" t="str">
        <f>IF(SUM('No Template Controls'!H$3:H$50)&gt;10,IF(AND(ISNUMBER('No Template Controls'!H9),'No Template Controls'!H9&lt;37,'No Template Controls'!H9&gt;0),'No Template Controls'!H9,37),"")</f>
        <v/>
      </c>
      <c r="DI9" s="87">
        <f>IF(ISERROR(AVERAGE(Calculations!DC9:DH9)),"",AVERAGE(Calculations!DC9:DH9))</f>
        <v>37</v>
      </c>
      <c r="DJ9" s="87">
        <f>IF(ISERROR(STDEV(Calculations!DC9:DH9)),"",IF(COUNT(Calculations!DC9:DH9)&lt;3,"N/A",STDEV(Calculations!DC9:DH9)))</f>
        <v>0</v>
      </c>
      <c r="DK9" s="84" t="s">
        <v>1523</v>
      </c>
      <c r="DL9" s="85" t="str">
        <f>'Array Table'!B8</f>
        <v>Bacteroides fragilis</v>
      </c>
      <c r="DM9" s="86">
        <f t="shared" si="0"/>
        <v>12.5</v>
      </c>
      <c r="DN9" s="86">
        <f t="shared" si="1"/>
        <v>12.274999999999999</v>
      </c>
      <c r="DO9" s="86">
        <f t="shared" si="2"/>
        <v>12.5</v>
      </c>
      <c r="DP9" s="86" t="str">
        <f t="shared" si="3"/>
        <v/>
      </c>
      <c r="DQ9" s="86" t="str">
        <f t="shared" si="4"/>
        <v/>
      </c>
      <c r="DR9" s="86" t="str">
        <f t="shared" si="5"/>
        <v/>
      </c>
      <c r="DS9" s="86" t="str">
        <f t="shared" si="6"/>
        <v/>
      </c>
      <c r="DT9" s="86" t="str">
        <f t="shared" si="7"/>
        <v/>
      </c>
      <c r="DU9" s="86" t="str">
        <f t="shared" si="8"/>
        <v/>
      </c>
      <c r="DV9" s="86" t="str">
        <f t="shared" si="9"/>
        <v/>
      </c>
      <c r="DW9" s="86" t="str">
        <f t="shared" si="10"/>
        <v/>
      </c>
      <c r="DX9" s="86" t="str">
        <f t="shared" si="11"/>
        <v/>
      </c>
      <c r="DY9" s="86" t="str">
        <f t="shared" si="12"/>
        <v/>
      </c>
      <c r="DZ9" s="86" t="str">
        <f t="shared" si="13"/>
        <v/>
      </c>
      <c r="EA9" s="86" t="str">
        <f t="shared" si="14"/>
        <v/>
      </c>
      <c r="EB9" s="86" t="str">
        <f t="shared" si="15"/>
        <v/>
      </c>
      <c r="EC9" s="86" t="str">
        <f t="shared" si="16"/>
        <v/>
      </c>
      <c r="ED9" s="86" t="str">
        <f t="shared" si="17"/>
        <v/>
      </c>
      <c r="EE9" s="86" t="str">
        <f t="shared" si="18"/>
        <v/>
      </c>
      <c r="EF9" s="86" t="str">
        <f t="shared" si="19"/>
        <v/>
      </c>
      <c r="EG9" s="86" t="str">
        <f t="shared" si="20"/>
        <v/>
      </c>
      <c r="EH9" s="86" t="str">
        <f t="shared" si="21"/>
        <v/>
      </c>
      <c r="EI9" s="86" t="str">
        <f t="shared" si="22"/>
        <v/>
      </c>
      <c r="EJ9" s="86" t="str">
        <f t="shared" si="23"/>
        <v/>
      </c>
      <c r="EK9" s="86" t="str">
        <f t="shared" si="24"/>
        <v/>
      </c>
      <c r="EL9" s="86" t="str">
        <f t="shared" si="25"/>
        <v/>
      </c>
      <c r="EM9" s="86" t="str">
        <f t="shared" si="26"/>
        <v/>
      </c>
      <c r="EN9" s="86" t="str">
        <f t="shared" si="27"/>
        <v/>
      </c>
      <c r="EO9" s="86" t="str">
        <f t="shared" si="28"/>
        <v/>
      </c>
      <c r="EP9" s="86" t="str">
        <f t="shared" si="29"/>
        <v/>
      </c>
      <c r="EQ9" s="86" t="str">
        <f t="shared" si="30"/>
        <v/>
      </c>
      <c r="ER9" s="86" t="str">
        <f t="shared" si="31"/>
        <v/>
      </c>
      <c r="ES9" s="86" t="str">
        <f t="shared" si="32"/>
        <v/>
      </c>
      <c r="ET9" s="86" t="str">
        <f t="shared" si="33"/>
        <v/>
      </c>
      <c r="EU9" s="86" t="str">
        <f t="shared" si="34"/>
        <v/>
      </c>
      <c r="EV9" s="86" t="str">
        <f t="shared" si="35"/>
        <v/>
      </c>
      <c r="EW9" s="86" t="str">
        <f t="shared" si="36"/>
        <v/>
      </c>
      <c r="EX9" s="86" t="str">
        <f t="shared" si="37"/>
        <v/>
      </c>
      <c r="EY9" s="86" t="str">
        <f t="shared" si="38"/>
        <v/>
      </c>
      <c r="EZ9" s="86" t="str">
        <f t="shared" si="39"/>
        <v/>
      </c>
      <c r="FA9" s="86" t="str">
        <f t="shared" si="40"/>
        <v/>
      </c>
      <c r="FB9" s="86" t="str">
        <f t="shared" si="41"/>
        <v/>
      </c>
      <c r="FC9" s="86" t="str">
        <f t="shared" si="42"/>
        <v/>
      </c>
      <c r="FD9" s="86" t="str">
        <f t="shared" si="43"/>
        <v/>
      </c>
      <c r="FE9" s="86" t="str">
        <f t="shared" si="44"/>
        <v/>
      </c>
      <c r="FF9" s="86" t="str">
        <f t="shared" si="45"/>
        <v/>
      </c>
      <c r="FG9" s="86" t="str">
        <f t="shared" si="46"/>
        <v/>
      </c>
      <c r="FH9" s="86" t="str">
        <f t="shared" si="47"/>
        <v/>
      </c>
      <c r="FI9" s="88">
        <f t="shared" si="48"/>
        <v>12.424999999999999</v>
      </c>
      <c r="FJ9" s="84" t="s">
        <v>1523</v>
      </c>
      <c r="FK9" s="85" t="str">
        <f>'Array Table'!B8</f>
        <v>Bacteroides fragilis</v>
      </c>
      <c r="FL9" s="86">
        <f t="shared" si="49"/>
        <v>12.645</v>
      </c>
      <c r="FM9" s="86">
        <f t="shared" si="50"/>
        <v>9.995000000000001</v>
      </c>
      <c r="FN9" s="86">
        <f t="shared" si="51"/>
        <v>11.514999999999997</v>
      </c>
      <c r="FO9" s="86" t="str">
        <f t="shared" si="52"/>
        <v/>
      </c>
      <c r="FP9" s="86" t="str">
        <f t="shared" si="53"/>
        <v/>
      </c>
      <c r="FQ9" s="86" t="str">
        <f t="shared" si="54"/>
        <v/>
      </c>
      <c r="FR9" s="86" t="str">
        <f t="shared" si="55"/>
        <v/>
      </c>
      <c r="FS9" s="86" t="str">
        <f t="shared" si="56"/>
        <v/>
      </c>
      <c r="FT9" s="86" t="str">
        <f t="shared" si="57"/>
        <v/>
      </c>
      <c r="FU9" s="86" t="str">
        <f t="shared" si="58"/>
        <v/>
      </c>
      <c r="FV9" s="86" t="str">
        <f t="shared" si="59"/>
        <v/>
      </c>
      <c r="FW9" s="86" t="str">
        <f t="shared" si="60"/>
        <v/>
      </c>
      <c r="FX9" s="86" t="str">
        <f t="shared" si="61"/>
        <v/>
      </c>
      <c r="FY9" s="86" t="str">
        <f t="shared" si="62"/>
        <v/>
      </c>
      <c r="FZ9" s="86" t="str">
        <f t="shared" si="63"/>
        <v/>
      </c>
      <c r="GA9" s="86" t="str">
        <f t="shared" si="64"/>
        <v/>
      </c>
      <c r="GB9" s="86" t="str">
        <f t="shared" si="65"/>
        <v/>
      </c>
      <c r="GC9" s="86" t="str">
        <f t="shared" si="66"/>
        <v/>
      </c>
      <c r="GD9" s="86" t="str">
        <f t="shared" si="67"/>
        <v/>
      </c>
      <c r="GE9" s="86" t="str">
        <f t="shared" si="68"/>
        <v/>
      </c>
      <c r="GF9" s="86" t="str">
        <f t="shared" si="69"/>
        <v/>
      </c>
      <c r="GG9" s="86" t="str">
        <f t="shared" si="70"/>
        <v/>
      </c>
      <c r="GH9" s="86" t="str">
        <f t="shared" si="71"/>
        <v/>
      </c>
      <c r="GI9" s="86" t="str">
        <f t="shared" si="72"/>
        <v/>
      </c>
      <c r="GJ9" s="86" t="str">
        <f t="shared" si="73"/>
        <v/>
      </c>
      <c r="GK9" s="86" t="str">
        <f t="shared" si="74"/>
        <v/>
      </c>
      <c r="GL9" s="86" t="str">
        <f t="shared" si="75"/>
        <v/>
      </c>
      <c r="GM9" s="86" t="str">
        <f t="shared" si="76"/>
        <v/>
      </c>
      <c r="GN9" s="86" t="str">
        <f t="shared" si="77"/>
        <v/>
      </c>
      <c r="GO9" s="86" t="str">
        <f t="shared" si="78"/>
        <v/>
      </c>
      <c r="GP9" s="86" t="str">
        <f t="shared" si="79"/>
        <v/>
      </c>
      <c r="GQ9" s="86" t="str">
        <f t="shared" si="80"/>
        <v/>
      </c>
      <c r="GR9" s="86" t="str">
        <f t="shared" si="81"/>
        <v/>
      </c>
      <c r="GS9" s="86" t="str">
        <f t="shared" si="82"/>
        <v/>
      </c>
      <c r="GT9" s="86" t="str">
        <f t="shared" si="83"/>
        <v/>
      </c>
      <c r="GU9" s="86" t="str">
        <f t="shared" si="84"/>
        <v/>
      </c>
      <c r="GV9" s="86" t="str">
        <f t="shared" si="85"/>
        <v/>
      </c>
      <c r="GW9" s="86" t="str">
        <f t="shared" si="86"/>
        <v/>
      </c>
      <c r="GX9" s="86" t="str">
        <f t="shared" si="87"/>
        <v/>
      </c>
      <c r="GY9" s="86" t="str">
        <f t="shared" si="88"/>
        <v/>
      </c>
      <c r="GZ9" s="86" t="str">
        <f t="shared" si="89"/>
        <v/>
      </c>
      <c r="HA9" s="86" t="str">
        <f t="shared" si="90"/>
        <v/>
      </c>
      <c r="HB9" s="86" t="str">
        <f t="shared" si="91"/>
        <v/>
      </c>
      <c r="HC9" s="86" t="str">
        <f t="shared" si="92"/>
        <v/>
      </c>
      <c r="HD9" s="86" t="str">
        <f t="shared" si="93"/>
        <v/>
      </c>
      <c r="HE9" s="86" t="str">
        <f t="shared" si="94"/>
        <v/>
      </c>
      <c r="HF9" s="86" t="str">
        <f t="shared" si="95"/>
        <v/>
      </c>
      <c r="HG9" s="86" t="str">
        <f t="shared" si="96"/>
        <v/>
      </c>
      <c r="HH9" s="89">
        <f t="shared" si="97"/>
        <v>11.385</v>
      </c>
      <c r="HI9" s="84" t="s">
        <v>1523</v>
      </c>
      <c r="HJ9" s="85" t="str">
        <f>'Array Table'!B8</f>
        <v>Bacteroides fragilis</v>
      </c>
      <c r="HK9" s="87">
        <f t="shared" si="154"/>
        <v>2.0562276533121313</v>
      </c>
      <c r="HL9" s="90">
        <f t="shared" si="149"/>
        <v>2.0562276533121313</v>
      </c>
      <c r="HM9" s="87">
        <f t="shared" si="150"/>
        <v>0.31307119549054002</v>
      </c>
      <c r="HN9" s="84" t="s">
        <v>1523</v>
      </c>
      <c r="HO9" s="85" t="str">
        <f>'Array Table'!B8</f>
        <v>Bacteroides fragilis</v>
      </c>
      <c r="HP9" s="92">
        <f t="shared" si="151"/>
        <v>0</v>
      </c>
      <c r="HQ9" s="92">
        <f t="shared" ref="HQ9:HQ50" si="236">IFERROR($DI9-D9,"")</f>
        <v>0</v>
      </c>
      <c r="HR9" s="92">
        <f t="shared" ref="HR9:HR50" si="237">IFERROR($DI9-E9,"")</f>
        <v>0</v>
      </c>
      <c r="HS9" s="92" t="str">
        <f t="shared" ref="HS9:HS50" si="238">IFERROR($DI9-F9,"")</f>
        <v/>
      </c>
      <c r="HT9" s="92" t="str">
        <f t="shared" ref="HT9:HT50" si="239">IFERROR($DI9-G9,"")</f>
        <v/>
      </c>
      <c r="HU9" s="92" t="str">
        <f t="shared" ref="HU9:HU50" si="240">IFERROR($DI9-H9,"")</f>
        <v/>
      </c>
      <c r="HV9" s="92" t="str">
        <f t="shared" ref="HV9:HV50" si="241">IFERROR($DI9-I9,"")</f>
        <v/>
      </c>
      <c r="HW9" s="92" t="str">
        <f t="shared" ref="HW9:HW50" si="242">IFERROR($DI9-J9,"")</f>
        <v/>
      </c>
      <c r="HX9" s="92" t="str">
        <f t="shared" ref="HX9:HX50" si="243">IFERROR($DI9-K9,"")</f>
        <v/>
      </c>
      <c r="HY9" s="92" t="str">
        <f t="shared" ref="HY9:HY50" si="244">IFERROR($DI9-L9,"")</f>
        <v/>
      </c>
      <c r="HZ9" s="92" t="str">
        <f t="shared" ref="HZ9:HZ50" si="245">IFERROR($DI9-M9,"")</f>
        <v/>
      </c>
      <c r="IA9" s="92" t="str">
        <f t="shared" ref="IA9:IA50" si="246">IFERROR($DI9-N9,"")</f>
        <v/>
      </c>
      <c r="IB9" s="92" t="str">
        <f t="shared" ref="IB9:IB50" si="247">IFERROR($DI9-O9,"")</f>
        <v/>
      </c>
      <c r="IC9" s="92" t="str">
        <f t="shared" ref="IC9:IC50" si="248">IFERROR($DI9-P9,"")</f>
        <v/>
      </c>
      <c r="ID9" s="92" t="str">
        <f t="shared" ref="ID9:ID50" si="249">IFERROR($DI9-Q9,"")</f>
        <v/>
      </c>
      <c r="IE9" s="92" t="str">
        <f t="shared" ref="IE9:IE50" si="250">IFERROR($DI9-R9,"")</f>
        <v/>
      </c>
      <c r="IF9" s="92" t="str">
        <f t="shared" ref="IF9:IF50" si="251">IFERROR($DI9-S9,"")</f>
        <v/>
      </c>
      <c r="IG9" s="92" t="str">
        <f t="shared" ref="IG9:IG50" si="252">IFERROR($DI9-T9,"")</f>
        <v/>
      </c>
      <c r="IH9" s="92" t="str">
        <f t="shared" ref="IH9:IH50" si="253">IFERROR($DI9-U9,"")</f>
        <v/>
      </c>
      <c r="II9" s="92" t="str">
        <f t="shared" ref="II9:II50" si="254">IFERROR($DI9-V9,"")</f>
        <v/>
      </c>
      <c r="IJ9" s="92" t="str">
        <f t="shared" ref="IJ9:IJ50" si="255">IFERROR($DI9-W9,"")</f>
        <v/>
      </c>
      <c r="IK9" s="92" t="str">
        <f t="shared" si="155"/>
        <v/>
      </c>
      <c r="IL9" s="92" t="str">
        <f t="shared" si="156"/>
        <v/>
      </c>
      <c r="IM9" s="92" t="str">
        <f t="shared" si="157"/>
        <v/>
      </c>
      <c r="IN9" s="92" t="str">
        <f t="shared" si="158"/>
        <v/>
      </c>
      <c r="IO9" s="92" t="str">
        <f t="shared" si="159"/>
        <v/>
      </c>
      <c r="IP9" s="92" t="str">
        <f t="shared" si="160"/>
        <v/>
      </c>
      <c r="IQ9" s="92" t="str">
        <f t="shared" si="161"/>
        <v/>
      </c>
      <c r="IR9" s="92" t="str">
        <f t="shared" si="162"/>
        <v/>
      </c>
      <c r="IS9" s="92" t="str">
        <f t="shared" si="163"/>
        <v/>
      </c>
      <c r="IT9" s="92" t="str">
        <f t="shared" si="164"/>
        <v/>
      </c>
      <c r="IU9" s="92" t="str">
        <f t="shared" si="165"/>
        <v/>
      </c>
      <c r="IV9" s="92" t="str">
        <f t="shared" si="166"/>
        <v/>
      </c>
      <c r="IW9" s="92" t="str">
        <f t="shared" si="167"/>
        <v/>
      </c>
      <c r="IX9" s="92" t="str">
        <f t="shared" si="168"/>
        <v/>
      </c>
      <c r="IY9" s="92" t="str">
        <f t="shared" si="169"/>
        <v/>
      </c>
      <c r="IZ9" s="92" t="str">
        <f t="shared" si="170"/>
        <v/>
      </c>
      <c r="JA9" s="92" t="str">
        <f t="shared" si="171"/>
        <v/>
      </c>
      <c r="JB9" s="92" t="str">
        <f t="shared" si="172"/>
        <v/>
      </c>
      <c r="JC9" s="92" t="str">
        <f t="shared" si="173"/>
        <v/>
      </c>
      <c r="JD9" s="92" t="str">
        <f t="shared" si="174"/>
        <v/>
      </c>
      <c r="JE9" s="92" t="str">
        <f t="shared" si="175"/>
        <v/>
      </c>
      <c r="JF9" s="92" t="str">
        <f t="shared" si="176"/>
        <v/>
      </c>
      <c r="JG9" s="92" t="str">
        <f t="shared" si="177"/>
        <v/>
      </c>
      <c r="JH9" s="92" t="str">
        <f t="shared" si="178"/>
        <v/>
      </c>
      <c r="JI9" s="92" t="str">
        <f t="shared" si="179"/>
        <v/>
      </c>
      <c r="JJ9" s="92" t="str">
        <f t="shared" si="180"/>
        <v/>
      </c>
      <c r="JK9" s="92" t="str">
        <f t="shared" si="181"/>
        <v/>
      </c>
      <c r="JL9" s="84" t="s">
        <v>1523</v>
      </c>
      <c r="JM9" s="85" t="str">
        <f>'Array Table'!B8</f>
        <v>Bacteroides fragilis</v>
      </c>
      <c r="JN9" s="92">
        <f t="shared" si="152"/>
        <v>0</v>
      </c>
      <c r="JO9" s="92">
        <f t="shared" ref="JO9:JO50" si="256">IFERROR($DI9-BD9,"")</f>
        <v>1.6499999999999986</v>
      </c>
      <c r="JP9" s="92">
        <f t="shared" ref="JP9:JP50" si="257">IFERROR($DI9-BE9,"")</f>
        <v>1.6300000000000026</v>
      </c>
      <c r="JQ9" s="92" t="str">
        <f t="shared" ref="JQ9:JQ50" si="258">IFERROR($DI9-BF9,"")</f>
        <v/>
      </c>
      <c r="JR9" s="92" t="str">
        <f t="shared" ref="JR9:JR50" si="259">IFERROR($DI9-BG9,"")</f>
        <v/>
      </c>
      <c r="JS9" s="92" t="str">
        <f t="shared" ref="JS9:JS50" si="260">IFERROR($DI9-BH9,"")</f>
        <v/>
      </c>
      <c r="JT9" s="92" t="str">
        <f t="shared" ref="JT9:JT50" si="261">IFERROR($DI9-BI9,"")</f>
        <v/>
      </c>
      <c r="JU9" s="92" t="str">
        <f t="shared" ref="JU9:JU50" si="262">IFERROR($DI9-BJ9,"")</f>
        <v/>
      </c>
      <c r="JV9" s="92" t="str">
        <f t="shared" ref="JV9:JV50" si="263">IFERROR($DI9-BK9,"")</f>
        <v/>
      </c>
      <c r="JW9" s="92" t="str">
        <f t="shared" ref="JW9:JW50" si="264">IFERROR($DI9-BL9,"")</f>
        <v/>
      </c>
      <c r="JX9" s="92" t="str">
        <f t="shared" ref="JX9:JX50" si="265">IFERROR($DI9-BM9,"")</f>
        <v/>
      </c>
      <c r="JY9" s="92" t="str">
        <f t="shared" ref="JY9:JY50" si="266">IFERROR($DI9-BN9,"")</f>
        <v/>
      </c>
      <c r="JZ9" s="92" t="str">
        <f t="shared" ref="JZ9:JZ50" si="267">IFERROR($DI9-BO9,"")</f>
        <v/>
      </c>
      <c r="KA9" s="92" t="str">
        <f t="shared" ref="KA9:KA50" si="268">IFERROR($DI9-BP9,"")</f>
        <v/>
      </c>
      <c r="KB9" s="92" t="str">
        <f t="shared" ref="KB9:KB50" si="269">IFERROR($DI9-BQ9,"")</f>
        <v/>
      </c>
      <c r="KC9" s="92" t="str">
        <f t="shared" ref="KC9:KC50" si="270">IFERROR($DI9-BR9,"")</f>
        <v/>
      </c>
      <c r="KD9" s="92" t="str">
        <f t="shared" ref="KD9:KD50" si="271">IFERROR($DI9-BS9,"")</f>
        <v/>
      </c>
      <c r="KE9" s="92" t="str">
        <f t="shared" ref="KE9:KE50" si="272">IFERROR($DI9-BT9,"")</f>
        <v/>
      </c>
      <c r="KF9" s="92" t="str">
        <f t="shared" ref="KF9:KF50" si="273">IFERROR($DI9-BU9,"")</f>
        <v/>
      </c>
      <c r="KG9" s="92" t="str">
        <f t="shared" ref="KG9:KG50" si="274">IFERROR($DI9-BV9,"")</f>
        <v/>
      </c>
      <c r="KH9" s="92" t="str">
        <f t="shared" ref="KH9:KH50" si="275">IFERROR($DI9-BW9,"")</f>
        <v/>
      </c>
      <c r="KI9" s="92" t="str">
        <f t="shared" si="182"/>
        <v/>
      </c>
      <c r="KJ9" s="92" t="str">
        <f t="shared" si="183"/>
        <v/>
      </c>
      <c r="KK9" s="92" t="str">
        <f t="shared" si="184"/>
        <v/>
      </c>
      <c r="KL9" s="92" t="str">
        <f t="shared" si="185"/>
        <v/>
      </c>
      <c r="KM9" s="92" t="str">
        <f t="shared" si="186"/>
        <v/>
      </c>
      <c r="KN9" s="92" t="str">
        <f t="shared" si="187"/>
        <v/>
      </c>
      <c r="KO9" s="92" t="str">
        <f t="shared" si="188"/>
        <v/>
      </c>
      <c r="KP9" s="92" t="str">
        <f t="shared" si="189"/>
        <v/>
      </c>
      <c r="KQ9" s="92" t="str">
        <f t="shared" si="190"/>
        <v/>
      </c>
      <c r="KR9" s="92" t="str">
        <f t="shared" si="191"/>
        <v/>
      </c>
      <c r="KS9" s="92" t="str">
        <f t="shared" si="192"/>
        <v/>
      </c>
      <c r="KT9" s="92" t="str">
        <f t="shared" si="193"/>
        <v/>
      </c>
      <c r="KU9" s="92" t="str">
        <f t="shared" si="194"/>
        <v/>
      </c>
      <c r="KV9" s="92" t="str">
        <f t="shared" si="195"/>
        <v/>
      </c>
      <c r="KW9" s="92" t="str">
        <f t="shared" si="196"/>
        <v/>
      </c>
      <c r="KX9" s="92" t="str">
        <f t="shared" si="197"/>
        <v/>
      </c>
      <c r="KY9" s="92" t="str">
        <f t="shared" si="198"/>
        <v/>
      </c>
      <c r="KZ9" s="92" t="str">
        <f t="shared" si="199"/>
        <v/>
      </c>
      <c r="LA9" s="92" t="str">
        <f t="shared" si="200"/>
        <v/>
      </c>
      <c r="LB9" s="92" t="str">
        <f t="shared" si="201"/>
        <v/>
      </c>
      <c r="LC9" s="92" t="str">
        <f t="shared" si="202"/>
        <v/>
      </c>
      <c r="LD9" s="92" t="str">
        <f t="shared" si="203"/>
        <v/>
      </c>
      <c r="LE9" s="92" t="str">
        <f t="shared" si="204"/>
        <v/>
      </c>
      <c r="LF9" s="92" t="str">
        <f t="shared" si="205"/>
        <v/>
      </c>
      <c r="LG9" s="92" t="str">
        <f t="shared" si="206"/>
        <v/>
      </c>
      <c r="LH9" s="92" t="str">
        <f t="shared" si="207"/>
        <v/>
      </c>
      <c r="LI9" s="92" t="str">
        <f t="shared" si="208"/>
        <v/>
      </c>
      <c r="LJ9" s="84" t="s">
        <v>1523</v>
      </c>
      <c r="LK9" s="85" t="str">
        <f>'Array Table'!B8</f>
        <v>Bacteroides fragilis</v>
      </c>
      <c r="LL9" s="93" t="str">
        <f t="shared" si="153"/>
        <v>-</v>
      </c>
      <c r="LM9" s="93" t="str">
        <f t="shared" ref="LM9:LM50" si="276">IF(HQ9="","",IF($DI9&lt;=35,IF(HQ9&lt;=1,"-",IF(HQ9&gt;=2,"+","+/-")),IF($DI9&lt;=37,IF(HQ9&lt;1.5,"-",IF(HQ9&gt;=3,"+","+/-")),IF(HQ9&lt;3,"-",IF(HQ9&gt;=6,"+",IF(HQ9&gt;=3,"+/-","-"))))))</f>
        <v>-</v>
      </c>
      <c r="LN9" s="93" t="str">
        <f t="shared" ref="LN9:LN50" si="277">IF(HR9="","",IF($DI9&lt;=35,IF(HR9&lt;=1,"-",IF(HR9&gt;=2,"+","+/-")),IF($DI9&lt;=37,IF(HR9&lt;1.5,"-",IF(HR9&gt;=3,"+","+/-")),IF(HR9&lt;3,"-",IF(HR9&gt;=6,"+",IF(HR9&gt;=3,"+/-","-"))))))</f>
        <v>-</v>
      </c>
      <c r="LO9" s="93" t="str">
        <f t="shared" ref="LO9:LO50" si="278">IF(HS9="","",IF($DI9&lt;=35,IF(HS9&lt;=1,"-",IF(HS9&gt;=2,"+","+/-")),IF($DI9&lt;=37,IF(HS9&lt;1.5,"-",IF(HS9&gt;=3,"+","+/-")),IF(HS9&lt;3,"-",IF(HS9&gt;=6,"+",IF(HS9&gt;=3,"+/-","-"))))))</f>
        <v/>
      </c>
      <c r="LP9" s="93" t="str">
        <f t="shared" ref="LP9:LP50" si="279">IF(HT9="","",IF($DI9&lt;=35,IF(HT9&lt;=1,"-",IF(HT9&gt;=2,"+","+/-")),IF($DI9&lt;=37,IF(HT9&lt;1.5,"-",IF(HT9&gt;=3,"+","+/-")),IF(HT9&lt;3,"-",IF(HT9&gt;=6,"+",IF(HT9&gt;=3,"+/-","-"))))))</f>
        <v/>
      </c>
      <c r="LQ9" s="93" t="str">
        <f t="shared" ref="LQ9:LQ50" si="280">IF(HU9="","",IF($DI9&lt;=35,IF(HU9&lt;=1,"-",IF(HU9&gt;=2,"+","+/-")),IF($DI9&lt;=37,IF(HU9&lt;1.5,"-",IF(HU9&gt;=3,"+","+/-")),IF(HU9&lt;3,"-",IF(HU9&gt;=6,"+",IF(HU9&gt;=3,"+/-","-"))))))</f>
        <v/>
      </c>
      <c r="LR9" s="93" t="str">
        <f t="shared" ref="LR9:LR50" si="281">IF(HV9="","",IF($DI9&lt;=35,IF(HV9&lt;=1,"-",IF(HV9&gt;=2,"+","+/-")),IF($DI9&lt;=37,IF(HV9&lt;1.5,"-",IF(HV9&gt;=3,"+","+/-")),IF(HV9&lt;3,"-",IF(HV9&gt;=6,"+",IF(HV9&gt;=3,"+/-","-"))))))</f>
        <v/>
      </c>
      <c r="LS9" s="93" t="str">
        <f t="shared" ref="LS9:LS50" si="282">IF(HW9="","",IF($DI9&lt;=35,IF(HW9&lt;=1,"-",IF(HW9&gt;=2,"+","+/-")),IF($DI9&lt;=37,IF(HW9&lt;1.5,"-",IF(HW9&gt;=3,"+","+/-")),IF(HW9&lt;3,"-",IF(HW9&gt;=6,"+",IF(HW9&gt;=3,"+/-","-"))))))</f>
        <v/>
      </c>
      <c r="LT9" s="93" t="str">
        <f t="shared" ref="LT9:LT50" si="283">IF(HX9="","",IF($DI9&lt;=35,IF(HX9&lt;=1,"-",IF(HX9&gt;=2,"+","+/-")),IF($DI9&lt;=37,IF(HX9&lt;1.5,"-",IF(HX9&gt;=3,"+","+/-")),IF(HX9&lt;3,"-",IF(HX9&gt;=6,"+",IF(HX9&gt;=3,"+/-","-"))))))</f>
        <v/>
      </c>
      <c r="LU9" s="93" t="str">
        <f t="shared" ref="LU9:LU50" si="284">IF(HY9="","",IF($DI9&lt;=35,IF(HY9&lt;=1,"-",IF(HY9&gt;=2,"+","+/-")),IF($DI9&lt;=37,IF(HY9&lt;1.5,"-",IF(HY9&gt;=3,"+","+/-")),IF(HY9&lt;3,"-",IF(HY9&gt;=6,"+",IF(HY9&gt;=3,"+/-","-"))))))</f>
        <v/>
      </c>
      <c r="LV9" s="93" t="str">
        <f t="shared" ref="LV9:LV50" si="285">IF(HZ9="","",IF($DI9&lt;=35,IF(HZ9&lt;=1,"-",IF(HZ9&gt;=2,"+","+/-")),IF($DI9&lt;=37,IF(HZ9&lt;1.5,"-",IF(HZ9&gt;=3,"+","+/-")),IF(HZ9&lt;3,"-",IF(HZ9&gt;=6,"+",IF(HZ9&gt;=3,"+/-","-"))))))</f>
        <v/>
      </c>
      <c r="LW9" s="93" t="str">
        <f t="shared" ref="LW9:LW50" si="286">IF(IA9="","",IF($DI9&lt;=35,IF(IA9&lt;=1,"-",IF(IA9&gt;=2,"+","+/-")),IF($DI9&lt;=37,IF(IA9&lt;1.5,"-",IF(IA9&gt;=3,"+","+/-")),IF(IA9&lt;3,"-",IF(IA9&gt;=6,"+",IF(IA9&gt;=3,"+/-","-"))))))</f>
        <v/>
      </c>
      <c r="LX9" s="93" t="str">
        <f t="shared" ref="LX9:LX50" si="287">IF(IB9="","",IF($DI9&lt;=35,IF(IB9&lt;=1,"-",IF(IB9&gt;=2,"+","+/-")),IF($DI9&lt;=37,IF(IB9&lt;1.5,"-",IF(IB9&gt;=3,"+","+/-")),IF(IB9&lt;3,"-",IF(IB9&gt;=6,"+",IF(IB9&gt;=3,"+/-","-"))))))</f>
        <v/>
      </c>
      <c r="LY9" s="93" t="str">
        <f t="shared" ref="LY9:LY50" si="288">IF(IC9="","",IF($DI9&lt;=35,IF(IC9&lt;=1,"-",IF(IC9&gt;=2,"+","+/-")),IF($DI9&lt;=37,IF(IC9&lt;1.5,"-",IF(IC9&gt;=3,"+","+/-")),IF(IC9&lt;3,"-",IF(IC9&gt;=6,"+",IF(IC9&gt;=3,"+/-","-"))))))</f>
        <v/>
      </c>
      <c r="LZ9" s="93" t="str">
        <f t="shared" ref="LZ9:LZ50" si="289">IF(ID9="","",IF($DI9&lt;=35,IF(ID9&lt;=1,"-",IF(ID9&gt;=2,"+","+/-")),IF($DI9&lt;=37,IF(ID9&lt;1.5,"-",IF(ID9&gt;=3,"+","+/-")),IF(ID9&lt;3,"-",IF(ID9&gt;=6,"+",IF(ID9&gt;=3,"+/-","-"))))))</f>
        <v/>
      </c>
      <c r="MA9" s="93" t="str">
        <f t="shared" ref="MA9:MA50" si="290">IF(IE9="","",IF($DI9&lt;=35,IF(IE9&lt;=1,"-",IF(IE9&gt;=2,"+","+/-")),IF($DI9&lt;=37,IF(IE9&lt;1.5,"-",IF(IE9&gt;=3,"+","+/-")),IF(IE9&lt;3,"-",IF(IE9&gt;=6,"+",IF(IE9&gt;=3,"+/-","-"))))))</f>
        <v/>
      </c>
      <c r="MB9" s="93" t="str">
        <f t="shared" ref="MB9:MB50" si="291">IF(IF9="","",IF($DI9&lt;=35,IF(IF9&lt;=1,"-",IF(IF9&gt;=2,"+","+/-")),IF($DI9&lt;=37,IF(IF9&lt;1.5,"-",IF(IF9&gt;=3,"+","+/-")),IF(IF9&lt;3,"-",IF(IF9&gt;=6,"+",IF(IF9&gt;=3,"+/-","-"))))))</f>
        <v/>
      </c>
      <c r="MC9" s="93" t="str">
        <f t="shared" ref="MC9:MC50" si="292">IF(IG9="","",IF($DI9&lt;=35,IF(IG9&lt;=1,"-",IF(IG9&gt;=2,"+","+/-")),IF($DI9&lt;=37,IF(IG9&lt;1.5,"-",IF(IG9&gt;=3,"+","+/-")),IF(IG9&lt;3,"-",IF(IG9&gt;=6,"+",IF(IG9&gt;=3,"+/-","-"))))))</f>
        <v/>
      </c>
      <c r="MD9" s="93" t="str">
        <f t="shared" ref="MD9:MD50" si="293">IF(IH9="","",IF($DI9&lt;=35,IF(IH9&lt;=1,"-",IF(IH9&gt;=2,"+","+/-")),IF($DI9&lt;=37,IF(IH9&lt;1.5,"-",IF(IH9&gt;=3,"+","+/-")),IF(IH9&lt;3,"-",IF(IH9&gt;=6,"+",IF(IH9&gt;=3,"+/-","-"))))))</f>
        <v/>
      </c>
      <c r="ME9" s="93" t="str">
        <f t="shared" ref="ME9:ME50" si="294">IF(II9="","",IF($DI9&lt;=35,IF(II9&lt;=1,"-",IF(II9&gt;=2,"+","+/-")),IF($DI9&lt;=37,IF(II9&lt;1.5,"-",IF(II9&gt;=3,"+","+/-")),IF(II9&lt;3,"-",IF(II9&gt;=6,"+",IF(II9&gt;=3,"+/-","-"))))))</f>
        <v/>
      </c>
      <c r="MF9" s="93" t="str">
        <f t="shared" ref="MF9:MF50" si="295">IF(IJ9="","",IF($DI9&lt;=35,IF(IJ9&lt;=1,"-",IF(IJ9&gt;=2,"+","+/-")),IF($DI9&lt;=37,IF(IJ9&lt;1.5,"-",IF(IJ9&gt;=3,"+","+/-")),IF(IJ9&lt;3,"-",IF(IJ9&gt;=6,"+",IF(IJ9&gt;=3,"+/-","-"))))))</f>
        <v/>
      </c>
      <c r="MG9" s="93" t="str">
        <f t="shared" si="209"/>
        <v/>
      </c>
      <c r="MH9" s="93" t="str">
        <f t="shared" si="210"/>
        <v/>
      </c>
      <c r="MI9" s="93" t="str">
        <f t="shared" si="211"/>
        <v/>
      </c>
      <c r="MJ9" s="93" t="str">
        <f t="shared" si="212"/>
        <v/>
      </c>
      <c r="MK9" s="93" t="str">
        <f t="shared" si="213"/>
        <v/>
      </c>
      <c r="ML9" s="93" t="str">
        <f t="shared" si="214"/>
        <v/>
      </c>
      <c r="MM9" s="93" t="str">
        <f t="shared" si="215"/>
        <v/>
      </c>
      <c r="MN9" s="93" t="str">
        <f t="shared" si="216"/>
        <v/>
      </c>
      <c r="MO9" s="93" t="str">
        <f t="shared" si="217"/>
        <v/>
      </c>
      <c r="MP9" s="93" t="str">
        <f t="shared" si="218"/>
        <v/>
      </c>
      <c r="MQ9" s="93" t="str">
        <f t="shared" si="219"/>
        <v/>
      </c>
      <c r="MR9" s="93" t="str">
        <f t="shared" si="220"/>
        <v/>
      </c>
      <c r="MS9" s="93" t="str">
        <f t="shared" si="221"/>
        <v/>
      </c>
      <c r="MT9" s="93" t="str">
        <f t="shared" si="222"/>
        <v/>
      </c>
      <c r="MU9" s="93" t="str">
        <f t="shared" si="223"/>
        <v/>
      </c>
      <c r="MV9" s="93" t="str">
        <f t="shared" si="224"/>
        <v/>
      </c>
      <c r="MW9" s="93" t="str">
        <f t="shared" si="225"/>
        <v/>
      </c>
      <c r="MX9" s="93" t="str">
        <f t="shared" si="226"/>
        <v/>
      </c>
      <c r="MY9" s="93" t="str">
        <f t="shared" si="227"/>
        <v/>
      </c>
      <c r="MZ9" s="93" t="str">
        <f t="shared" si="228"/>
        <v/>
      </c>
      <c r="NA9" s="93" t="str">
        <f t="shared" si="229"/>
        <v/>
      </c>
      <c r="NB9" s="93" t="str">
        <f t="shared" si="230"/>
        <v/>
      </c>
      <c r="NC9" s="93" t="str">
        <f t="shared" si="231"/>
        <v/>
      </c>
      <c r="ND9" s="93" t="str">
        <f t="shared" si="232"/>
        <v/>
      </c>
      <c r="NE9" s="93" t="str">
        <f t="shared" si="233"/>
        <v/>
      </c>
      <c r="NF9" s="93" t="str">
        <f t="shared" si="234"/>
        <v/>
      </c>
      <c r="NG9" s="93" t="str">
        <f t="shared" si="235"/>
        <v/>
      </c>
      <c r="NH9" s="84" t="s">
        <v>1523</v>
      </c>
      <c r="NI9" s="85" t="str">
        <f>'Array Table'!B8</f>
        <v>Bacteroides fragilis</v>
      </c>
      <c r="NJ9" s="93" t="str">
        <f t="shared" si="101"/>
        <v>-</v>
      </c>
      <c r="NK9" s="93" t="str">
        <f t="shared" si="102"/>
        <v>+/-</v>
      </c>
      <c r="NL9" s="93" t="str">
        <f t="shared" si="103"/>
        <v>+/-</v>
      </c>
      <c r="NM9" s="93" t="str">
        <f t="shared" si="104"/>
        <v/>
      </c>
      <c r="NN9" s="93" t="str">
        <f t="shared" si="105"/>
        <v/>
      </c>
      <c r="NO9" s="93" t="str">
        <f t="shared" si="106"/>
        <v/>
      </c>
      <c r="NP9" s="93" t="str">
        <f t="shared" si="107"/>
        <v/>
      </c>
      <c r="NQ9" s="93" t="str">
        <f t="shared" si="108"/>
        <v/>
      </c>
      <c r="NR9" s="93" t="str">
        <f t="shared" si="109"/>
        <v/>
      </c>
      <c r="NS9" s="93" t="str">
        <f t="shared" si="110"/>
        <v/>
      </c>
      <c r="NT9" s="93" t="str">
        <f t="shared" si="111"/>
        <v/>
      </c>
      <c r="NU9" s="93" t="str">
        <f t="shared" si="112"/>
        <v/>
      </c>
      <c r="NV9" s="93" t="str">
        <f t="shared" si="113"/>
        <v/>
      </c>
      <c r="NW9" s="93" t="str">
        <f t="shared" si="114"/>
        <v/>
      </c>
      <c r="NX9" s="93" t="str">
        <f t="shared" si="115"/>
        <v/>
      </c>
      <c r="NY9" s="93" t="str">
        <f t="shared" si="116"/>
        <v/>
      </c>
      <c r="NZ9" s="93" t="str">
        <f t="shared" si="117"/>
        <v/>
      </c>
      <c r="OA9" s="93" t="str">
        <f t="shared" si="118"/>
        <v/>
      </c>
      <c r="OB9" s="93" t="str">
        <f t="shared" si="119"/>
        <v/>
      </c>
      <c r="OC9" s="93" t="str">
        <f t="shared" si="120"/>
        <v/>
      </c>
      <c r="OD9" s="93" t="str">
        <f t="shared" si="121"/>
        <v/>
      </c>
      <c r="OE9" s="93" t="str">
        <f t="shared" si="122"/>
        <v/>
      </c>
      <c r="OF9" s="93" t="str">
        <f t="shared" si="123"/>
        <v/>
      </c>
      <c r="OG9" s="93" t="str">
        <f t="shared" si="124"/>
        <v/>
      </c>
      <c r="OH9" s="93" t="str">
        <f t="shared" si="125"/>
        <v/>
      </c>
      <c r="OI9" s="93" t="str">
        <f t="shared" si="126"/>
        <v/>
      </c>
      <c r="OJ9" s="93" t="str">
        <f t="shared" si="127"/>
        <v/>
      </c>
      <c r="OK9" s="93" t="str">
        <f t="shared" si="128"/>
        <v/>
      </c>
      <c r="OL9" s="93" t="str">
        <f t="shared" si="129"/>
        <v/>
      </c>
      <c r="OM9" s="93" t="str">
        <f t="shared" si="130"/>
        <v/>
      </c>
      <c r="ON9" s="93" t="str">
        <f t="shared" si="131"/>
        <v/>
      </c>
      <c r="OO9" s="93" t="str">
        <f t="shared" si="132"/>
        <v/>
      </c>
      <c r="OP9" s="93" t="str">
        <f t="shared" si="133"/>
        <v/>
      </c>
      <c r="OQ9" s="93" t="str">
        <f t="shared" si="134"/>
        <v/>
      </c>
      <c r="OR9" s="93" t="str">
        <f t="shared" si="135"/>
        <v/>
      </c>
      <c r="OS9" s="93" t="str">
        <f t="shared" si="136"/>
        <v/>
      </c>
      <c r="OT9" s="93" t="str">
        <f t="shared" si="137"/>
        <v/>
      </c>
      <c r="OU9" s="93" t="str">
        <f t="shared" si="138"/>
        <v/>
      </c>
      <c r="OV9" s="93" t="str">
        <f t="shared" si="139"/>
        <v/>
      </c>
      <c r="OW9" s="93" t="str">
        <f t="shared" si="140"/>
        <v/>
      </c>
      <c r="OX9" s="93" t="str">
        <f t="shared" si="141"/>
        <v/>
      </c>
      <c r="OY9" s="93" t="str">
        <f t="shared" si="142"/>
        <v/>
      </c>
      <c r="OZ9" s="93" t="str">
        <f t="shared" si="143"/>
        <v/>
      </c>
      <c r="PA9" s="93" t="str">
        <f t="shared" si="144"/>
        <v/>
      </c>
      <c r="PB9" s="93" t="str">
        <f t="shared" si="145"/>
        <v/>
      </c>
      <c r="PC9" s="93" t="str">
        <f t="shared" si="146"/>
        <v/>
      </c>
      <c r="PD9" s="93" t="str">
        <f t="shared" si="147"/>
        <v/>
      </c>
      <c r="PE9" s="93" t="str">
        <f t="shared" si="148"/>
        <v/>
      </c>
    </row>
    <row r="10" spans="1:421" ht="12.75" x14ac:dyDescent="0.25">
      <c r="A10" s="84" t="s">
        <v>1524</v>
      </c>
      <c r="B10" s="85" t="str">
        <f>'Array Table'!B9</f>
        <v>Bacteroides intestinalis</v>
      </c>
      <c r="C10" s="86">
        <f>IF(SUM('Control Sample Data'!C$3:C$50)&gt;10,IF(AND(ISNUMBER('Control Sample Data'!C10),'Control Sample Data'!C10&lt;37,'Control Sample Data'!C10&gt;0),'Control Sample Data'!C10,37),"")</f>
        <v>27.33</v>
      </c>
      <c r="D10" s="86">
        <f>IF(SUM('Control Sample Data'!D$3:D$50)&gt;10,IF(AND(ISNUMBER('Control Sample Data'!D10),'Control Sample Data'!D10&lt;37,'Control Sample Data'!D10&gt;0),'Control Sample Data'!D10,37),"")</f>
        <v>27.11</v>
      </c>
      <c r="E10" s="86">
        <f>IF(SUM('Control Sample Data'!E$3:E$50)&gt;10,IF(AND(ISNUMBER('Control Sample Data'!E10),'Control Sample Data'!E10&lt;37,'Control Sample Data'!E10&gt;0),'Control Sample Data'!E10,37),"")</f>
        <v>27.31</v>
      </c>
      <c r="F10" s="86" t="str">
        <f>IF(SUM('Control Sample Data'!F$3:F$50)&gt;10,IF(AND(ISNUMBER('Control Sample Data'!F10),'Control Sample Data'!F10&lt;37,'Control Sample Data'!F10&gt;0),'Control Sample Data'!F10,37),"")</f>
        <v/>
      </c>
      <c r="G10" s="86" t="str">
        <f>IF(SUM('Control Sample Data'!G$3:G$50)&gt;10,IF(AND(ISNUMBER('Control Sample Data'!G10),'Control Sample Data'!G10&lt;37,'Control Sample Data'!G10&gt;0),'Control Sample Data'!G10,37),"")</f>
        <v/>
      </c>
      <c r="H10" s="86" t="str">
        <f>IF(SUM('Control Sample Data'!H$3:H$50)&gt;10,IF(AND(ISNUMBER('Control Sample Data'!H10),'Control Sample Data'!H10&lt;37,'Control Sample Data'!H10&gt;0),'Control Sample Data'!H10,37),"")</f>
        <v/>
      </c>
      <c r="I10" s="86" t="str">
        <f>IF(SUM('Control Sample Data'!I$3:I$50)&gt;10,IF(AND(ISNUMBER('Control Sample Data'!I10),'Control Sample Data'!I10&lt;37,'Control Sample Data'!I10&gt;0),'Control Sample Data'!I10,37),"")</f>
        <v/>
      </c>
      <c r="J10" s="86" t="str">
        <f>IF(SUM('Control Sample Data'!J$3:J$50)&gt;10,IF(AND(ISNUMBER('Control Sample Data'!J10),'Control Sample Data'!J10&lt;37,'Control Sample Data'!J10&gt;0),'Control Sample Data'!J10,37),"")</f>
        <v/>
      </c>
      <c r="K10" s="86" t="str">
        <f>IF(SUM('Control Sample Data'!K$3:K$50)&gt;10,IF(AND(ISNUMBER('Control Sample Data'!K10),'Control Sample Data'!K10&lt;37,'Control Sample Data'!K10&gt;0),'Control Sample Data'!K10,37),"")</f>
        <v/>
      </c>
      <c r="L10" s="86" t="str">
        <f>IF(SUM('Control Sample Data'!L$3:L$50)&gt;10,IF(AND(ISNUMBER('Control Sample Data'!L10),'Control Sample Data'!L10&lt;37,'Control Sample Data'!L10&gt;0),'Control Sample Data'!L10,37),"")</f>
        <v/>
      </c>
      <c r="M10" s="86" t="str">
        <f>IF(SUM('Control Sample Data'!M$3:M$50)&gt;10,IF(AND(ISNUMBER('Control Sample Data'!M10),'Control Sample Data'!M10&lt;37,'Control Sample Data'!M10&gt;0),'Control Sample Data'!M10,37),"")</f>
        <v/>
      </c>
      <c r="N10" s="86" t="str">
        <f>IF(SUM('Control Sample Data'!N$3:N$50)&gt;10,IF(AND(ISNUMBER('Control Sample Data'!N10),'Control Sample Data'!N10&lt;37,'Control Sample Data'!N10&gt;0),'Control Sample Data'!N10,37),"")</f>
        <v/>
      </c>
      <c r="O10" s="86" t="str">
        <f>IF(SUM('Control Sample Data'!O$3:O$50)&gt;10,IF(AND(ISNUMBER('Control Sample Data'!O10),'Control Sample Data'!O10&lt;37,'Control Sample Data'!O10&gt;0),'Control Sample Data'!O10,37),"")</f>
        <v/>
      </c>
      <c r="P10" s="86" t="str">
        <f>IF(SUM('Control Sample Data'!P$3:P$50)&gt;10,IF(AND(ISNUMBER('Control Sample Data'!P10),'Control Sample Data'!P10&lt;37,'Control Sample Data'!P10&gt;0),'Control Sample Data'!P10,37),"")</f>
        <v/>
      </c>
      <c r="Q10" s="86" t="str">
        <f>IF(SUM('Control Sample Data'!Q$3:Q$50)&gt;10,IF(AND(ISNUMBER('Control Sample Data'!Q10),'Control Sample Data'!Q10&lt;37,'Control Sample Data'!Q10&gt;0),'Control Sample Data'!Q10,37),"")</f>
        <v/>
      </c>
      <c r="R10" s="86" t="str">
        <f>IF(SUM('Control Sample Data'!R$3:R$50)&gt;10,IF(AND(ISNUMBER('Control Sample Data'!R10),'Control Sample Data'!R10&lt;37,'Control Sample Data'!R10&gt;0),'Control Sample Data'!R10,37),"")</f>
        <v/>
      </c>
      <c r="S10" s="86" t="str">
        <f>IF(SUM('Control Sample Data'!S$3:S$50)&gt;10,IF(AND(ISNUMBER('Control Sample Data'!S10),'Control Sample Data'!S10&lt;37,'Control Sample Data'!S10&gt;0),'Control Sample Data'!S10,37),"")</f>
        <v/>
      </c>
      <c r="T10" s="86" t="str">
        <f>IF(SUM('Control Sample Data'!T$3:T$50)&gt;10,IF(AND(ISNUMBER('Control Sample Data'!T10),'Control Sample Data'!T10&lt;37,'Control Sample Data'!T10&gt;0),'Control Sample Data'!T10,37),"")</f>
        <v/>
      </c>
      <c r="U10" s="86" t="str">
        <f>IF(SUM('Control Sample Data'!U$3:U$50)&gt;10,IF(AND(ISNUMBER('Control Sample Data'!U10),'Control Sample Data'!U10&lt;37,'Control Sample Data'!U10&gt;0),'Control Sample Data'!U10,37),"")</f>
        <v/>
      </c>
      <c r="V10" s="86" t="str">
        <f>IF(SUM('Control Sample Data'!V$3:V$50)&gt;10,IF(AND(ISNUMBER('Control Sample Data'!V10),'Control Sample Data'!V10&lt;37,'Control Sample Data'!V10&gt;0),'Control Sample Data'!V10,37),"")</f>
        <v/>
      </c>
      <c r="W10" s="86" t="str">
        <f>IF(SUM('Control Sample Data'!W$3:W$50)&gt;10,IF(AND(ISNUMBER('Control Sample Data'!W10),'Control Sample Data'!W10&lt;37,'Control Sample Data'!W10&gt;0),'Control Sample Data'!W10,37),"")</f>
        <v/>
      </c>
      <c r="X10" s="86" t="str">
        <f>IF(SUM('Control Sample Data'!X$3:X$50)&gt;10,IF(AND(ISNUMBER('Control Sample Data'!X10),'Control Sample Data'!X10&lt;37,'Control Sample Data'!X10&gt;0),'Control Sample Data'!X10,37),"")</f>
        <v/>
      </c>
      <c r="Y10" s="86" t="str">
        <f>IF(SUM('Control Sample Data'!Y$3:Y$50)&gt;10,IF(AND(ISNUMBER('Control Sample Data'!Y10),'Control Sample Data'!Y10&lt;37,'Control Sample Data'!Y10&gt;0),'Control Sample Data'!Y10,37),"")</f>
        <v/>
      </c>
      <c r="Z10" s="86" t="str">
        <f>IF(SUM('Control Sample Data'!Z$3:Z$50)&gt;10,IF(AND(ISNUMBER('Control Sample Data'!Z10),'Control Sample Data'!Z10&lt;37,'Control Sample Data'!Z10&gt;0),'Control Sample Data'!Z10,37),"")</f>
        <v/>
      </c>
      <c r="AA10" s="86" t="str">
        <f>IF(SUM('Control Sample Data'!AA$3:AA$50)&gt;10,IF(AND(ISNUMBER('Control Sample Data'!AA10),'Control Sample Data'!AA10&lt;37,'Control Sample Data'!AA10&gt;0),'Control Sample Data'!AA10,37),"")</f>
        <v/>
      </c>
      <c r="AB10" s="86" t="str">
        <f>IF(SUM('Control Sample Data'!AB$3:AB$50)&gt;10,IF(AND(ISNUMBER('Control Sample Data'!AB10),'Control Sample Data'!AB10&lt;37,'Control Sample Data'!AB10&gt;0),'Control Sample Data'!AB10,37),"")</f>
        <v/>
      </c>
      <c r="AC10" s="86" t="str">
        <f>IF(SUM('Control Sample Data'!AC$3:AC$50)&gt;10,IF(AND(ISNUMBER('Control Sample Data'!AC10),'Control Sample Data'!AC10&lt;37,'Control Sample Data'!AC10&gt;0),'Control Sample Data'!AC10,37),"")</f>
        <v/>
      </c>
      <c r="AD10" s="86" t="str">
        <f>IF(SUM('Control Sample Data'!AD$3:AD$50)&gt;10,IF(AND(ISNUMBER('Control Sample Data'!AD10),'Control Sample Data'!AD10&lt;37,'Control Sample Data'!AD10&gt;0),'Control Sample Data'!AD10,37),"")</f>
        <v/>
      </c>
      <c r="AE10" s="86" t="str">
        <f>IF(SUM('Control Sample Data'!AE$3:AE$50)&gt;10,IF(AND(ISNUMBER('Control Sample Data'!AE10),'Control Sample Data'!AE10&lt;37,'Control Sample Data'!AE10&gt;0),'Control Sample Data'!AE10,37),"")</f>
        <v/>
      </c>
      <c r="AF10" s="86" t="str">
        <f>IF(SUM('Control Sample Data'!AF$3:AF$50)&gt;10,IF(AND(ISNUMBER('Control Sample Data'!AF10),'Control Sample Data'!AF10&lt;37,'Control Sample Data'!AF10&gt;0),'Control Sample Data'!AF10,37),"")</f>
        <v/>
      </c>
      <c r="AG10" s="86" t="str">
        <f>IF(SUM('Control Sample Data'!AG$3:AG$50)&gt;10,IF(AND(ISNUMBER('Control Sample Data'!AG10),'Control Sample Data'!AG10&lt;37,'Control Sample Data'!AG10&gt;0),'Control Sample Data'!AG10,37),"")</f>
        <v/>
      </c>
      <c r="AH10" s="86" t="str">
        <f>IF(SUM('Control Sample Data'!AH$3:AH$50)&gt;10,IF(AND(ISNUMBER('Control Sample Data'!AH10),'Control Sample Data'!AH10&lt;37,'Control Sample Data'!AH10&gt;0),'Control Sample Data'!AH10,37),"")</f>
        <v/>
      </c>
      <c r="AI10" s="86" t="str">
        <f>IF(SUM('Control Sample Data'!AI$3:AI$50)&gt;10,IF(AND(ISNUMBER('Control Sample Data'!AI10),'Control Sample Data'!AI10&lt;37,'Control Sample Data'!AI10&gt;0),'Control Sample Data'!AI10,37),"")</f>
        <v/>
      </c>
      <c r="AJ10" s="86" t="str">
        <f>IF(SUM('Control Sample Data'!AJ$3:AJ$50)&gt;10,IF(AND(ISNUMBER('Control Sample Data'!AJ10),'Control Sample Data'!AJ10&lt;37,'Control Sample Data'!AJ10&gt;0),'Control Sample Data'!AJ10,37),"")</f>
        <v/>
      </c>
      <c r="AK10" s="86" t="str">
        <f>IF(SUM('Control Sample Data'!AK$3:AK$50)&gt;10,IF(AND(ISNUMBER('Control Sample Data'!AK10),'Control Sample Data'!AK10&lt;37,'Control Sample Data'!AK10&gt;0),'Control Sample Data'!AK10,37),"")</f>
        <v/>
      </c>
      <c r="AL10" s="86" t="str">
        <f>IF(SUM('Control Sample Data'!AL$3:AL$50)&gt;10,IF(AND(ISNUMBER('Control Sample Data'!AL10),'Control Sample Data'!AL10&lt;37,'Control Sample Data'!AL10&gt;0),'Control Sample Data'!AL10,37),"")</f>
        <v/>
      </c>
      <c r="AM10" s="86" t="str">
        <f>IF(SUM('Control Sample Data'!AM$3:AM$50)&gt;10,IF(AND(ISNUMBER('Control Sample Data'!AM10),'Control Sample Data'!AM10&lt;37,'Control Sample Data'!AM10&gt;0),'Control Sample Data'!AM10,37),"")</f>
        <v/>
      </c>
      <c r="AN10" s="86" t="str">
        <f>IF(SUM('Control Sample Data'!AN$3:AN$50)&gt;10,IF(AND(ISNUMBER('Control Sample Data'!AN10),'Control Sample Data'!AN10&lt;37,'Control Sample Data'!AN10&gt;0),'Control Sample Data'!AN10,37),"")</f>
        <v/>
      </c>
      <c r="AO10" s="86" t="str">
        <f>IF(SUM('Control Sample Data'!AO$3:AO$50)&gt;10,IF(AND(ISNUMBER('Control Sample Data'!AO10),'Control Sample Data'!AO10&lt;37,'Control Sample Data'!AO10&gt;0),'Control Sample Data'!AO10,37),"")</f>
        <v/>
      </c>
      <c r="AP10" s="86" t="str">
        <f>IF(SUM('Control Sample Data'!AP$3:AP$50)&gt;10,IF(AND(ISNUMBER('Control Sample Data'!AP10),'Control Sample Data'!AP10&lt;37,'Control Sample Data'!AP10&gt;0),'Control Sample Data'!AP10,37),"")</f>
        <v/>
      </c>
      <c r="AQ10" s="86" t="str">
        <f>IF(SUM('Control Sample Data'!AQ$3:AQ$50)&gt;10,IF(AND(ISNUMBER('Control Sample Data'!AQ10),'Control Sample Data'!AQ10&lt;37,'Control Sample Data'!AQ10&gt;0),'Control Sample Data'!AQ10,37),"")</f>
        <v/>
      </c>
      <c r="AR10" s="86" t="str">
        <f>IF(SUM('Control Sample Data'!AR$3:AR$50)&gt;10,IF(AND(ISNUMBER('Control Sample Data'!AR10),'Control Sample Data'!AR10&lt;37,'Control Sample Data'!AR10&gt;0),'Control Sample Data'!AR10,37),"")</f>
        <v/>
      </c>
      <c r="AS10" s="86" t="str">
        <f>IF(SUM('Control Sample Data'!AS$3:AS$50)&gt;10,IF(AND(ISNUMBER('Control Sample Data'!AS10),'Control Sample Data'!AS10&lt;37,'Control Sample Data'!AS10&gt;0),'Control Sample Data'!AS10,37),"")</f>
        <v/>
      </c>
      <c r="AT10" s="86" t="str">
        <f>IF(SUM('Control Sample Data'!AT$3:AT$50)&gt;10,IF(AND(ISNUMBER('Control Sample Data'!AT10),'Control Sample Data'!AT10&lt;37,'Control Sample Data'!AT10&gt;0),'Control Sample Data'!AT10,37),"")</f>
        <v/>
      </c>
      <c r="AU10" s="86" t="str">
        <f>IF(SUM('Control Sample Data'!AU$3:AU$50)&gt;10,IF(AND(ISNUMBER('Control Sample Data'!AU10),'Control Sample Data'!AU10&lt;37,'Control Sample Data'!AU10&gt;0),'Control Sample Data'!AU10,37),"")</f>
        <v/>
      </c>
      <c r="AV10" s="86" t="str">
        <f>IF(SUM('Control Sample Data'!AV$3:AV$50)&gt;10,IF(AND(ISNUMBER('Control Sample Data'!AV10),'Control Sample Data'!AV10&lt;37,'Control Sample Data'!AV10&gt;0),'Control Sample Data'!AV10,37),"")</f>
        <v/>
      </c>
      <c r="AW10" s="86" t="str">
        <f>IF(SUM('Control Sample Data'!AW$3:AW$50)&gt;10,IF(AND(ISNUMBER('Control Sample Data'!AW10),'Control Sample Data'!AW10&lt;37,'Control Sample Data'!AW10&gt;0),'Control Sample Data'!AW10,37),"")</f>
        <v/>
      </c>
      <c r="AX10" s="86" t="str">
        <f>IF(SUM('Control Sample Data'!AX$3:AX$50)&gt;10,IF(AND(ISNUMBER('Control Sample Data'!AX10),'Control Sample Data'!AX10&lt;37,'Control Sample Data'!AX10&gt;0),'Control Sample Data'!AX10,37),"")</f>
        <v/>
      </c>
      <c r="AY10" s="87">
        <f>IF(ISERROR(AVERAGE(Calculations!C10:AX10)),"",AVERAGE(Calculations!C10:AX10))</f>
        <v>27.25</v>
      </c>
      <c r="AZ10" s="87">
        <f>IF(ISERROR(STDEV(Calculations!C10:AX10)),"",IF(COUNT(Calculations!C10:AX10)&lt;3,"N/A",STDEV(Calculations!C10:AX10)))</f>
        <v>0.12165525060596384</v>
      </c>
      <c r="BA10" s="84" t="s">
        <v>1524</v>
      </c>
      <c r="BB10" s="85" t="str">
        <f>'Array Table'!B9</f>
        <v>Bacteroides intestinalis</v>
      </c>
      <c r="BC10" s="86">
        <f>IF(SUM('Test Sample Data'!C$3:C$50)&gt;10,IF(AND(ISNUMBER('Test Sample Data'!C10),'Test Sample Data'!C10&lt;37,'Test Sample Data'!C10&gt;0),'Test Sample Data'!C10,37),"")</f>
        <v>29.54</v>
      </c>
      <c r="BD10" s="86">
        <f>IF(SUM('Test Sample Data'!D$3:D$50)&gt;10,IF(AND(ISNUMBER('Test Sample Data'!D10),'Test Sample Data'!D10&lt;37,'Test Sample Data'!D10&gt;0),'Test Sample Data'!D10,37),"")</f>
        <v>29.45</v>
      </c>
      <c r="BE10" s="86">
        <f>IF(SUM('Test Sample Data'!E$3:E$50)&gt;10,IF(AND(ISNUMBER('Test Sample Data'!E10),'Test Sample Data'!E10&lt;37,'Test Sample Data'!E10&gt;0),'Test Sample Data'!E10,37),"")</f>
        <v>29.08</v>
      </c>
      <c r="BF10" s="86" t="str">
        <f>IF(SUM('Test Sample Data'!F$3:F$50)&gt;10,IF(AND(ISNUMBER('Test Sample Data'!F10),'Test Sample Data'!F10&lt;37,'Test Sample Data'!F10&gt;0),'Test Sample Data'!F10,37),"")</f>
        <v/>
      </c>
      <c r="BG10" s="86" t="str">
        <f>IF(SUM('Test Sample Data'!G$3:G$50)&gt;10,IF(AND(ISNUMBER('Test Sample Data'!G10),'Test Sample Data'!G10&lt;37,'Test Sample Data'!G10&gt;0),'Test Sample Data'!G10,37),"")</f>
        <v/>
      </c>
      <c r="BH10" s="86" t="str">
        <f>IF(SUM('Test Sample Data'!H$3:H$50)&gt;10,IF(AND(ISNUMBER('Test Sample Data'!H10),'Test Sample Data'!H10&lt;37,'Test Sample Data'!H10&gt;0),'Test Sample Data'!H10,37),"")</f>
        <v/>
      </c>
      <c r="BI10" s="86" t="str">
        <f>IF(SUM('Test Sample Data'!I$3:I$50)&gt;10,IF(AND(ISNUMBER('Test Sample Data'!I10),'Test Sample Data'!I10&lt;37,'Test Sample Data'!I10&gt;0),'Test Sample Data'!I10,37),"")</f>
        <v/>
      </c>
      <c r="BJ10" s="86" t="str">
        <f>IF(SUM('Test Sample Data'!J$3:J$50)&gt;10,IF(AND(ISNUMBER('Test Sample Data'!J10),'Test Sample Data'!J10&lt;37,'Test Sample Data'!J10&gt;0),'Test Sample Data'!J10,37),"")</f>
        <v/>
      </c>
      <c r="BK10" s="86" t="str">
        <f>IF(SUM('Test Sample Data'!K$3:K$50)&gt;10,IF(AND(ISNUMBER('Test Sample Data'!K10),'Test Sample Data'!K10&lt;37,'Test Sample Data'!K10&gt;0),'Test Sample Data'!K10,37),"")</f>
        <v/>
      </c>
      <c r="BL10" s="86" t="str">
        <f>IF(SUM('Test Sample Data'!L$3:L$50)&gt;10,IF(AND(ISNUMBER('Test Sample Data'!L10),'Test Sample Data'!L10&lt;37,'Test Sample Data'!L10&gt;0),'Test Sample Data'!L10,37),"")</f>
        <v/>
      </c>
      <c r="BM10" s="86" t="str">
        <f>IF(SUM('Test Sample Data'!M$3:M$50)&gt;10,IF(AND(ISNUMBER('Test Sample Data'!M10),'Test Sample Data'!M10&lt;37,'Test Sample Data'!M10&gt;0),'Test Sample Data'!M10,37),"")</f>
        <v/>
      </c>
      <c r="BN10" s="86" t="str">
        <f>IF(SUM('Test Sample Data'!N$3:N$50)&gt;10,IF(AND(ISNUMBER('Test Sample Data'!N10),'Test Sample Data'!N10&lt;37,'Test Sample Data'!N10&gt;0),'Test Sample Data'!N10,37),"")</f>
        <v/>
      </c>
      <c r="BO10" s="86" t="str">
        <f>IF(SUM('Test Sample Data'!O$3:O$50)&gt;10,IF(AND(ISNUMBER('Test Sample Data'!O10),'Test Sample Data'!O10&lt;37,'Test Sample Data'!O10&gt;0),'Test Sample Data'!O10,37),"")</f>
        <v/>
      </c>
      <c r="BP10" s="86" t="str">
        <f>IF(SUM('Test Sample Data'!P$3:P$50)&gt;10,IF(AND(ISNUMBER('Test Sample Data'!P10),'Test Sample Data'!P10&lt;37,'Test Sample Data'!P10&gt;0),'Test Sample Data'!P10,37),"")</f>
        <v/>
      </c>
      <c r="BQ10" s="86" t="str">
        <f>IF(SUM('Test Sample Data'!Q$3:Q$50)&gt;10,IF(AND(ISNUMBER('Test Sample Data'!Q10),'Test Sample Data'!Q10&lt;37,'Test Sample Data'!Q10&gt;0),'Test Sample Data'!Q10,37),"")</f>
        <v/>
      </c>
      <c r="BR10" s="86" t="str">
        <f>IF(SUM('Test Sample Data'!R$3:R$50)&gt;10,IF(AND(ISNUMBER('Test Sample Data'!R10),'Test Sample Data'!R10&lt;37,'Test Sample Data'!R10&gt;0),'Test Sample Data'!R10,37),"")</f>
        <v/>
      </c>
      <c r="BS10" s="86" t="str">
        <f>IF(SUM('Test Sample Data'!S$3:S$50)&gt;10,IF(AND(ISNUMBER('Test Sample Data'!S10),'Test Sample Data'!S10&lt;37,'Test Sample Data'!S10&gt;0),'Test Sample Data'!S10,37),"")</f>
        <v/>
      </c>
      <c r="BT10" s="86" t="str">
        <f>IF(SUM('Test Sample Data'!T$3:T$50)&gt;10,IF(AND(ISNUMBER('Test Sample Data'!T10),'Test Sample Data'!T10&lt;37,'Test Sample Data'!T10&gt;0),'Test Sample Data'!T10,37),"")</f>
        <v/>
      </c>
      <c r="BU10" s="86" t="str">
        <f>IF(SUM('Test Sample Data'!U$3:U$50)&gt;10,IF(AND(ISNUMBER('Test Sample Data'!U10),'Test Sample Data'!U10&lt;37,'Test Sample Data'!U10&gt;0),'Test Sample Data'!U10,37),"")</f>
        <v/>
      </c>
      <c r="BV10" s="86" t="str">
        <f>IF(SUM('Test Sample Data'!V$3:V$50)&gt;10,IF(AND(ISNUMBER('Test Sample Data'!V10),'Test Sample Data'!V10&lt;37,'Test Sample Data'!V10&gt;0),'Test Sample Data'!V10,37),"")</f>
        <v/>
      </c>
      <c r="BW10" s="86" t="str">
        <f>IF(SUM('Test Sample Data'!W$3:W$50)&gt;10,IF(AND(ISNUMBER('Test Sample Data'!W10),'Test Sample Data'!W10&lt;37,'Test Sample Data'!W10&gt;0),'Test Sample Data'!W10,37),"")</f>
        <v/>
      </c>
      <c r="BX10" s="86" t="str">
        <f>IF(SUM('Test Sample Data'!X$3:X$50)&gt;10,IF(AND(ISNUMBER('Test Sample Data'!X10),'Test Sample Data'!X10&lt;37,'Test Sample Data'!X10&gt;0),'Test Sample Data'!X10,37),"")</f>
        <v/>
      </c>
      <c r="BY10" s="86" t="str">
        <f>IF(SUM('Test Sample Data'!Y$3:Y$50)&gt;10,IF(AND(ISNUMBER('Test Sample Data'!Y10),'Test Sample Data'!Y10&lt;37,'Test Sample Data'!Y10&gt;0),'Test Sample Data'!Y10,37),"")</f>
        <v/>
      </c>
      <c r="BZ10" s="86" t="str">
        <f>IF(SUM('Test Sample Data'!Z$3:Z$50)&gt;10,IF(AND(ISNUMBER('Test Sample Data'!Z10),'Test Sample Data'!Z10&lt;37,'Test Sample Data'!Z10&gt;0),'Test Sample Data'!Z10,37),"")</f>
        <v/>
      </c>
      <c r="CA10" s="86" t="str">
        <f>IF(SUM('Test Sample Data'!AA$3:AA$50)&gt;10,IF(AND(ISNUMBER('Test Sample Data'!AA10),'Test Sample Data'!AA10&lt;37,'Test Sample Data'!AA10&gt;0),'Test Sample Data'!AA10,37),"")</f>
        <v/>
      </c>
      <c r="CB10" s="86" t="str">
        <f>IF(SUM('Test Sample Data'!AB$3:AB$50)&gt;10,IF(AND(ISNUMBER('Test Sample Data'!AB10),'Test Sample Data'!AB10&lt;37,'Test Sample Data'!AB10&gt;0),'Test Sample Data'!AB10,37),"")</f>
        <v/>
      </c>
      <c r="CC10" s="86" t="str">
        <f>IF(SUM('Test Sample Data'!AC$3:AC$50)&gt;10,IF(AND(ISNUMBER('Test Sample Data'!AC10),'Test Sample Data'!AC10&lt;37,'Test Sample Data'!AC10&gt;0),'Test Sample Data'!AC10,37),"")</f>
        <v/>
      </c>
      <c r="CD10" s="86" t="str">
        <f>IF(SUM('Test Sample Data'!AD$3:AD$50)&gt;10,IF(AND(ISNUMBER('Test Sample Data'!AD10),'Test Sample Data'!AD10&lt;37,'Test Sample Data'!AD10&gt;0),'Test Sample Data'!AD10,37),"")</f>
        <v/>
      </c>
      <c r="CE10" s="86" t="str">
        <f>IF(SUM('Test Sample Data'!AE$3:AE$50)&gt;10,IF(AND(ISNUMBER('Test Sample Data'!AE10),'Test Sample Data'!AE10&lt;37,'Test Sample Data'!AE10&gt;0),'Test Sample Data'!AE10,37),"")</f>
        <v/>
      </c>
      <c r="CF10" s="86" t="str">
        <f>IF(SUM('Test Sample Data'!AF$3:AF$50)&gt;10,IF(AND(ISNUMBER('Test Sample Data'!AF10),'Test Sample Data'!AF10&lt;37,'Test Sample Data'!AF10&gt;0),'Test Sample Data'!AF10,37),"")</f>
        <v/>
      </c>
      <c r="CG10" s="86" t="str">
        <f>IF(SUM('Test Sample Data'!AG$3:AG$50)&gt;10,IF(AND(ISNUMBER('Test Sample Data'!AG10),'Test Sample Data'!AG10&lt;37,'Test Sample Data'!AG10&gt;0),'Test Sample Data'!AG10,37),"")</f>
        <v/>
      </c>
      <c r="CH10" s="86" t="str">
        <f>IF(SUM('Test Sample Data'!AH$3:AH$50)&gt;10,IF(AND(ISNUMBER('Test Sample Data'!AH10),'Test Sample Data'!AH10&lt;37,'Test Sample Data'!AH10&gt;0),'Test Sample Data'!AH10,37),"")</f>
        <v/>
      </c>
      <c r="CI10" s="86" t="str">
        <f>IF(SUM('Test Sample Data'!AI$3:AI$50)&gt;10,IF(AND(ISNUMBER('Test Sample Data'!AI10),'Test Sample Data'!AI10&lt;37,'Test Sample Data'!AI10&gt;0),'Test Sample Data'!AI10,37),"")</f>
        <v/>
      </c>
      <c r="CJ10" s="86" t="str">
        <f>IF(SUM('Test Sample Data'!AJ$3:AJ$50)&gt;10,IF(AND(ISNUMBER('Test Sample Data'!AJ10),'Test Sample Data'!AJ10&lt;37,'Test Sample Data'!AJ10&gt;0),'Test Sample Data'!AJ10,37),"")</f>
        <v/>
      </c>
      <c r="CK10" s="86" t="str">
        <f>IF(SUM('Test Sample Data'!AK$3:AK$50)&gt;10,IF(AND(ISNUMBER('Test Sample Data'!AK10),'Test Sample Data'!AK10&lt;37,'Test Sample Data'!AK10&gt;0),'Test Sample Data'!AK10,37),"")</f>
        <v/>
      </c>
      <c r="CL10" s="86" t="str">
        <f>IF(SUM('Test Sample Data'!AL$3:AL$50)&gt;10,IF(AND(ISNUMBER('Test Sample Data'!AL10),'Test Sample Data'!AL10&lt;37,'Test Sample Data'!AL10&gt;0),'Test Sample Data'!AL10,37),"")</f>
        <v/>
      </c>
      <c r="CM10" s="86" t="str">
        <f>IF(SUM('Test Sample Data'!AM$3:AM$50)&gt;10,IF(AND(ISNUMBER('Test Sample Data'!AM10),'Test Sample Data'!AM10&lt;37,'Test Sample Data'!AM10&gt;0),'Test Sample Data'!AM10,37),"")</f>
        <v/>
      </c>
      <c r="CN10" s="86" t="str">
        <f>IF(SUM('Test Sample Data'!AN$3:AN$50)&gt;10,IF(AND(ISNUMBER('Test Sample Data'!AN10),'Test Sample Data'!AN10&lt;37,'Test Sample Data'!AN10&gt;0),'Test Sample Data'!AN10,37),"")</f>
        <v/>
      </c>
      <c r="CO10" s="86" t="str">
        <f>IF(SUM('Test Sample Data'!AO$3:AO$50)&gt;10,IF(AND(ISNUMBER('Test Sample Data'!AO10),'Test Sample Data'!AO10&lt;37,'Test Sample Data'!AO10&gt;0),'Test Sample Data'!AO10,37),"")</f>
        <v/>
      </c>
      <c r="CP10" s="86" t="str">
        <f>IF(SUM('Test Sample Data'!AP$3:AP$50)&gt;10,IF(AND(ISNUMBER('Test Sample Data'!AP10),'Test Sample Data'!AP10&lt;37,'Test Sample Data'!AP10&gt;0),'Test Sample Data'!AP10,37),"")</f>
        <v/>
      </c>
      <c r="CQ10" s="86" t="str">
        <f>IF(SUM('Test Sample Data'!AQ$3:AQ$50)&gt;10,IF(AND(ISNUMBER('Test Sample Data'!AQ10),'Test Sample Data'!AQ10&lt;37,'Test Sample Data'!AQ10&gt;0),'Test Sample Data'!AQ10,37),"")</f>
        <v/>
      </c>
      <c r="CR10" s="86" t="str">
        <f>IF(SUM('Test Sample Data'!AR$3:AR$50)&gt;10,IF(AND(ISNUMBER('Test Sample Data'!AR10),'Test Sample Data'!AR10&lt;37,'Test Sample Data'!AR10&gt;0),'Test Sample Data'!AR10,37),"")</f>
        <v/>
      </c>
      <c r="CS10" s="86" t="str">
        <f>IF(SUM('Test Sample Data'!AS$3:AS$50)&gt;10,IF(AND(ISNUMBER('Test Sample Data'!AS10),'Test Sample Data'!AS10&lt;37,'Test Sample Data'!AS10&gt;0),'Test Sample Data'!AS10,37),"")</f>
        <v/>
      </c>
      <c r="CT10" s="86" t="str">
        <f>IF(SUM('Test Sample Data'!AT$3:AT$50)&gt;10,IF(AND(ISNUMBER('Test Sample Data'!AT10),'Test Sample Data'!AT10&lt;37,'Test Sample Data'!AT10&gt;0),'Test Sample Data'!AT10,37),"")</f>
        <v/>
      </c>
      <c r="CU10" s="86" t="str">
        <f>IF(SUM('Test Sample Data'!AU$3:AU$50)&gt;10,IF(AND(ISNUMBER('Test Sample Data'!AU10),'Test Sample Data'!AU10&lt;37,'Test Sample Data'!AU10&gt;0),'Test Sample Data'!AU10,37),"")</f>
        <v/>
      </c>
      <c r="CV10" s="86" t="str">
        <f>IF(SUM('Test Sample Data'!AV$3:AV$50)&gt;10,IF(AND(ISNUMBER('Test Sample Data'!AV10),'Test Sample Data'!AV10&lt;37,'Test Sample Data'!AV10&gt;0),'Test Sample Data'!AV10,37),"")</f>
        <v/>
      </c>
      <c r="CW10" s="86" t="str">
        <f>IF(SUM('Test Sample Data'!AW$3:AW$50)&gt;10,IF(AND(ISNUMBER('Test Sample Data'!AW10),'Test Sample Data'!AW10&lt;37,'Test Sample Data'!AW10&gt;0),'Test Sample Data'!AW10,37),"")</f>
        <v/>
      </c>
      <c r="CX10" s="86" t="str">
        <f>IF(SUM('Test Sample Data'!AX$3:AX$50)&gt;10,IF(AND(ISNUMBER('Test Sample Data'!AX10),'Test Sample Data'!AX10&lt;37,'Test Sample Data'!AX10&gt;0),'Test Sample Data'!AX10,37),"")</f>
        <v/>
      </c>
      <c r="CY10" s="87">
        <f>IF(ISERROR(AVERAGE(Calculations!BC10:CX10)),"",AVERAGE(Calculations!BC10:CX10))</f>
        <v>29.356666666666666</v>
      </c>
      <c r="CZ10" s="87">
        <f>IF(ISERROR(STDEV(Calculations!BC10:CX10)),"",IF(COUNT(Calculations!BC10:CX10)&lt;3,"N/A",STDEV(Calculations!BC10:CX10)))</f>
        <v>0.24378952670968781</v>
      </c>
      <c r="DA10" s="84" t="s">
        <v>1524</v>
      </c>
      <c r="DB10" s="85" t="str">
        <f>'Array Table'!B9</f>
        <v>Bacteroides intestinalis</v>
      </c>
      <c r="DC10" s="87">
        <f>IF(SUM('No Template Controls'!C$3:C$50)&gt;10,IF(AND(ISNUMBER('No Template Controls'!C10),'No Template Controls'!C10&lt;37,'No Template Controls'!C10&gt;0),'No Template Controls'!C10,37),"")</f>
        <v>37</v>
      </c>
      <c r="DD10" s="87">
        <f>IF(SUM('No Template Controls'!D$3:D$50)&gt;10,IF(AND(ISNUMBER('No Template Controls'!D10),'No Template Controls'!D10&lt;37,'No Template Controls'!D10&gt;0),'No Template Controls'!D10,37),"")</f>
        <v>37</v>
      </c>
      <c r="DE10" s="87">
        <f>IF(SUM('No Template Controls'!E$3:E$50)&gt;10,IF(AND(ISNUMBER('No Template Controls'!E10),'No Template Controls'!E10&lt;37,'No Template Controls'!E10&gt;0),'No Template Controls'!E10,37),"")</f>
        <v>37</v>
      </c>
      <c r="DF10" s="87" t="str">
        <f>IF(SUM('No Template Controls'!F$3:F$50)&gt;10,IF(AND(ISNUMBER('No Template Controls'!F10),'No Template Controls'!F10&lt;37,'No Template Controls'!F10&gt;0),'No Template Controls'!F10,37),"")</f>
        <v/>
      </c>
      <c r="DG10" s="87" t="str">
        <f>IF(SUM('No Template Controls'!G$3:G$50)&gt;10,IF(AND(ISNUMBER('No Template Controls'!G10),'No Template Controls'!G10&lt;37,'No Template Controls'!G10&gt;0),'No Template Controls'!G10,37),"")</f>
        <v/>
      </c>
      <c r="DH10" s="87" t="str">
        <f>IF(SUM('No Template Controls'!H$3:H$50)&gt;10,IF(AND(ISNUMBER('No Template Controls'!H10),'No Template Controls'!H10&lt;37,'No Template Controls'!H10&gt;0),'No Template Controls'!H10,37),"")</f>
        <v/>
      </c>
      <c r="DI10" s="87">
        <f>IF(ISERROR(AVERAGE(Calculations!DC10:DH10)),"",AVERAGE(Calculations!DC10:DH10))</f>
        <v>37</v>
      </c>
      <c r="DJ10" s="87">
        <f>IF(ISERROR(STDEV(Calculations!DC10:DH10)),"",IF(COUNT(Calculations!DC10:DH10)&lt;3,"N/A",STDEV(Calculations!DC10:DH10)))</f>
        <v>0</v>
      </c>
      <c r="DK10" s="84" t="s">
        <v>1524</v>
      </c>
      <c r="DL10" s="85" t="str">
        <f>'Array Table'!B9</f>
        <v>Bacteroides intestinalis</v>
      </c>
      <c r="DM10" s="86">
        <f t="shared" si="0"/>
        <v>2.8299999999999983</v>
      </c>
      <c r="DN10" s="86">
        <f t="shared" si="1"/>
        <v>2.384999999999998</v>
      </c>
      <c r="DO10" s="86">
        <f t="shared" si="2"/>
        <v>2.8099999999999987</v>
      </c>
      <c r="DP10" s="86" t="str">
        <f t="shared" si="3"/>
        <v/>
      </c>
      <c r="DQ10" s="86" t="str">
        <f t="shared" si="4"/>
        <v/>
      </c>
      <c r="DR10" s="86" t="str">
        <f t="shared" si="5"/>
        <v/>
      </c>
      <c r="DS10" s="86" t="str">
        <f t="shared" si="6"/>
        <v/>
      </c>
      <c r="DT10" s="86" t="str">
        <f t="shared" si="7"/>
        <v/>
      </c>
      <c r="DU10" s="86" t="str">
        <f t="shared" si="8"/>
        <v/>
      </c>
      <c r="DV10" s="86" t="str">
        <f t="shared" si="9"/>
        <v/>
      </c>
      <c r="DW10" s="86" t="str">
        <f t="shared" si="10"/>
        <v/>
      </c>
      <c r="DX10" s="86" t="str">
        <f t="shared" si="11"/>
        <v/>
      </c>
      <c r="DY10" s="86" t="str">
        <f t="shared" si="12"/>
        <v/>
      </c>
      <c r="DZ10" s="86" t="str">
        <f t="shared" si="13"/>
        <v/>
      </c>
      <c r="EA10" s="86" t="str">
        <f t="shared" si="14"/>
        <v/>
      </c>
      <c r="EB10" s="86" t="str">
        <f t="shared" si="15"/>
        <v/>
      </c>
      <c r="EC10" s="86" t="str">
        <f t="shared" si="16"/>
        <v/>
      </c>
      <c r="ED10" s="86" t="str">
        <f t="shared" si="17"/>
        <v/>
      </c>
      <c r="EE10" s="86" t="str">
        <f t="shared" si="18"/>
        <v/>
      </c>
      <c r="EF10" s="86" t="str">
        <f t="shared" si="19"/>
        <v/>
      </c>
      <c r="EG10" s="86" t="str">
        <f t="shared" si="20"/>
        <v/>
      </c>
      <c r="EH10" s="86" t="str">
        <f t="shared" si="21"/>
        <v/>
      </c>
      <c r="EI10" s="86" t="str">
        <f t="shared" si="22"/>
        <v/>
      </c>
      <c r="EJ10" s="86" t="str">
        <f t="shared" si="23"/>
        <v/>
      </c>
      <c r="EK10" s="86" t="str">
        <f t="shared" si="24"/>
        <v/>
      </c>
      <c r="EL10" s="86" t="str">
        <f t="shared" si="25"/>
        <v/>
      </c>
      <c r="EM10" s="86" t="str">
        <f t="shared" si="26"/>
        <v/>
      </c>
      <c r="EN10" s="86" t="str">
        <f t="shared" si="27"/>
        <v/>
      </c>
      <c r="EO10" s="86" t="str">
        <f t="shared" si="28"/>
        <v/>
      </c>
      <c r="EP10" s="86" t="str">
        <f t="shared" si="29"/>
        <v/>
      </c>
      <c r="EQ10" s="86" t="str">
        <f t="shared" si="30"/>
        <v/>
      </c>
      <c r="ER10" s="86" t="str">
        <f t="shared" si="31"/>
        <v/>
      </c>
      <c r="ES10" s="86" t="str">
        <f t="shared" si="32"/>
        <v/>
      </c>
      <c r="ET10" s="86" t="str">
        <f t="shared" si="33"/>
        <v/>
      </c>
      <c r="EU10" s="86" t="str">
        <f t="shared" si="34"/>
        <v/>
      </c>
      <c r="EV10" s="86" t="str">
        <f t="shared" si="35"/>
        <v/>
      </c>
      <c r="EW10" s="86" t="str">
        <f t="shared" si="36"/>
        <v/>
      </c>
      <c r="EX10" s="86" t="str">
        <f t="shared" si="37"/>
        <v/>
      </c>
      <c r="EY10" s="86" t="str">
        <f t="shared" si="38"/>
        <v/>
      </c>
      <c r="EZ10" s="86" t="str">
        <f t="shared" si="39"/>
        <v/>
      </c>
      <c r="FA10" s="86" t="str">
        <f t="shared" si="40"/>
        <v/>
      </c>
      <c r="FB10" s="86" t="str">
        <f t="shared" si="41"/>
        <v/>
      </c>
      <c r="FC10" s="86" t="str">
        <f t="shared" si="42"/>
        <v/>
      </c>
      <c r="FD10" s="86" t="str">
        <f t="shared" si="43"/>
        <v/>
      </c>
      <c r="FE10" s="86" t="str">
        <f t="shared" si="44"/>
        <v/>
      </c>
      <c r="FF10" s="86" t="str">
        <f t="shared" si="45"/>
        <v/>
      </c>
      <c r="FG10" s="86" t="str">
        <f t="shared" si="46"/>
        <v/>
      </c>
      <c r="FH10" s="86" t="str">
        <f t="shared" si="47"/>
        <v/>
      </c>
      <c r="FI10" s="88">
        <f t="shared" si="48"/>
        <v>2.6749999999999985</v>
      </c>
      <c r="FJ10" s="84" t="s">
        <v>1524</v>
      </c>
      <c r="FK10" s="85" t="str">
        <f>'Array Table'!B9</f>
        <v>Bacteroides intestinalis</v>
      </c>
      <c r="FL10" s="86">
        <f t="shared" si="49"/>
        <v>5.1849999999999987</v>
      </c>
      <c r="FM10" s="86">
        <f t="shared" si="50"/>
        <v>4.0949999999999989</v>
      </c>
      <c r="FN10" s="86">
        <f t="shared" si="51"/>
        <v>5.2249999999999979</v>
      </c>
      <c r="FO10" s="86" t="str">
        <f t="shared" si="52"/>
        <v/>
      </c>
      <c r="FP10" s="86" t="str">
        <f t="shared" si="53"/>
        <v/>
      </c>
      <c r="FQ10" s="86" t="str">
        <f t="shared" si="54"/>
        <v/>
      </c>
      <c r="FR10" s="86" t="str">
        <f t="shared" si="55"/>
        <v/>
      </c>
      <c r="FS10" s="86" t="str">
        <f t="shared" si="56"/>
        <v/>
      </c>
      <c r="FT10" s="86" t="str">
        <f t="shared" si="57"/>
        <v/>
      </c>
      <c r="FU10" s="86" t="str">
        <f t="shared" si="58"/>
        <v/>
      </c>
      <c r="FV10" s="86" t="str">
        <f t="shared" si="59"/>
        <v/>
      </c>
      <c r="FW10" s="86" t="str">
        <f t="shared" si="60"/>
        <v/>
      </c>
      <c r="FX10" s="86" t="str">
        <f t="shared" si="61"/>
        <v/>
      </c>
      <c r="FY10" s="86" t="str">
        <f t="shared" si="62"/>
        <v/>
      </c>
      <c r="FZ10" s="86" t="str">
        <f t="shared" si="63"/>
        <v/>
      </c>
      <c r="GA10" s="86" t="str">
        <f t="shared" si="64"/>
        <v/>
      </c>
      <c r="GB10" s="86" t="str">
        <f t="shared" si="65"/>
        <v/>
      </c>
      <c r="GC10" s="86" t="str">
        <f t="shared" si="66"/>
        <v/>
      </c>
      <c r="GD10" s="86" t="str">
        <f t="shared" si="67"/>
        <v/>
      </c>
      <c r="GE10" s="86" t="str">
        <f t="shared" si="68"/>
        <v/>
      </c>
      <c r="GF10" s="86" t="str">
        <f t="shared" si="69"/>
        <v/>
      </c>
      <c r="GG10" s="86" t="str">
        <f t="shared" si="70"/>
        <v/>
      </c>
      <c r="GH10" s="86" t="str">
        <f t="shared" si="71"/>
        <v/>
      </c>
      <c r="GI10" s="86" t="str">
        <f t="shared" si="72"/>
        <v/>
      </c>
      <c r="GJ10" s="86" t="str">
        <f t="shared" si="73"/>
        <v/>
      </c>
      <c r="GK10" s="86" t="str">
        <f t="shared" si="74"/>
        <v/>
      </c>
      <c r="GL10" s="86" t="str">
        <f t="shared" si="75"/>
        <v/>
      </c>
      <c r="GM10" s="86" t="str">
        <f t="shared" si="76"/>
        <v/>
      </c>
      <c r="GN10" s="86" t="str">
        <f t="shared" si="77"/>
        <v/>
      </c>
      <c r="GO10" s="86" t="str">
        <f t="shared" si="78"/>
        <v/>
      </c>
      <c r="GP10" s="86" t="str">
        <f t="shared" si="79"/>
        <v/>
      </c>
      <c r="GQ10" s="86" t="str">
        <f t="shared" si="80"/>
        <v/>
      </c>
      <c r="GR10" s="86" t="str">
        <f t="shared" si="81"/>
        <v/>
      </c>
      <c r="GS10" s="86" t="str">
        <f t="shared" si="82"/>
        <v/>
      </c>
      <c r="GT10" s="86" t="str">
        <f t="shared" si="83"/>
        <v/>
      </c>
      <c r="GU10" s="86" t="str">
        <f t="shared" si="84"/>
        <v/>
      </c>
      <c r="GV10" s="86" t="str">
        <f t="shared" si="85"/>
        <v/>
      </c>
      <c r="GW10" s="86" t="str">
        <f t="shared" si="86"/>
        <v/>
      </c>
      <c r="GX10" s="86" t="str">
        <f t="shared" si="87"/>
        <v/>
      </c>
      <c r="GY10" s="86" t="str">
        <f t="shared" si="88"/>
        <v/>
      </c>
      <c r="GZ10" s="86" t="str">
        <f t="shared" si="89"/>
        <v/>
      </c>
      <c r="HA10" s="86" t="str">
        <f t="shared" si="90"/>
        <v/>
      </c>
      <c r="HB10" s="86" t="str">
        <f t="shared" si="91"/>
        <v/>
      </c>
      <c r="HC10" s="86" t="str">
        <f t="shared" si="92"/>
        <v/>
      </c>
      <c r="HD10" s="86" t="str">
        <f t="shared" si="93"/>
        <v/>
      </c>
      <c r="HE10" s="86" t="str">
        <f t="shared" si="94"/>
        <v/>
      </c>
      <c r="HF10" s="86" t="str">
        <f t="shared" si="95"/>
        <v/>
      </c>
      <c r="HG10" s="86" t="str">
        <f t="shared" si="96"/>
        <v/>
      </c>
      <c r="HH10" s="89">
        <f t="shared" si="97"/>
        <v>4.8349999999999982</v>
      </c>
      <c r="HI10" s="84" t="s">
        <v>1524</v>
      </c>
      <c r="HJ10" s="85" t="str">
        <f>'Array Table'!B9</f>
        <v>Bacteroides intestinalis</v>
      </c>
      <c r="HK10" s="87">
        <f t="shared" si="154"/>
        <v>-4.4691485522888792</v>
      </c>
      <c r="HL10" s="90">
        <f t="shared" si="149"/>
        <v>0.22375626773199314</v>
      </c>
      <c r="HM10" s="87">
        <f t="shared" si="150"/>
        <v>-0.65022479063419925</v>
      </c>
      <c r="HN10" s="84" t="s">
        <v>1524</v>
      </c>
      <c r="HO10" s="85" t="str">
        <f>'Array Table'!B9</f>
        <v>Bacteroides intestinalis</v>
      </c>
      <c r="HP10" s="92">
        <f t="shared" si="151"/>
        <v>9.6700000000000017</v>
      </c>
      <c r="HQ10" s="92">
        <f t="shared" si="236"/>
        <v>9.89</v>
      </c>
      <c r="HR10" s="92">
        <f t="shared" si="237"/>
        <v>9.6900000000000013</v>
      </c>
      <c r="HS10" s="92" t="str">
        <f t="shared" si="238"/>
        <v/>
      </c>
      <c r="HT10" s="92" t="str">
        <f t="shared" si="239"/>
        <v/>
      </c>
      <c r="HU10" s="92" t="str">
        <f t="shared" si="240"/>
        <v/>
      </c>
      <c r="HV10" s="92" t="str">
        <f t="shared" si="241"/>
        <v/>
      </c>
      <c r="HW10" s="92" t="str">
        <f t="shared" si="242"/>
        <v/>
      </c>
      <c r="HX10" s="92" t="str">
        <f t="shared" si="243"/>
        <v/>
      </c>
      <c r="HY10" s="92" t="str">
        <f t="shared" si="244"/>
        <v/>
      </c>
      <c r="HZ10" s="92" t="str">
        <f t="shared" si="245"/>
        <v/>
      </c>
      <c r="IA10" s="92" t="str">
        <f t="shared" si="246"/>
        <v/>
      </c>
      <c r="IB10" s="92" t="str">
        <f t="shared" si="247"/>
        <v/>
      </c>
      <c r="IC10" s="92" t="str">
        <f t="shared" si="248"/>
        <v/>
      </c>
      <c r="ID10" s="92" t="str">
        <f t="shared" si="249"/>
        <v/>
      </c>
      <c r="IE10" s="92" t="str">
        <f t="shared" si="250"/>
        <v/>
      </c>
      <c r="IF10" s="92" t="str">
        <f t="shared" si="251"/>
        <v/>
      </c>
      <c r="IG10" s="92" t="str">
        <f t="shared" si="252"/>
        <v/>
      </c>
      <c r="IH10" s="92" t="str">
        <f t="shared" si="253"/>
        <v/>
      </c>
      <c r="II10" s="92" t="str">
        <f t="shared" si="254"/>
        <v/>
      </c>
      <c r="IJ10" s="92" t="str">
        <f t="shared" si="255"/>
        <v/>
      </c>
      <c r="IK10" s="92" t="str">
        <f t="shared" si="155"/>
        <v/>
      </c>
      <c r="IL10" s="92" t="str">
        <f t="shared" si="156"/>
        <v/>
      </c>
      <c r="IM10" s="92" t="str">
        <f t="shared" si="157"/>
        <v/>
      </c>
      <c r="IN10" s="92" t="str">
        <f t="shared" si="158"/>
        <v/>
      </c>
      <c r="IO10" s="92" t="str">
        <f t="shared" si="159"/>
        <v/>
      </c>
      <c r="IP10" s="92" t="str">
        <f t="shared" si="160"/>
        <v/>
      </c>
      <c r="IQ10" s="92" t="str">
        <f t="shared" si="161"/>
        <v/>
      </c>
      <c r="IR10" s="92" t="str">
        <f t="shared" si="162"/>
        <v/>
      </c>
      <c r="IS10" s="92" t="str">
        <f t="shared" si="163"/>
        <v/>
      </c>
      <c r="IT10" s="92" t="str">
        <f t="shared" si="164"/>
        <v/>
      </c>
      <c r="IU10" s="92" t="str">
        <f t="shared" si="165"/>
        <v/>
      </c>
      <c r="IV10" s="92" t="str">
        <f t="shared" si="166"/>
        <v/>
      </c>
      <c r="IW10" s="92" t="str">
        <f t="shared" si="167"/>
        <v/>
      </c>
      <c r="IX10" s="92" t="str">
        <f t="shared" si="168"/>
        <v/>
      </c>
      <c r="IY10" s="92" t="str">
        <f t="shared" si="169"/>
        <v/>
      </c>
      <c r="IZ10" s="92" t="str">
        <f t="shared" si="170"/>
        <v/>
      </c>
      <c r="JA10" s="92" t="str">
        <f t="shared" si="171"/>
        <v/>
      </c>
      <c r="JB10" s="92" t="str">
        <f t="shared" si="172"/>
        <v/>
      </c>
      <c r="JC10" s="92" t="str">
        <f t="shared" si="173"/>
        <v/>
      </c>
      <c r="JD10" s="92" t="str">
        <f t="shared" si="174"/>
        <v/>
      </c>
      <c r="JE10" s="92" t="str">
        <f t="shared" si="175"/>
        <v/>
      </c>
      <c r="JF10" s="92" t="str">
        <f t="shared" si="176"/>
        <v/>
      </c>
      <c r="JG10" s="92" t="str">
        <f t="shared" si="177"/>
        <v/>
      </c>
      <c r="JH10" s="92" t="str">
        <f t="shared" si="178"/>
        <v/>
      </c>
      <c r="JI10" s="92" t="str">
        <f t="shared" si="179"/>
        <v/>
      </c>
      <c r="JJ10" s="92" t="str">
        <f t="shared" si="180"/>
        <v/>
      </c>
      <c r="JK10" s="92" t="str">
        <f t="shared" si="181"/>
        <v/>
      </c>
      <c r="JL10" s="84" t="s">
        <v>1524</v>
      </c>
      <c r="JM10" s="85" t="str">
        <f>'Array Table'!B9</f>
        <v>Bacteroides intestinalis</v>
      </c>
      <c r="JN10" s="92">
        <f t="shared" si="152"/>
        <v>7.4600000000000009</v>
      </c>
      <c r="JO10" s="92">
        <f t="shared" si="256"/>
        <v>7.5500000000000007</v>
      </c>
      <c r="JP10" s="92">
        <f t="shared" si="257"/>
        <v>7.9200000000000017</v>
      </c>
      <c r="JQ10" s="92" t="str">
        <f t="shared" si="258"/>
        <v/>
      </c>
      <c r="JR10" s="92" t="str">
        <f t="shared" si="259"/>
        <v/>
      </c>
      <c r="JS10" s="92" t="str">
        <f t="shared" si="260"/>
        <v/>
      </c>
      <c r="JT10" s="92" t="str">
        <f t="shared" si="261"/>
        <v/>
      </c>
      <c r="JU10" s="92" t="str">
        <f t="shared" si="262"/>
        <v/>
      </c>
      <c r="JV10" s="92" t="str">
        <f t="shared" si="263"/>
        <v/>
      </c>
      <c r="JW10" s="92" t="str">
        <f t="shared" si="264"/>
        <v/>
      </c>
      <c r="JX10" s="92" t="str">
        <f t="shared" si="265"/>
        <v/>
      </c>
      <c r="JY10" s="92" t="str">
        <f t="shared" si="266"/>
        <v/>
      </c>
      <c r="JZ10" s="92" t="str">
        <f t="shared" si="267"/>
        <v/>
      </c>
      <c r="KA10" s="92" t="str">
        <f t="shared" si="268"/>
        <v/>
      </c>
      <c r="KB10" s="92" t="str">
        <f t="shared" si="269"/>
        <v/>
      </c>
      <c r="KC10" s="92" t="str">
        <f t="shared" si="270"/>
        <v/>
      </c>
      <c r="KD10" s="92" t="str">
        <f t="shared" si="271"/>
        <v/>
      </c>
      <c r="KE10" s="92" t="str">
        <f t="shared" si="272"/>
        <v/>
      </c>
      <c r="KF10" s="92" t="str">
        <f t="shared" si="273"/>
        <v/>
      </c>
      <c r="KG10" s="92" t="str">
        <f t="shared" si="274"/>
        <v/>
      </c>
      <c r="KH10" s="92" t="str">
        <f t="shared" si="275"/>
        <v/>
      </c>
      <c r="KI10" s="92" t="str">
        <f t="shared" si="182"/>
        <v/>
      </c>
      <c r="KJ10" s="92" t="str">
        <f t="shared" si="183"/>
        <v/>
      </c>
      <c r="KK10" s="92" t="str">
        <f t="shared" si="184"/>
        <v/>
      </c>
      <c r="KL10" s="92" t="str">
        <f t="shared" si="185"/>
        <v/>
      </c>
      <c r="KM10" s="92" t="str">
        <f t="shared" si="186"/>
        <v/>
      </c>
      <c r="KN10" s="92" t="str">
        <f t="shared" si="187"/>
        <v/>
      </c>
      <c r="KO10" s="92" t="str">
        <f t="shared" si="188"/>
        <v/>
      </c>
      <c r="KP10" s="92" t="str">
        <f t="shared" si="189"/>
        <v/>
      </c>
      <c r="KQ10" s="92" t="str">
        <f t="shared" si="190"/>
        <v/>
      </c>
      <c r="KR10" s="92" t="str">
        <f t="shared" si="191"/>
        <v/>
      </c>
      <c r="KS10" s="92" t="str">
        <f t="shared" si="192"/>
        <v/>
      </c>
      <c r="KT10" s="92" t="str">
        <f t="shared" si="193"/>
        <v/>
      </c>
      <c r="KU10" s="92" t="str">
        <f t="shared" si="194"/>
        <v/>
      </c>
      <c r="KV10" s="92" t="str">
        <f t="shared" si="195"/>
        <v/>
      </c>
      <c r="KW10" s="92" t="str">
        <f t="shared" si="196"/>
        <v/>
      </c>
      <c r="KX10" s="92" t="str">
        <f t="shared" si="197"/>
        <v/>
      </c>
      <c r="KY10" s="92" t="str">
        <f t="shared" si="198"/>
        <v/>
      </c>
      <c r="KZ10" s="92" t="str">
        <f t="shared" si="199"/>
        <v/>
      </c>
      <c r="LA10" s="92" t="str">
        <f t="shared" si="200"/>
        <v/>
      </c>
      <c r="LB10" s="92" t="str">
        <f t="shared" si="201"/>
        <v/>
      </c>
      <c r="LC10" s="92" t="str">
        <f t="shared" si="202"/>
        <v/>
      </c>
      <c r="LD10" s="92" t="str">
        <f t="shared" si="203"/>
        <v/>
      </c>
      <c r="LE10" s="92" t="str">
        <f t="shared" si="204"/>
        <v/>
      </c>
      <c r="LF10" s="92" t="str">
        <f t="shared" si="205"/>
        <v/>
      </c>
      <c r="LG10" s="92" t="str">
        <f t="shared" si="206"/>
        <v/>
      </c>
      <c r="LH10" s="92" t="str">
        <f t="shared" si="207"/>
        <v/>
      </c>
      <c r="LI10" s="92" t="str">
        <f t="shared" si="208"/>
        <v/>
      </c>
      <c r="LJ10" s="84" t="s">
        <v>1524</v>
      </c>
      <c r="LK10" s="85" t="str">
        <f>'Array Table'!B9</f>
        <v>Bacteroides intestinalis</v>
      </c>
      <c r="LL10" s="93" t="str">
        <f t="shared" si="153"/>
        <v>+</v>
      </c>
      <c r="LM10" s="93" t="str">
        <f t="shared" si="276"/>
        <v>+</v>
      </c>
      <c r="LN10" s="93" t="str">
        <f t="shared" si="277"/>
        <v>+</v>
      </c>
      <c r="LO10" s="93" t="str">
        <f t="shared" si="278"/>
        <v/>
      </c>
      <c r="LP10" s="93" t="str">
        <f t="shared" si="279"/>
        <v/>
      </c>
      <c r="LQ10" s="93" t="str">
        <f t="shared" si="280"/>
        <v/>
      </c>
      <c r="LR10" s="93" t="str">
        <f t="shared" si="281"/>
        <v/>
      </c>
      <c r="LS10" s="93" t="str">
        <f t="shared" si="282"/>
        <v/>
      </c>
      <c r="LT10" s="93" t="str">
        <f t="shared" si="283"/>
        <v/>
      </c>
      <c r="LU10" s="93" t="str">
        <f t="shared" si="284"/>
        <v/>
      </c>
      <c r="LV10" s="93" t="str">
        <f t="shared" si="285"/>
        <v/>
      </c>
      <c r="LW10" s="93" t="str">
        <f t="shared" si="286"/>
        <v/>
      </c>
      <c r="LX10" s="93" t="str">
        <f t="shared" si="287"/>
        <v/>
      </c>
      <c r="LY10" s="93" t="str">
        <f t="shared" si="288"/>
        <v/>
      </c>
      <c r="LZ10" s="93" t="str">
        <f t="shared" si="289"/>
        <v/>
      </c>
      <c r="MA10" s="93" t="str">
        <f t="shared" si="290"/>
        <v/>
      </c>
      <c r="MB10" s="93" t="str">
        <f t="shared" si="291"/>
        <v/>
      </c>
      <c r="MC10" s="93" t="str">
        <f t="shared" si="292"/>
        <v/>
      </c>
      <c r="MD10" s="93" t="str">
        <f t="shared" si="293"/>
        <v/>
      </c>
      <c r="ME10" s="93" t="str">
        <f t="shared" si="294"/>
        <v/>
      </c>
      <c r="MF10" s="93" t="str">
        <f t="shared" si="295"/>
        <v/>
      </c>
      <c r="MG10" s="93" t="str">
        <f t="shared" si="209"/>
        <v/>
      </c>
      <c r="MH10" s="93" t="str">
        <f t="shared" si="210"/>
        <v/>
      </c>
      <c r="MI10" s="93" t="str">
        <f t="shared" si="211"/>
        <v/>
      </c>
      <c r="MJ10" s="93" t="str">
        <f t="shared" si="212"/>
        <v/>
      </c>
      <c r="MK10" s="93" t="str">
        <f t="shared" si="213"/>
        <v/>
      </c>
      <c r="ML10" s="93" t="str">
        <f t="shared" si="214"/>
        <v/>
      </c>
      <c r="MM10" s="93" t="str">
        <f t="shared" si="215"/>
        <v/>
      </c>
      <c r="MN10" s="93" t="str">
        <f t="shared" si="216"/>
        <v/>
      </c>
      <c r="MO10" s="93" t="str">
        <f t="shared" si="217"/>
        <v/>
      </c>
      <c r="MP10" s="93" t="str">
        <f t="shared" si="218"/>
        <v/>
      </c>
      <c r="MQ10" s="93" t="str">
        <f t="shared" si="219"/>
        <v/>
      </c>
      <c r="MR10" s="93" t="str">
        <f t="shared" si="220"/>
        <v/>
      </c>
      <c r="MS10" s="93" t="str">
        <f t="shared" si="221"/>
        <v/>
      </c>
      <c r="MT10" s="93" t="str">
        <f t="shared" si="222"/>
        <v/>
      </c>
      <c r="MU10" s="93" t="str">
        <f t="shared" si="223"/>
        <v/>
      </c>
      <c r="MV10" s="93" t="str">
        <f t="shared" si="224"/>
        <v/>
      </c>
      <c r="MW10" s="93" t="str">
        <f t="shared" si="225"/>
        <v/>
      </c>
      <c r="MX10" s="93" t="str">
        <f t="shared" si="226"/>
        <v/>
      </c>
      <c r="MY10" s="93" t="str">
        <f t="shared" si="227"/>
        <v/>
      </c>
      <c r="MZ10" s="93" t="str">
        <f t="shared" si="228"/>
        <v/>
      </c>
      <c r="NA10" s="93" t="str">
        <f t="shared" si="229"/>
        <v/>
      </c>
      <c r="NB10" s="93" t="str">
        <f t="shared" si="230"/>
        <v/>
      </c>
      <c r="NC10" s="93" t="str">
        <f t="shared" si="231"/>
        <v/>
      </c>
      <c r="ND10" s="93" t="str">
        <f t="shared" si="232"/>
        <v/>
      </c>
      <c r="NE10" s="93" t="str">
        <f t="shared" si="233"/>
        <v/>
      </c>
      <c r="NF10" s="93" t="str">
        <f t="shared" si="234"/>
        <v/>
      </c>
      <c r="NG10" s="93" t="str">
        <f t="shared" si="235"/>
        <v/>
      </c>
      <c r="NH10" s="84" t="s">
        <v>1524</v>
      </c>
      <c r="NI10" s="85" t="str">
        <f>'Array Table'!B9</f>
        <v>Bacteroides intestinalis</v>
      </c>
      <c r="NJ10" s="93" t="str">
        <f t="shared" si="101"/>
        <v>+</v>
      </c>
      <c r="NK10" s="93" t="str">
        <f t="shared" si="102"/>
        <v>+</v>
      </c>
      <c r="NL10" s="93" t="str">
        <f t="shared" si="103"/>
        <v>+</v>
      </c>
      <c r="NM10" s="93" t="str">
        <f t="shared" si="104"/>
        <v/>
      </c>
      <c r="NN10" s="93" t="str">
        <f t="shared" si="105"/>
        <v/>
      </c>
      <c r="NO10" s="93" t="str">
        <f t="shared" si="106"/>
        <v/>
      </c>
      <c r="NP10" s="93" t="str">
        <f t="shared" si="107"/>
        <v/>
      </c>
      <c r="NQ10" s="93" t="str">
        <f t="shared" si="108"/>
        <v/>
      </c>
      <c r="NR10" s="93" t="str">
        <f t="shared" si="109"/>
        <v/>
      </c>
      <c r="NS10" s="93" t="str">
        <f t="shared" si="110"/>
        <v/>
      </c>
      <c r="NT10" s="93" t="str">
        <f t="shared" si="111"/>
        <v/>
      </c>
      <c r="NU10" s="93" t="str">
        <f t="shared" si="112"/>
        <v/>
      </c>
      <c r="NV10" s="93" t="str">
        <f t="shared" si="113"/>
        <v/>
      </c>
      <c r="NW10" s="93" t="str">
        <f t="shared" si="114"/>
        <v/>
      </c>
      <c r="NX10" s="93" t="str">
        <f t="shared" si="115"/>
        <v/>
      </c>
      <c r="NY10" s="93" t="str">
        <f t="shared" si="116"/>
        <v/>
      </c>
      <c r="NZ10" s="93" t="str">
        <f t="shared" si="117"/>
        <v/>
      </c>
      <c r="OA10" s="93" t="str">
        <f t="shared" si="118"/>
        <v/>
      </c>
      <c r="OB10" s="93" t="str">
        <f t="shared" si="119"/>
        <v/>
      </c>
      <c r="OC10" s="93" t="str">
        <f t="shared" si="120"/>
        <v/>
      </c>
      <c r="OD10" s="93" t="str">
        <f t="shared" si="121"/>
        <v/>
      </c>
      <c r="OE10" s="93" t="str">
        <f t="shared" si="122"/>
        <v/>
      </c>
      <c r="OF10" s="93" t="str">
        <f t="shared" si="123"/>
        <v/>
      </c>
      <c r="OG10" s="93" t="str">
        <f t="shared" si="124"/>
        <v/>
      </c>
      <c r="OH10" s="93" t="str">
        <f t="shared" si="125"/>
        <v/>
      </c>
      <c r="OI10" s="93" t="str">
        <f t="shared" si="126"/>
        <v/>
      </c>
      <c r="OJ10" s="93" t="str">
        <f t="shared" si="127"/>
        <v/>
      </c>
      <c r="OK10" s="93" t="str">
        <f t="shared" si="128"/>
        <v/>
      </c>
      <c r="OL10" s="93" t="str">
        <f t="shared" si="129"/>
        <v/>
      </c>
      <c r="OM10" s="93" t="str">
        <f t="shared" si="130"/>
        <v/>
      </c>
      <c r="ON10" s="93" t="str">
        <f t="shared" si="131"/>
        <v/>
      </c>
      <c r="OO10" s="93" t="str">
        <f t="shared" si="132"/>
        <v/>
      </c>
      <c r="OP10" s="93" t="str">
        <f t="shared" si="133"/>
        <v/>
      </c>
      <c r="OQ10" s="93" t="str">
        <f t="shared" si="134"/>
        <v/>
      </c>
      <c r="OR10" s="93" t="str">
        <f t="shared" si="135"/>
        <v/>
      </c>
      <c r="OS10" s="93" t="str">
        <f t="shared" si="136"/>
        <v/>
      </c>
      <c r="OT10" s="93" t="str">
        <f t="shared" si="137"/>
        <v/>
      </c>
      <c r="OU10" s="93" t="str">
        <f t="shared" si="138"/>
        <v/>
      </c>
      <c r="OV10" s="93" t="str">
        <f t="shared" si="139"/>
        <v/>
      </c>
      <c r="OW10" s="93" t="str">
        <f t="shared" si="140"/>
        <v/>
      </c>
      <c r="OX10" s="93" t="str">
        <f t="shared" si="141"/>
        <v/>
      </c>
      <c r="OY10" s="93" t="str">
        <f t="shared" si="142"/>
        <v/>
      </c>
      <c r="OZ10" s="93" t="str">
        <f t="shared" si="143"/>
        <v/>
      </c>
      <c r="PA10" s="93" t="str">
        <f t="shared" si="144"/>
        <v/>
      </c>
      <c r="PB10" s="93" t="str">
        <f t="shared" si="145"/>
        <v/>
      </c>
      <c r="PC10" s="93" t="str">
        <f t="shared" si="146"/>
        <v/>
      </c>
      <c r="PD10" s="93" t="str">
        <f t="shared" si="147"/>
        <v/>
      </c>
      <c r="PE10" s="93" t="str">
        <f t="shared" si="148"/>
        <v/>
      </c>
    </row>
    <row r="11" spans="1:421" ht="12.75" x14ac:dyDescent="0.25">
      <c r="A11" s="84" t="s">
        <v>1525</v>
      </c>
      <c r="B11" s="85" t="str">
        <f>'Array Table'!B10</f>
        <v>Bacteroides ovatus</v>
      </c>
      <c r="C11" s="86">
        <f>IF(SUM('Control Sample Data'!C$3:C$50)&gt;10,IF(AND(ISNUMBER('Control Sample Data'!C11),'Control Sample Data'!C11&lt;37,'Control Sample Data'!C11&gt;0),'Control Sample Data'!C11,37),"")</f>
        <v>25.52</v>
      </c>
      <c r="D11" s="86">
        <f>IF(SUM('Control Sample Data'!D$3:D$50)&gt;10,IF(AND(ISNUMBER('Control Sample Data'!D11),'Control Sample Data'!D11&lt;37,'Control Sample Data'!D11&gt;0),'Control Sample Data'!D11,37),"")</f>
        <v>25.6</v>
      </c>
      <c r="E11" s="86">
        <f>IF(SUM('Control Sample Data'!E$3:E$50)&gt;10,IF(AND(ISNUMBER('Control Sample Data'!E11),'Control Sample Data'!E11&lt;37,'Control Sample Data'!E11&gt;0),'Control Sample Data'!E11,37),"")</f>
        <v>25.81</v>
      </c>
      <c r="F11" s="86" t="str">
        <f>IF(SUM('Control Sample Data'!F$3:F$50)&gt;10,IF(AND(ISNUMBER('Control Sample Data'!F11),'Control Sample Data'!F11&lt;37,'Control Sample Data'!F11&gt;0),'Control Sample Data'!F11,37),"")</f>
        <v/>
      </c>
      <c r="G11" s="86" t="str">
        <f>IF(SUM('Control Sample Data'!G$3:G$50)&gt;10,IF(AND(ISNUMBER('Control Sample Data'!G11),'Control Sample Data'!G11&lt;37,'Control Sample Data'!G11&gt;0),'Control Sample Data'!G11,37),"")</f>
        <v/>
      </c>
      <c r="H11" s="86" t="str">
        <f>IF(SUM('Control Sample Data'!H$3:H$50)&gt;10,IF(AND(ISNUMBER('Control Sample Data'!H11),'Control Sample Data'!H11&lt;37,'Control Sample Data'!H11&gt;0),'Control Sample Data'!H11,37),"")</f>
        <v/>
      </c>
      <c r="I11" s="86" t="str">
        <f>IF(SUM('Control Sample Data'!I$3:I$50)&gt;10,IF(AND(ISNUMBER('Control Sample Data'!I11),'Control Sample Data'!I11&lt;37,'Control Sample Data'!I11&gt;0),'Control Sample Data'!I11,37),"")</f>
        <v/>
      </c>
      <c r="J11" s="86" t="str">
        <f>IF(SUM('Control Sample Data'!J$3:J$50)&gt;10,IF(AND(ISNUMBER('Control Sample Data'!J11),'Control Sample Data'!J11&lt;37,'Control Sample Data'!J11&gt;0),'Control Sample Data'!J11,37),"")</f>
        <v/>
      </c>
      <c r="K11" s="86" t="str">
        <f>IF(SUM('Control Sample Data'!K$3:K$50)&gt;10,IF(AND(ISNUMBER('Control Sample Data'!K11),'Control Sample Data'!K11&lt;37,'Control Sample Data'!K11&gt;0),'Control Sample Data'!K11,37),"")</f>
        <v/>
      </c>
      <c r="L11" s="86" t="str">
        <f>IF(SUM('Control Sample Data'!L$3:L$50)&gt;10,IF(AND(ISNUMBER('Control Sample Data'!L11),'Control Sample Data'!L11&lt;37,'Control Sample Data'!L11&gt;0),'Control Sample Data'!L11,37),"")</f>
        <v/>
      </c>
      <c r="M11" s="86" t="str">
        <f>IF(SUM('Control Sample Data'!M$3:M$50)&gt;10,IF(AND(ISNUMBER('Control Sample Data'!M11),'Control Sample Data'!M11&lt;37,'Control Sample Data'!M11&gt;0),'Control Sample Data'!M11,37),"")</f>
        <v/>
      </c>
      <c r="N11" s="86" t="str">
        <f>IF(SUM('Control Sample Data'!N$3:N$50)&gt;10,IF(AND(ISNUMBER('Control Sample Data'!N11),'Control Sample Data'!N11&lt;37,'Control Sample Data'!N11&gt;0),'Control Sample Data'!N11,37),"")</f>
        <v/>
      </c>
      <c r="O11" s="86" t="str">
        <f>IF(SUM('Control Sample Data'!O$3:O$50)&gt;10,IF(AND(ISNUMBER('Control Sample Data'!O11),'Control Sample Data'!O11&lt;37,'Control Sample Data'!O11&gt;0),'Control Sample Data'!O11,37),"")</f>
        <v/>
      </c>
      <c r="P11" s="86" t="str">
        <f>IF(SUM('Control Sample Data'!P$3:P$50)&gt;10,IF(AND(ISNUMBER('Control Sample Data'!P11),'Control Sample Data'!P11&lt;37,'Control Sample Data'!P11&gt;0),'Control Sample Data'!P11,37),"")</f>
        <v/>
      </c>
      <c r="Q11" s="86" t="str">
        <f>IF(SUM('Control Sample Data'!Q$3:Q$50)&gt;10,IF(AND(ISNUMBER('Control Sample Data'!Q11),'Control Sample Data'!Q11&lt;37,'Control Sample Data'!Q11&gt;0),'Control Sample Data'!Q11,37),"")</f>
        <v/>
      </c>
      <c r="R11" s="86" t="str">
        <f>IF(SUM('Control Sample Data'!R$3:R$50)&gt;10,IF(AND(ISNUMBER('Control Sample Data'!R11),'Control Sample Data'!R11&lt;37,'Control Sample Data'!R11&gt;0),'Control Sample Data'!R11,37),"")</f>
        <v/>
      </c>
      <c r="S11" s="86" t="str">
        <f>IF(SUM('Control Sample Data'!S$3:S$50)&gt;10,IF(AND(ISNUMBER('Control Sample Data'!S11),'Control Sample Data'!S11&lt;37,'Control Sample Data'!S11&gt;0),'Control Sample Data'!S11,37),"")</f>
        <v/>
      </c>
      <c r="T11" s="86" t="str">
        <f>IF(SUM('Control Sample Data'!T$3:T$50)&gt;10,IF(AND(ISNUMBER('Control Sample Data'!T11),'Control Sample Data'!T11&lt;37,'Control Sample Data'!T11&gt;0),'Control Sample Data'!T11,37),"")</f>
        <v/>
      </c>
      <c r="U11" s="86" t="str">
        <f>IF(SUM('Control Sample Data'!U$3:U$50)&gt;10,IF(AND(ISNUMBER('Control Sample Data'!U11),'Control Sample Data'!U11&lt;37,'Control Sample Data'!U11&gt;0),'Control Sample Data'!U11,37),"")</f>
        <v/>
      </c>
      <c r="V11" s="86" t="str">
        <f>IF(SUM('Control Sample Data'!V$3:V$50)&gt;10,IF(AND(ISNUMBER('Control Sample Data'!V11),'Control Sample Data'!V11&lt;37,'Control Sample Data'!V11&gt;0),'Control Sample Data'!V11,37),"")</f>
        <v/>
      </c>
      <c r="W11" s="86" t="str">
        <f>IF(SUM('Control Sample Data'!W$3:W$50)&gt;10,IF(AND(ISNUMBER('Control Sample Data'!W11),'Control Sample Data'!W11&lt;37,'Control Sample Data'!W11&gt;0),'Control Sample Data'!W11,37),"")</f>
        <v/>
      </c>
      <c r="X11" s="86" t="str">
        <f>IF(SUM('Control Sample Data'!X$3:X$50)&gt;10,IF(AND(ISNUMBER('Control Sample Data'!X11),'Control Sample Data'!X11&lt;37,'Control Sample Data'!X11&gt;0),'Control Sample Data'!X11,37),"")</f>
        <v/>
      </c>
      <c r="Y11" s="86" t="str">
        <f>IF(SUM('Control Sample Data'!Y$3:Y$50)&gt;10,IF(AND(ISNUMBER('Control Sample Data'!Y11),'Control Sample Data'!Y11&lt;37,'Control Sample Data'!Y11&gt;0),'Control Sample Data'!Y11,37),"")</f>
        <v/>
      </c>
      <c r="Z11" s="86" t="str">
        <f>IF(SUM('Control Sample Data'!Z$3:Z$50)&gt;10,IF(AND(ISNUMBER('Control Sample Data'!Z11),'Control Sample Data'!Z11&lt;37,'Control Sample Data'!Z11&gt;0),'Control Sample Data'!Z11,37),"")</f>
        <v/>
      </c>
      <c r="AA11" s="86" t="str">
        <f>IF(SUM('Control Sample Data'!AA$3:AA$50)&gt;10,IF(AND(ISNUMBER('Control Sample Data'!AA11),'Control Sample Data'!AA11&lt;37,'Control Sample Data'!AA11&gt;0),'Control Sample Data'!AA11,37),"")</f>
        <v/>
      </c>
      <c r="AB11" s="86" t="str">
        <f>IF(SUM('Control Sample Data'!AB$3:AB$50)&gt;10,IF(AND(ISNUMBER('Control Sample Data'!AB11),'Control Sample Data'!AB11&lt;37,'Control Sample Data'!AB11&gt;0),'Control Sample Data'!AB11,37),"")</f>
        <v/>
      </c>
      <c r="AC11" s="86" t="str">
        <f>IF(SUM('Control Sample Data'!AC$3:AC$50)&gt;10,IF(AND(ISNUMBER('Control Sample Data'!AC11),'Control Sample Data'!AC11&lt;37,'Control Sample Data'!AC11&gt;0),'Control Sample Data'!AC11,37),"")</f>
        <v/>
      </c>
      <c r="AD11" s="86" t="str">
        <f>IF(SUM('Control Sample Data'!AD$3:AD$50)&gt;10,IF(AND(ISNUMBER('Control Sample Data'!AD11),'Control Sample Data'!AD11&lt;37,'Control Sample Data'!AD11&gt;0),'Control Sample Data'!AD11,37),"")</f>
        <v/>
      </c>
      <c r="AE11" s="86" t="str">
        <f>IF(SUM('Control Sample Data'!AE$3:AE$50)&gt;10,IF(AND(ISNUMBER('Control Sample Data'!AE11),'Control Sample Data'!AE11&lt;37,'Control Sample Data'!AE11&gt;0),'Control Sample Data'!AE11,37),"")</f>
        <v/>
      </c>
      <c r="AF11" s="86" t="str">
        <f>IF(SUM('Control Sample Data'!AF$3:AF$50)&gt;10,IF(AND(ISNUMBER('Control Sample Data'!AF11),'Control Sample Data'!AF11&lt;37,'Control Sample Data'!AF11&gt;0),'Control Sample Data'!AF11,37),"")</f>
        <v/>
      </c>
      <c r="AG11" s="86" t="str">
        <f>IF(SUM('Control Sample Data'!AG$3:AG$50)&gt;10,IF(AND(ISNUMBER('Control Sample Data'!AG11),'Control Sample Data'!AG11&lt;37,'Control Sample Data'!AG11&gt;0),'Control Sample Data'!AG11,37),"")</f>
        <v/>
      </c>
      <c r="AH11" s="86" t="str">
        <f>IF(SUM('Control Sample Data'!AH$3:AH$50)&gt;10,IF(AND(ISNUMBER('Control Sample Data'!AH11),'Control Sample Data'!AH11&lt;37,'Control Sample Data'!AH11&gt;0),'Control Sample Data'!AH11,37),"")</f>
        <v/>
      </c>
      <c r="AI11" s="86" t="str">
        <f>IF(SUM('Control Sample Data'!AI$3:AI$50)&gt;10,IF(AND(ISNUMBER('Control Sample Data'!AI11),'Control Sample Data'!AI11&lt;37,'Control Sample Data'!AI11&gt;0),'Control Sample Data'!AI11,37),"")</f>
        <v/>
      </c>
      <c r="AJ11" s="86" t="str">
        <f>IF(SUM('Control Sample Data'!AJ$3:AJ$50)&gt;10,IF(AND(ISNUMBER('Control Sample Data'!AJ11),'Control Sample Data'!AJ11&lt;37,'Control Sample Data'!AJ11&gt;0),'Control Sample Data'!AJ11,37),"")</f>
        <v/>
      </c>
      <c r="AK11" s="86" t="str">
        <f>IF(SUM('Control Sample Data'!AK$3:AK$50)&gt;10,IF(AND(ISNUMBER('Control Sample Data'!AK11),'Control Sample Data'!AK11&lt;37,'Control Sample Data'!AK11&gt;0),'Control Sample Data'!AK11,37),"")</f>
        <v/>
      </c>
      <c r="AL11" s="86" t="str">
        <f>IF(SUM('Control Sample Data'!AL$3:AL$50)&gt;10,IF(AND(ISNUMBER('Control Sample Data'!AL11),'Control Sample Data'!AL11&lt;37,'Control Sample Data'!AL11&gt;0),'Control Sample Data'!AL11,37),"")</f>
        <v/>
      </c>
      <c r="AM11" s="86" t="str">
        <f>IF(SUM('Control Sample Data'!AM$3:AM$50)&gt;10,IF(AND(ISNUMBER('Control Sample Data'!AM11),'Control Sample Data'!AM11&lt;37,'Control Sample Data'!AM11&gt;0),'Control Sample Data'!AM11,37),"")</f>
        <v/>
      </c>
      <c r="AN11" s="86" t="str">
        <f>IF(SUM('Control Sample Data'!AN$3:AN$50)&gt;10,IF(AND(ISNUMBER('Control Sample Data'!AN11),'Control Sample Data'!AN11&lt;37,'Control Sample Data'!AN11&gt;0),'Control Sample Data'!AN11,37),"")</f>
        <v/>
      </c>
      <c r="AO11" s="86" t="str">
        <f>IF(SUM('Control Sample Data'!AO$3:AO$50)&gt;10,IF(AND(ISNUMBER('Control Sample Data'!AO11),'Control Sample Data'!AO11&lt;37,'Control Sample Data'!AO11&gt;0),'Control Sample Data'!AO11,37),"")</f>
        <v/>
      </c>
      <c r="AP11" s="86" t="str">
        <f>IF(SUM('Control Sample Data'!AP$3:AP$50)&gt;10,IF(AND(ISNUMBER('Control Sample Data'!AP11),'Control Sample Data'!AP11&lt;37,'Control Sample Data'!AP11&gt;0),'Control Sample Data'!AP11,37),"")</f>
        <v/>
      </c>
      <c r="AQ11" s="86" t="str">
        <f>IF(SUM('Control Sample Data'!AQ$3:AQ$50)&gt;10,IF(AND(ISNUMBER('Control Sample Data'!AQ11),'Control Sample Data'!AQ11&lt;37,'Control Sample Data'!AQ11&gt;0),'Control Sample Data'!AQ11,37),"")</f>
        <v/>
      </c>
      <c r="AR11" s="86" t="str">
        <f>IF(SUM('Control Sample Data'!AR$3:AR$50)&gt;10,IF(AND(ISNUMBER('Control Sample Data'!AR11),'Control Sample Data'!AR11&lt;37,'Control Sample Data'!AR11&gt;0),'Control Sample Data'!AR11,37),"")</f>
        <v/>
      </c>
      <c r="AS11" s="86" t="str">
        <f>IF(SUM('Control Sample Data'!AS$3:AS$50)&gt;10,IF(AND(ISNUMBER('Control Sample Data'!AS11),'Control Sample Data'!AS11&lt;37,'Control Sample Data'!AS11&gt;0),'Control Sample Data'!AS11,37),"")</f>
        <v/>
      </c>
      <c r="AT11" s="86" t="str">
        <f>IF(SUM('Control Sample Data'!AT$3:AT$50)&gt;10,IF(AND(ISNUMBER('Control Sample Data'!AT11),'Control Sample Data'!AT11&lt;37,'Control Sample Data'!AT11&gt;0),'Control Sample Data'!AT11,37),"")</f>
        <v/>
      </c>
      <c r="AU11" s="86" t="str">
        <f>IF(SUM('Control Sample Data'!AU$3:AU$50)&gt;10,IF(AND(ISNUMBER('Control Sample Data'!AU11),'Control Sample Data'!AU11&lt;37,'Control Sample Data'!AU11&gt;0),'Control Sample Data'!AU11,37),"")</f>
        <v/>
      </c>
      <c r="AV11" s="86" t="str">
        <f>IF(SUM('Control Sample Data'!AV$3:AV$50)&gt;10,IF(AND(ISNUMBER('Control Sample Data'!AV11),'Control Sample Data'!AV11&lt;37,'Control Sample Data'!AV11&gt;0),'Control Sample Data'!AV11,37),"")</f>
        <v/>
      </c>
      <c r="AW11" s="86" t="str">
        <f>IF(SUM('Control Sample Data'!AW$3:AW$50)&gt;10,IF(AND(ISNUMBER('Control Sample Data'!AW11),'Control Sample Data'!AW11&lt;37,'Control Sample Data'!AW11&gt;0),'Control Sample Data'!AW11,37),"")</f>
        <v/>
      </c>
      <c r="AX11" s="86" t="str">
        <f>IF(SUM('Control Sample Data'!AX$3:AX$50)&gt;10,IF(AND(ISNUMBER('Control Sample Data'!AX11),'Control Sample Data'!AX11&lt;37,'Control Sample Data'!AX11&gt;0),'Control Sample Data'!AX11,37),"")</f>
        <v/>
      </c>
      <c r="AY11" s="87">
        <f>IF(ISERROR(AVERAGE(Calculations!C11:AX11)),"",AVERAGE(Calculations!C11:AX11))</f>
        <v>25.643333333333334</v>
      </c>
      <c r="AZ11" s="87">
        <f>IF(ISERROR(STDEV(Calculations!C11:AX11)),"",IF(COUNT(Calculations!C11:AX11)&lt;3,"N/A",STDEV(Calculations!C11:AX11)))</f>
        <v>0.14977761292440572</v>
      </c>
      <c r="BA11" s="84" t="s">
        <v>1525</v>
      </c>
      <c r="BB11" s="85" t="str">
        <f>'Array Table'!B10</f>
        <v>Bacteroides ovatus</v>
      </c>
      <c r="BC11" s="86">
        <f>IF(SUM('Test Sample Data'!C$3:C$50)&gt;10,IF(AND(ISNUMBER('Test Sample Data'!C11),'Test Sample Data'!C11&lt;37,'Test Sample Data'!C11&gt;0),'Test Sample Data'!C11,37),"")</f>
        <v>21.26</v>
      </c>
      <c r="BD11" s="86">
        <f>IF(SUM('Test Sample Data'!D$3:D$50)&gt;10,IF(AND(ISNUMBER('Test Sample Data'!D11),'Test Sample Data'!D11&lt;37,'Test Sample Data'!D11&gt;0),'Test Sample Data'!D11,37),"")</f>
        <v>21.29</v>
      </c>
      <c r="BE11" s="86">
        <f>IF(SUM('Test Sample Data'!E$3:E$50)&gt;10,IF(AND(ISNUMBER('Test Sample Data'!E11),'Test Sample Data'!E11&lt;37,'Test Sample Data'!E11&gt;0),'Test Sample Data'!E11,37),"")</f>
        <v>21.26</v>
      </c>
      <c r="BF11" s="86" t="str">
        <f>IF(SUM('Test Sample Data'!F$3:F$50)&gt;10,IF(AND(ISNUMBER('Test Sample Data'!F11),'Test Sample Data'!F11&lt;37,'Test Sample Data'!F11&gt;0),'Test Sample Data'!F11,37),"")</f>
        <v/>
      </c>
      <c r="BG11" s="86" t="str">
        <f>IF(SUM('Test Sample Data'!G$3:G$50)&gt;10,IF(AND(ISNUMBER('Test Sample Data'!G11),'Test Sample Data'!G11&lt;37,'Test Sample Data'!G11&gt;0),'Test Sample Data'!G11,37),"")</f>
        <v/>
      </c>
      <c r="BH11" s="86" t="str">
        <f>IF(SUM('Test Sample Data'!H$3:H$50)&gt;10,IF(AND(ISNUMBER('Test Sample Data'!H11),'Test Sample Data'!H11&lt;37,'Test Sample Data'!H11&gt;0),'Test Sample Data'!H11,37),"")</f>
        <v/>
      </c>
      <c r="BI11" s="86" t="str">
        <f>IF(SUM('Test Sample Data'!I$3:I$50)&gt;10,IF(AND(ISNUMBER('Test Sample Data'!I11),'Test Sample Data'!I11&lt;37,'Test Sample Data'!I11&gt;0),'Test Sample Data'!I11,37),"")</f>
        <v/>
      </c>
      <c r="BJ11" s="86" t="str">
        <f>IF(SUM('Test Sample Data'!J$3:J$50)&gt;10,IF(AND(ISNUMBER('Test Sample Data'!J11),'Test Sample Data'!J11&lt;37,'Test Sample Data'!J11&gt;0),'Test Sample Data'!J11,37),"")</f>
        <v/>
      </c>
      <c r="BK11" s="86" t="str">
        <f>IF(SUM('Test Sample Data'!K$3:K$50)&gt;10,IF(AND(ISNUMBER('Test Sample Data'!K11),'Test Sample Data'!K11&lt;37,'Test Sample Data'!K11&gt;0),'Test Sample Data'!K11,37),"")</f>
        <v/>
      </c>
      <c r="BL11" s="86" t="str">
        <f>IF(SUM('Test Sample Data'!L$3:L$50)&gt;10,IF(AND(ISNUMBER('Test Sample Data'!L11),'Test Sample Data'!L11&lt;37,'Test Sample Data'!L11&gt;0),'Test Sample Data'!L11,37),"")</f>
        <v/>
      </c>
      <c r="BM11" s="86" t="str">
        <f>IF(SUM('Test Sample Data'!M$3:M$50)&gt;10,IF(AND(ISNUMBER('Test Sample Data'!M11),'Test Sample Data'!M11&lt;37,'Test Sample Data'!M11&gt;0),'Test Sample Data'!M11,37),"")</f>
        <v/>
      </c>
      <c r="BN11" s="86" t="str">
        <f>IF(SUM('Test Sample Data'!N$3:N$50)&gt;10,IF(AND(ISNUMBER('Test Sample Data'!N11),'Test Sample Data'!N11&lt;37,'Test Sample Data'!N11&gt;0),'Test Sample Data'!N11,37),"")</f>
        <v/>
      </c>
      <c r="BO11" s="86" t="str">
        <f>IF(SUM('Test Sample Data'!O$3:O$50)&gt;10,IF(AND(ISNUMBER('Test Sample Data'!O11),'Test Sample Data'!O11&lt;37,'Test Sample Data'!O11&gt;0),'Test Sample Data'!O11,37),"")</f>
        <v/>
      </c>
      <c r="BP11" s="86" t="str">
        <f>IF(SUM('Test Sample Data'!P$3:P$50)&gt;10,IF(AND(ISNUMBER('Test Sample Data'!P11),'Test Sample Data'!P11&lt;37,'Test Sample Data'!P11&gt;0),'Test Sample Data'!P11,37),"")</f>
        <v/>
      </c>
      <c r="BQ11" s="86" t="str">
        <f>IF(SUM('Test Sample Data'!Q$3:Q$50)&gt;10,IF(AND(ISNUMBER('Test Sample Data'!Q11),'Test Sample Data'!Q11&lt;37,'Test Sample Data'!Q11&gt;0),'Test Sample Data'!Q11,37),"")</f>
        <v/>
      </c>
      <c r="BR11" s="86" t="str">
        <f>IF(SUM('Test Sample Data'!R$3:R$50)&gt;10,IF(AND(ISNUMBER('Test Sample Data'!R11),'Test Sample Data'!R11&lt;37,'Test Sample Data'!R11&gt;0),'Test Sample Data'!R11,37),"")</f>
        <v/>
      </c>
      <c r="BS11" s="86" t="str">
        <f>IF(SUM('Test Sample Data'!S$3:S$50)&gt;10,IF(AND(ISNUMBER('Test Sample Data'!S11),'Test Sample Data'!S11&lt;37,'Test Sample Data'!S11&gt;0),'Test Sample Data'!S11,37),"")</f>
        <v/>
      </c>
      <c r="BT11" s="86" t="str">
        <f>IF(SUM('Test Sample Data'!T$3:T$50)&gt;10,IF(AND(ISNUMBER('Test Sample Data'!T11),'Test Sample Data'!T11&lt;37,'Test Sample Data'!T11&gt;0),'Test Sample Data'!T11,37),"")</f>
        <v/>
      </c>
      <c r="BU11" s="86" t="str">
        <f>IF(SUM('Test Sample Data'!U$3:U$50)&gt;10,IF(AND(ISNUMBER('Test Sample Data'!U11),'Test Sample Data'!U11&lt;37,'Test Sample Data'!U11&gt;0),'Test Sample Data'!U11,37),"")</f>
        <v/>
      </c>
      <c r="BV11" s="86" t="str">
        <f>IF(SUM('Test Sample Data'!V$3:V$50)&gt;10,IF(AND(ISNUMBER('Test Sample Data'!V11),'Test Sample Data'!V11&lt;37,'Test Sample Data'!V11&gt;0),'Test Sample Data'!V11,37),"")</f>
        <v/>
      </c>
      <c r="BW11" s="86" t="str">
        <f>IF(SUM('Test Sample Data'!W$3:W$50)&gt;10,IF(AND(ISNUMBER('Test Sample Data'!W11),'Test Sample Data'!W11&lt;37,'Test Sample Data'!W11&gt;0),'Test Sample Data'!W11,37),"")</f>
        <v/>
      </c>
      <c r="BX11" s="86" t="str">
        <f>IF(SUM('Test Sample Data'!X$3:X$50)&gt;10,IF(AND(ISNUMBER('Test Sample Data'!X11),'Test Sample Data'!X11&lt;37,'Test Sample Data'!X11&gt;0),'Test Sample Data'!X11,37),"")</f>
        <v/>
      </c>
      <c r="BY11" s="86" t="str">
        <f>IF(SUM('Test Sample Data'!Y$3:Y$50)&gt;10,IF(AND(ISNUMBER('Test Sample Data'!Y11),'Test Sample Data'!Y11&lt;37,'Test Sample Data'!Y11&gt;0),'Test Sample Data'!Y11,37),"")</f>
        <v/>
      </c>
      <c r="BZ11" s="86" t="str">
        <f>IF(SUM('Test Sample Data'!Z$3:Z$50)&gt;10,IF(AND(ISNUMBER('Test Sample Data'!Z11),'Test Sample Data'!Z11&lt;37,'Test Sample Data'!Z11&gt;0),'Test Sample Data'!Z11,37),"")</f>
        <v/>
      </c>
      <c r="CA11" s="86" t="str">
        <f>IF(SUM('Test Sample Data'!AA$3:AA$50)&gt;10,IF(AND(ISNUMBER('Test Sample Data'!AA11),'Test Sample Data'!AA11&lt;37,'Test Sample Data'!AA11&gt;0),'Test Sample Data'!AA11,37),"")</f>
        <v/>
      </c>
      <c r="CB11" s="86" t="str">
        <f>IF(SUM('Test Sample Data'!AB$3:AB$50)&gt;10,IF(AND(ISNUMBER('Test Sample Data'!AB11),'Test Sample Data'!AB11&lt;37,'Test Sample Data'!AB11&gt;0),'Test Sample Data'!AB11,37),"")</f>
        <v/>
      </c>
      <c r="CC11" s="86" t="str">
        <f>IF(SUM('Test Sample Data'!AC$3:AC$50)&gt;10,IF(AND(ISNUMBER('Test Sample Data'!AC11),'Test Sample Data'!AC11&lt;37,'Test Sample Data'!AC11&gt;0),'Test Sample Data'!AC11,37),"")</f>
        <v/>
      </c>
      <c r="CD11" s="86" t="str">
        <f>IF(SUM('Test Sample Data'!AD$3:AD$50)&gt;10,IF(AND(ISNUMBER('Test Sample Data'!AD11),'Test Sample Data'!AD11&lt;37,'Test Sample Data'!AD11&gt;0),'Test Sample Data'!AD11,37),"")</f>
        <v/>
      </c>
      <c r="CE11" s="86" t="str">
        <f>IF(SUM('Test Sample Data'!AE$3:AE$50)&gt;10,IF(AND(ISNUMBER('Test Sample Data'!AE11),'Test Sample Data'!AE11&lt;37,'Test Sample Data'!AE11&gt;0),'Test Sample Data'!AE11,37),"")</f>
        <v/>
      </c>
      <c r="CF11" s="86" t="str">
        <f>IF(SUM('Test Sample Data'!AF$3:AF$50)&gt;10,IF(AND(ISNUMBER('Test Sample Data'!AF11),'Test Sample Data'!AF11&lt;37,'Test Sample Data'!AF11&gt;0),'Test Sample Data'!AF11,37),"")</f>
        <v/>
      </c>
      <c r="CG11" s="86" t="str">
        <f>IF(SUM('Test Sample Data'!AG$3:AG$50)&gt;10,IF(AND(ISNUMBER('Test Sample Data'!AG11),'Test Sample Data'!AG11&lt;37,'Test Sample Data'!AG11&gt;0),'Test Sample Data'!AG11,37),"")</f>
        <v/>
      </c>
      <c r="CH11" s="86" t="str">
        <f>IF(SUM('Test Sample Data'!AH$3:AH$50)&gt;10,IF(AND(ISNUMBER('Test Sample Data'!AH11),'Test Sample Data'!AH11&lt;37,'Test Sample Data'!AH11&gt;0),'Test Sample Data'!AH11,37),"")</f>
        <v/>
      </c>
      <c r="CI11" s="86" t="str">
        <f>IF(SUM('Test Sample Data'!AI$3:AI$50)&gt;10,IF(AND(ISNUMBER('Test Sample Data'!AI11),'Test Sample Data'!AI11&lt;37,'Test Sample Data'!AI11&gt;0),'Test Sample Data'!AI11,37),"")</f>
        <v/>
      </c>
      <c r="CJ11" s="86" t="str">
        <f>IF(SUM('Test Sample Data'!AJ$3:AJ$50)&gt;10,IF(AND(ISNUMBER('Test Sample Data'!AJ11),'Test Sample Data'!AJ11&lt;37,'Test Sample Data'!AJ11&gt;0),'Test Sample Data'!AJ11,37),"")</f>
        <v/>
      </c>
      <c r="CK11" s="86" t="str">
        <f>IF(SUM('Test Sample Data'!AK$3:AK$50)&gt;10,IF(AND(ISNUMBER('Test Sample Data'!AK11),'Test Sample Data'!AK11&lt;37,'Test Sample Data'!AK11&gt;0),'Test Sample Data'!AK11,37),"")</f>
        <v/>
      </c>
      <c r="CL11" s="86" t="str">
        <f>IF(SUM('Test Sample Data'!AL$3:AL$50)&gt;10,IF(AND(ISNUMBER('Test Sample Data'!AL11),'Test Sample Data'!AL11&lt;37,'Test Sample Data'!AL11&gt;0),'Test Sample Data'!AL11,37),"")</f>
        <v/>
      </c>
      <c r="CM11" s="86" t="str">
        <f>IF(SUM('Test Sample Data'!AM$3:AM$50)&gt;10,IF(AND(ISNUMBER('Test Sample Data'!AM11),'Test Sample Data'!AM11&lt;37,'Test Sample Data'!AM11&gt;0),'Test Sample Data'!AM11,37),"")</f>
        <v/>
      </c>
      <c r="CN11" s="86" t="str">
        <f>IF(SUM('Test Sample Data'!AN$3:AN$50)&gt;10,IF(AND(ISNUMBER('Test Sample Data'!AN11),'Test Sample Data'!AN11&lt;37,'Test Sample Data'!AN11&gt;0),'Test Sample Data'!AN11,37),"")</f>
        <v/>
      </c>
      <c r="CO11" s="86" t="str">
        <f>IF(SUM('Test Sample Data'!AO$3:AO$50)&gt;10,IF(AND(ISNUMBER('Test Sample Data'!AO11),'Test Sample Data'!AO11&lt;37,'Test Sample Data'!AO11&gt;0),'Test Sample Data'!AO11,37),"")</f>
        <v/>
      </c>
      <c r="CP11" s="86" t="str">
        <f>IF(SUM('Test Sample Data'!AP$3:AP$50)&gt;10,IF(AND(ISNUMBER('Test Sample Data'!AP11),'Test Sample Data'!AP11&lt;37,'Test Sample Data'!AP11&gt;0),'Test Sample Data'!AP11,37),"")</f>
        <v/>
      </c>
      <c r="CQ11" s="86" t="str">
        <f>IF(SUM('Test Sample Data'!AQ$3:AQ$50)&gt;10,IF(AND(ISNUMBER('Test Sample Data'!AQ11),'Test Sample Data'!AQ11&lt;37,'Test Sample Data'!AQ11&gt;0),'Test Sample Data'!AQ11,37),"")</f>
        <v/>
      </c>
      <c r="CR11" s="86" t="str">
        <f>IF(SUM('Test Sample Data'!AR$3:AR$50)&gt;10,IF(AND(ISNUMBER('Test Sample Data'!AR11),'Test Sample Data'!AR11&lt;37,'Test Sample Data'!AR11&gt;0),'Test Sample Data'!AR11,37),"")</f>
        <v/>
      </c>
      <c r="CS11" s="86" t="str">
        <f>IF(SUM('Test Sample Data'!AS$3:AS$50)&gt;10,IF(AND(ISNUMBER('Test Sample Data'!AS11),'Test Sample Data'!AS11&lt;37,'Test Sample Data'!AS11&gt;0),'Test Sample Data'!AS11,37),"")</f>
        <v/>
      </c>
      <c r="CT11" s="86" t="str">
        <f>IF(SUM('Test Sample Data'!AT$3:AT$50)&gt;10,IF(AND(ISNUMBER('Test Sample Data'!AT11),'Test Sample Data'!AT11&lt;37,'Test Sample Data'!AT11&gt;0),'Test Sample Data'!AT11,37),"")</f>
        <v/>
      </c>
      <c r="CU11" s="86" t="str">
        <f>IF(SUM('Test Sample Data'!AU$3:AU$50)&gt;10,IF(AND(ISNUMBER('Test Sample Data'!AU11),'Test Sample Data'!AU11&lt;37,'Test Sample Data'!AU11&gt;0),'Test Sample Data'!AU11,37),"")</f>
        <v/>
      </c>
      <c r="CV11" s="86" t="str">
        <f>IF(SUM('Test Sample Data'!AV$3:AV$50)&gt;10,IF(AND(ISNUMBER('Test Sample Data'!AV11),'Test Sample Data'!AV11&lt;37,'Test Sample Data'!AV11&gt;0),'Test Sample Data'!AV11,37),"")</f>
        <v/>
      </c>
      <c r="CW11" s="86" t="str">
        <f>IF(SUM('Test Sample Data'!AW$3:AW$50)&gt;10,IF(AND(ISNUMBER('Test Sample Data'!AW11),'Test Sample Data'!AW11&lt;37,'Test Sample Data'!AW11&gt;0),'Test Sample Data'!AW11,37),"")</f>
        <v/>
      </c>
      <c r="CX11" s="86" t="str">
        <f>IF(SUM('Test Sample Data'!AX$3:AX$50)&gt;10,IF(AND(ISNUMBER('Test Sample Data'!AX11),'Test Sample Data'!AX11&lt;37,'Test Sample Data'!AX11&gt;0),'Test Sample Data'!AX11,37),"")</f>
        <v/>
      </c>
      <c r="CY11" s="87">
        <f>IF(ISERROR(AVERAGE(Calculations!BC11:CX11)),"",AVERAGE(Calculations!BC11:CX11))</f>
        <v>21.27</v>
      </c>
      <c r="CZ11" s="87">
        <f>IF(ISERROR(STDEV(Calculations!BC11:CX11)),"",IF(COUNT(Calculations!BC11:CX11)&lt;3,"N/A",STDEV(Calculations!BC11:CX11)))</f>
        <v>1.7320508075687378E-2</v>
      </c>
      <c r="DA11" s="84" t="s">
        <v>1525</v>
      </c>
      <c r="DB11" s="85" t="str">
        <f>'Array Table'!B10</f>
        <v>Bacteroides ovatus</v>
      </c>
      <c r="DC11" s="87">
        <f>IF(SUM('No Template Controls'!C$3:C$50)&gt;10,IF(AND(ISNUMBER('No Template Controls'!C11),'No Template Controls'!C11&lt;37,'No Template Controls'!C11&gt;0),'No Template Controls'!C11,37),"")</f>
        <v>37</v>
      </c>
      <c r="DD11" s="87">
        <f>IF(SUM('No Template Controls'!D$3:D$50)&gt;10,IF(AND(ISNUMBER('No Template Controls'!D11),'No Template Controls'!D11&lt;37,'No Template Controls'!D11&gt;0),'No Template Controls'!D11,37),"")</f>
        <v>37</v>
      </c>
      <c r="DE11" s="87">
        <f>IF(SUM('No Template Controls'!E$3:E$50)&gt;10,IF(AND(ISNUMBER('No Template Controls'!E11),'No Template Controls'!E11&lt;37,'No Template Controls'!E11&gt;0),'No Template Controls'!E11,37),"")</f>
        <v>37</v>
      </c>
      <c r="DF11" s="87" t="str">
        <f>IF(SUM('No Template Controls'!F$3:F$50)&gt;10,IF(AND(ISNUMBER('No Template Controls'!F11),'No Template Controls'!F11&lt;37,'No Template Controls'!F11&gt;0),'No Template Controls'!F11,37),"")</f>
        <v/>
      </c>
      <c r="DG11" s="87" t="str">
        <f>IF(SUM('No Template Controls'!G$3:G$50)&gt;10,IF(AND(ISNUMBER('No Template Controls'!G11),'No Template Controls'!G11&lt;37,'No Template Controls'!G11&gt;0),'No Template Controls'!G11,37),"")</f>
        <v/>
      </c>
      <c r="DH11" s="87" t="str">
        <f>IF(SUM('No Template Controls'!H$3:H$50)&gt;10,IF(AND(ISNUMBER('No Template Controls'!H11),'No Template Controls'!H11&lt;37,'No Template Controls'!H11&gt;0),'No Template Controls'!H11,37),"")</f>
        <v/>
      </c>
      <c r="DI11" s="87">
        <f>IF(ISERROR(AVERAGE(Calculations!DC11:DH11)),"",AVERAGE(Calculations!DC11:DH11))</f>
        <v>37</v>
      </c>
      <c r="DJ11" s="87">
        <f>IF(ISERROR(STDEV(Calculations!DC11:DH11)),"",IF(COUNT(Calculations!DC11:DH11)&lt;3,"N/A",STDEV(Calculations!DC11:DH11)))</f>
        <v>0</v>
      </c>
      <c r="DK11" s="84" t="s">
        <v>1525</v>
      </c>
      <c r="DL11" s="85" t="str">
        <f>'Array Table'!B10</f>
        <v>Bacteroides ovatus</v>
      </c>
      <c r="DM11" s="86">
        <f t="shared" si="0"/>
        <v>1.0199999999999996</v>
      </c>
      <c r="DN11" s="86">
        <f t="shared" si="1"/>
        <v>0.875</v>
      </c>
      <c r="DO11" s="86">
        <f t="shared" si="2"/>
        <v>1.3099999999999987</v>
      </c>
      <c r="DP11" s="86" t="str">
        <f t="shared" si="3"/>
        <v/>
      </c>
      <c r="DQ11" s="86" t="str">
        <f t="shared" si="4"/>
        <v/>
      </c>
      <c r="DR11" s="86" t="str">
        <f t="shared" si="5"/>
        <v/>
      </c>
      <c r="DS11" s="86" t="str">
        <f t="shared" si="6"/>
        <v/>
      </c>
      <c r="DT11" s="86" t="str">
        <f t="shared" si="7"/>
        <v/>
      </c>
      <c r="DU11" s="86" t="str">
        <f t="shared" si="8"/>
        <v/>
      </c>
      <c r="DV11" s="86" t="str">
        <f t="shared" si="9"/>
        <v/>
      </c>
      <c r="DW11" s="86" t="str">
        <f t="shared" si="10"/>
        <v/>
      </c>
      <c r="DX11" s="86" t="str">
        <f t="shared" si="11"/>
        <v/>
      </c>
      <c r="DY11" s="86" t="str">
        <f t="shared" si="12"/>
        <v/>
      </c>
      <c r="DZ11" s="86" t="str">
        <f t="shared" si="13"/>
        <v/>
      </c>
      <c r="EA11" s="86" t="str">
        <f t="shared" si="14"/>
        <v/>
      </c>
      <c r="EB11" s="86" t="str">
        <f t="shared" si="15"/>
        <v/>
      </c>
      <c r="EC11" s="86" t="str">
        <f t="shared" si="16"/>
        <v/>
      </c>
      <c r="ED11" s="86" t="str">
        <f t="shared" si="17"/>
        <v/>
      </c>
      <c r="EE11" s="86" t="str">
        <f t="shared" si="18"/>
        <v/>
      </c>
      <c r="EF11" s="86" t="str">
        <f t="shared" si="19"/>
        <v/>
      </c>
      <c r="EG11" s="86" t="str">
        <f t="shared" si="20"/>
        <v/>
      </c>
      <c r="EH11" s="86" t="str">
        <f t="shared" si="21"/>
        <v/>
      </c>
      <c r="EI11" s="86" t="str">
        <f t="shared" si="22"/>
        <v/>
      </c>
      <c r="EJ11" s="86" t="str">
        <f t="shared" si="23"/>
        <v/>
      </c>
      <c r="EK11" s="86" t="str">
        <f t="shared" si="24"/>
        <v/>
      </c>
      <c r="EL11" s="86" t="str">
        <f t="shared" si="25"/>
        <v/>
      </c>
      <c r="EM11" s="86" t="str">
        <f t="shared" si="26"/>
        <v/>
      </c>
      <c r="EN11" s="86" t="str">
        <f t="shared" si="27"/>
        <v/>
      </c>
      <c r="EO11" s="86" t="str">
        <f t="shared" si="28"/>
        <v/>
      </c>
      <c r="EP11" s="86" t="str">
        <f t="shared" si="29"/>
        <v/>
      </c>
      <c r="EQ11" s="86" t="str">
        <f t="shared" si="30"/>
        <v/>
      </c>
      <c r="ER11" s="86" t="str">
        <f t="shared" si="31"/>
        <v/>
      </c>
      <c r="ES11" s="86" t="str">
        <f t="shared" si="32"/>
        <v/>
      </c>
      <c r="ET11" s="86" t="str">
        <f t="shared" si="33"/>
        <v/>
      </c>
      <c r="EU11" s="86" t="str">
        <f t="shared" si="34"/>
        <v/>
      </c>
      <c r="EV11" s="86" t="str">
        <f t="shared" si="35"/>
        <v/>
      </c>
      <c r="EW11" s="86" t="str">
        <f t="shared" si="36"/>
        <v/>
      </c>
      <c r="EX11" s="86" t="str">
        <f t="shared" si="37"/>
        <v/>
      </c>
      <c r="EY11" s="86" t="str">
        <f t="shared" si="38"/>
        <v/>
      </c>
      <c r="EZ11" s="86" t="str">
        <f t="shared" si="39"/>
        <v/>
      </c>
      <c r="FA11" s="86" t="str">
        <f t="shared" si="40"/>
        <v/>
      </c>
      <c r="FB11" s="86" t="str">
        <f t="shared" si="41"/>
        <v/>
      </c>
      <c r="FC11" s="86" t="str">
        <f t="shared" si="42"/>
        <v/>
      </c>
      <c r="FD11" s="86" t="str">
        <f t="shared" si="43"/>
        <v/>
      </c>
      <c r="FE11" s="86" t="str">
        <f t="shared" si="44"/>
        <v/>
      </c>
      <c r="FF11" s="86" t="str">
        <f t="shared" si="45"/>
        <v/>
      </c>
      <c r="FG11" s="86" t="str">
        <f t="shared" si="46"/>
        <v/>
      </c>
      <c r="FH11" s="86" t="str">
        <f t="shared" si="47"/>
        <v/>
      </c>
      <c r="FI11" s="88">
        <f t="shared" si="48"/>
        <v>1.0683333333333327</v>
      </c>
      <c r="FJ11" s="84" t="s">
        <v>1525</v>
      </c>
      <c r="FK11" s="85" t="str">
        <f>'Array Table'!B10</f>
        <v>Bacteroides ovatus</v>
      </c>
      <c r="FL11" s="86">
        <f t="shared" si="49"/>
        <v>-3.0949999999999989</v>
      </c>
      <c r="FM11" s="86">
        <f t="shared" si="50"/>
        <v>-4.0650000000000013</v>
      </c>
      <c r="FN11" s="86">
        <f t="shared" si="51"/>
        <v>-2.5949999999999989</v>
      </c>
      <c r="FO11" s="86" t="str">
        <f t="shared" si="52"/>
        <v/>
      </c>
      <c r="FP11" s="86" t="str">
        <f t="shared" si="53"/>
        <v/>
      </c>
      <c r="FQ11" s="86" t="str">
        <f t="shared" si="54"/>
        <v/>
      </c>
      <c r="FR11" s="86" t="str">
        <f t="shared" si="55"/>
        <v/>
      </c>
      <c r="FS11" s="86" t="str">
        <f t="shared" si="56"/>
        <v/>
      </c>
      <c r="FT11" s="86" t="str">
        <f t="shared" si="57"/>
        <v/>
      </c>
      <c r="FU11" s="86" t="str">
        <f t="shared" si="58"/>
        <v/>
      </c>
      <c r="FV11" s="86" t="str">
        <f t="shared" si="59"/>
        <v/>
      </c>
      <c r="FW11" s="86" t="str">
        <f t="shared" si="60"/>
        <v/>
      </c>
      <c r="FX11" s="86" t="str">
        <f t="shared" si="61"/>
        <v/>
      </c>
      <c r="FY11" s="86" t="str">
        <f t="shared" si="62"/>
        <v/>
      </c>
      <c r="FZ11" s="86" t="str">
        <f t="shared" si="63"/>
        <v/>
      </c>
      <c r="GA11" s="86" t="str">
        <f t="shared" si="64"/>
        <v/>
      </c>
      <c r="GB11" s="86" t="str">
        <f t="shared" si="65"/>
        <v/>
      </c>
      <c r="GC11" s="86" t="str">
        <f t="shared" si="66"/>
        <v/>
      </c>
      <c r="GD11" s="86" t="str">
        <f t="shared" si="67"/>
        <v/>
      </c>
      <c r="GE11" s="86" t="str">
        <f t="shared" si="68"/>
        <v/>
      </c>
      <c r="GF11" s="86" t="str">
        <f t="shared" si="69"/>
        <v/>
      </c>
      <c r="GG11" s="86" t="str">
        <f t="shared" si="70"/>
        <v/>
      </c>
      <c r="GH11" s="86" t="str">
        <f t="shared" si="71"/>
        <v/>
      </c>
      <c r="GI11" s="86" t="str">
        <f t="shared" si="72"/>
        <v/>
      </c>
      <c r="GJ11" s="86" t="str">
        <f t="shared" si="73"/>
        <v/>
      </c>
      <c r="GK11" s="86" t="str">
        <f t="shared" si="74"/>
        <v/>
      </c>
      <c r="GL11" s="86" t="str">
        <f t="shared" si="75"/>
        <v/>
      </c>
      <c r="GM11" s="86" t="str">
        <f t="shared" si="76"/>
        <v/>
      </c>
      <c r="GN11" s="86" t="str">
        <f t="shared" si="77"/>
        <v/>
      </c>
      <c r="GO11" s="86" t="str">
        <f t="shared" si="78"/>
        <v/>
      </c>
      <c r="GP11" s="86" t="str">
        <f t="shared" si="79"/>
        <v/>
      </c>
      <c r="GQ11" s="86" t="str">
        <f t="shared" si="80"/>
        <v/>
      </c>
      <c r="GR11" s="86" t="str">
        <f t="shared" si="81"/>
        <v/>
      </c>
      <c r="GS11" s="86" t="str">
        <f t="shared" si="82"/>
        <v/>
      </c>
      <c r="GT11" s="86" t="str">
        <f t="shared" si="83"/>
        <v/>
      </c>
      <c r="GU11" s="86" t="str">
        <f t="shared" si="84"/>
        <v/>
      </c>
      <c r="GV11" s="86" t="str">
        <f t="shared" si="85"/>
        <v/>
      </c>
      <c r="GW11" s="86" t="str">
        <f t="shared" si="86"/>
        <v/>
      </c>
      <c r="GX11" s="86" t="str">
        <f t="shared" si="87"/>
        <v/>
      </c>
      <c r="GY11" s="86" t="str">
        <f t="shared" si="88"/>
        <v/>
      </c>
      <c r="GZ11" s="86" t="str">
        <f t="shared" si="89"/>
        <v/>
      </c>
      <c r="HA11" s="86" t="str">
        <f t="shared" si="90"/>
        <v/>
      </c>
      <c r="HB11" s="86" t="str">
        <f t="shared" si="91"/>
        <v/>
      </c>
      <c r="HC11" s="86" t="str">
        <f t="shared" si="92"/>
        <v/>
      </c>
      <c r="HD11" s="86" t="str">
        <f t="shared" si="93"/>
        <v/>
      </c>
      <c r="HE11" s="86" t="str">
        <f t="shared" si="94"/>
        <v/>
      </c>
      <c r="HF11" s="86" t="str">
        <f t="shared" si="95"/>
        <v/>
      </c>
      <c r="HG11" s="86" t="str">
        <f t="shared" si="96"/>
        <v/>
      </c>
      <c r="HH11" s="89">
        <f t="shared" si="97"/>
        <v>-3.2516666666666665</v>
      </c>
      <c r="HI11" s="84" t="s">
        <v>1525</v>
      </c>
      <c r="HJ11" s="85" t="str">
        <f>'Array Table'!B10</f>
        <v>Bacteroides ovatus</v>
      </c>
      <c r="HK11" s="87">
        <f t="shared" si="154"/>
        <v>19.973288782425779</v>
      </c>
      <c r="HL11" s="90">
        <f t="shared" si="149"/>
        <v>19.973288782425779</v>
      </c>
      <c r="HM11" s="87">
        <f t="shared" si="150"/>
        <v>1.3004495812683985</v>
      </c>
      <c r="HN11" s="84" t="s">
        <v>1525</v>
      </c>
      <c r="HO11" s="85" t="str">
        <f>'Array Table'!B10</f>
        <v>Bacteroides ovatus</v>
      </c>
      <c r="HP11" s="92">
        <f t="shared" si="151"/>
        <v>11.48</v>
      </c>
      <c r="HQ11" s="92">
        <f t="shared" si="236"/>
        <v>11.399999999999999</v>
      </c>
      <c r="HR11" s="92">
        <f t="shared" si="237"/>
        <v>11.190000000000001</v>
      </c>
      <c r="HS11" s="92" t="str">
        <f t="shared" si="238"/>
        <v/>
      </c>
      <c r="HT11" s="92" t="str">
        <f t="shared" si="239"/>
        <v/>
      </c>
      <c r="HU11" s="92" t="str">
        <f t="shared" si="240"/>
        <v/>
      </c>
      <c r="HV11" s="92" t="str">
        <f t="shared" si="241"/>
        <v/>
      </c>
      <c r="HW11" s="92" t="str">
        <f t="shared" si="242"/>
        <v/>
      </c>
      <c r="HX11" s="92" t="str">
        <f t="shared" si="243"/>
        <v/>
      </c>
      <c r="HY11" s="92" t="str">
        <f t="shared" si="244"/>
        <v/>
      </c>
      <c r="HZ11" s="92" t="str">
        <f t="shared" si="245"/>
        <v/>
      </c>
      <c r="IA11" s="92" t="str">
        <f t="shared" si="246"/>
        <v/>
      </c>
      <c r="IB11" s="92" t="str">
        <f t="shared" si="247"/>
        <v/>
      </c>
      <c r="IC11" s="92" t="str">
        <f t="shared" si="248"/>
        <v/>
      </c>
      <c r="ID11" s="92" t="str">
        <f t="shared" si="249"/>
        <v/>
      </c>
      <c r="IE11" s="92" t="str">
        <f t="shared" si="250"/>
        <v/>
      </c>
      <c r="IF11" s="92" t="str">
        <f t="shared" si="251"/>
        <v/>
      </c>
      <c r="IG11" s="92" t="str">
        <f t="shared" si="252"/>
        <v/>
      </c>
      <c r="IH11" s="92" t="str">
        <f t="shared" si="253"/>
        <v/>
      </c>
      <c r="II11" s="92" t="str">
        <f t="shared" si="254"/>
        <v/>
      </c>
      <c r="IJ11" s="92" t="str">
        <f t="shared" si="255"/>
        <v/>
      </c>
      <c r="IK11" s="92" t="str">
        <f t="shared" si="155"/>
        <v/>
      </c>
      <c r="IL11" s="92" t="str">
        <f t="shared" si="156"/>
        <v/>
      </c>
      <c r="IM11" s="92" t="str">
        <f t="shared" si="157"/>
        <v/>
      </c>
      <c r="IN11" s="92" t="str">
        <f t="shared" si="158"/>
        <v/>
      </c>
      <c r="IO11" s="92" t="str">
        <f t="shared" si="159"/>
        <v/>
      </c>
      <c r="IP11" s="92" t="str">
        <f t="shared" si="160"/>
        <v/>
      </c>
      <c r="IQ11" s="92" t="str">
        <f t="shared" si="161"/>
        <v/>
      </c>
      <c r="IR11" s="92" t="str">
        <f t="shared" si="162"/>
        <v/>
      </c>
      <c r="IS11" s="92" t="str">
        <f t="shared" si="163"/>
        <v/>
      </c>
      <c r="IT11" s="92" t="str">
        <f t="shared" si="164"/>
        <v/>
      </c>
      <c r="IU11" s="92" t="str">
        <f t="shared" si="165"/>
        <v/>
      </c>
      <c r="IV11" s="92" t="str">
        <f t="shared" si="166"/>
        <v/>
      </c>
      <c r="IW11" s="92" t="str">
        <f t="shared" si="167"/>
        <v/>
      </c>
      <c r="IX11" s="92" t="str">
        <f t="shared" si="168"/>
        <v/>
      </c>
      <c r="IY11" s="92" t="str">
        <f t="shared" si="169"/>
        <v/>
      </c>
      <c r="IZ11" s="92" t="str">
        <f t="shared" si="170"/>
        <v/>
      </c>
      <c r="JA11" s="92" t="str">
        <f t="shared" si="171"/>
        <v/>
      </c>
      <c r="JB11" s="92" t="str">
        <f t="shared" si="172"/>
        <v/>
      </c>
      <c r="JC11" s="92" t="str">
        <f t="shared" si="173"/>
        <v/>
      </c>
      <c r="JD11" s="92" t="str">
        <f t="shared" si="174"/>
        <v/>
      </c>
      <c r="JE11" s="92" t="str">
        <f t="shared" si="175"/>
        <v/>
      </c>
      <c r="JF11" s="92" t="str">
        <f t="shared" si="176"/>
        <v/>
      </c>
      <c r="JG11" s="92" t="str">
        <f t="shared" si="177"/>
        <v/>
      </c>
      <c r="JH11" s="92" t="str">
        <f t="shared" si="178"/>
        <v/>
      </c>
      <c r="JI11" s="92" t="str">
        <f t="shared" si="179"/>
        <v/>
      </c>
      <c r="JJ11" s="92" t="str">
        <f t="shared" si="180"/>
        <v/>
      </c>
      <c r="JK11" s="92" t="str">
        <f t="shared" si="181"/>
        <v/>
      </c>
      <c r="JL11" s="84" t="s">
        <v>1525</v>
      </c>
      <c r="JM11" s="85" t="str">
        <f>'Array Table'!B10</f>
        <v>Bacteroides ovatus</v>
      </c>
      <c r="JN11" s="92">
        <f t="shared" si="152"/>
        <v>15.739999999999998</v>
      </c>
      <c r="JO11" s="92">
        <f t="shared" si="256"/>
        <v>15.71</v>
      </c>
      <c r="JP11" s="92">
        <f t="shared" si="257"/>
        <v>15.739999999999998</v>
      </c>
      <c r="JQ11" s="92" t="str">
        <f t="shared" si="258"/>
        <v/>
      </c>
      <c r="JR11" s="92" t="str">
        <f t="shared" si="259"/>
        <v/>
      </c>
      <c r="JS11" s="92" t="str">
        <f t="shared" si="260"/>
        <v/>
      </c>
      <c r="JT11" s="92" t="str">
        <f t="shared" si="261"/>
        <v/>
      </c>
      <c r="JU11" s="92" t="str">
        <f t="shared" si="262"/>
        <v/>
      </c>
      <c r="JV11" s="92" t="str">
        <f t="shared" si="263"/>
        <v/>
      </c>
      <c r="JW11" s="92" t="str">
        <f t="shared" si="264"/>
        <v/>
      </c>
      <c r="JX11" s="92" t="str">
        <f t="shared" si="265"/>
        <v/>
      </c>
      <c r="JY11" s="92" t="str">
        <f t="shared" si="266"/>
        <v/>
      </c>
      <c r="JZ11" s="92" t="str">
        <f t="shared" si="267"/>
        <v/>
      </c>
      <c r="KA11" s="92" t="str">
        <f t="shared" si="268"/>
        <v/>
      </c>
      <c r="KB11" s="92" t="str">
        <f t="shared" si="269"/>
        <v/>
      </c>
      <c r="KC11" s="92" t="str">
        <f t="shared" si="270"/>
        <v/>
      </c>
      <c r="KD11" s="92" t="str">
        <f t="shared" si="271"/>
        <v/>
      </c>
      <c r="KE11" s="92" t="str">
        <f t="shared" si="272"/>
        <v/>
      </c>
      <c r="KF11" s="92" t="str">
        <f t="shared" si="273"/>
        <v/>
      </c>
      <c r="KG11" s="92" t="str">
        <f t="shared" si="274"/>
        <v/>
      </c>
      <c r="KH11" s="92" t="str">
        <f t="shared" si="275"/>
        <v/>
      </c>
      <c r="KI11" s="92" t="str">
        <f t="shared" si="182"/>
        <v/>
      </c>
      <c r="KJ11" s="92" t="str">
        <f t="shared" si="183"/>
        <v/>
      </c>
      <c r="KK11" s="92" t="str">
        <f t="shared" si="184"/>
        <v/>
      </c>
      <c r="KL11" s="92" t="str">
        <f t="shared" si="185"/>
        <v/>
      </c>
      <c r="KM11" s="92" t="str">
        <f t="shared" si="186"/>
        <v/>
      </c>
      <c r="KN11" s="92" t="str">
        <f t="shared" si="187"/>
        <v/>
      </c>
      <c r="KO11" s="92" t="str">
        <f t="shared" si="188"/>
        <v/>
      </c>
      <c r="KP11" s="92" t="str">
        <f t="shared" si="189"/>
        <v/>
      </c>
      <c r="KQ11" s="92" t="str">
        <f t="shared" si="190"/>
        <v/>
      </c>
      <c r="KR11" s="92" t="str">
        <f t="shared" si="191"/>
        <v/>
      </c>
      <c r="KS11" s="92" t="str">
        <f t="shared" si="192"/>
        <v/>
      </c>
      <c r="KT11" s="92" t="str">
        <f t="shared" si="193"/>
        <v/>
      </c>
      <c r="KU11" s="92" t="str">
        <f t="shared" si="194"/>
        <v/>
      </c>
      <c r="KV11" s="92" t="str">
        <f t="shared" si="195"/>
        <v/>
      </c>
      <c r="KW11" s="92" t="str">
        <f t="shared" si="196"/>
        <v/>
      </c>
      <c r="KX11" s="92" t="str">
        <f t="shared" si="197"/>
        <v/>
      </c>
      <c r="KY11" s="92" t="str">
        <f t="shared" si="198"/>
        <v/>
      </c>
      <c r="KZ11" s="92" t="str">
        <f t="shared" si="199"/>
        <v/>
      </c>
      <c r="LA11" s="92" t="str">
        <f t="shared" si="200"/>
        <v/>
      </c>
      <c r="LB11" s="92" t="str">
        <f t="shared" si="201"/>
        <v/>
      </c>
      <c r="LC11" s="92" t="str">
        <f t="shared" si="202"/>
        <v/>
      </c>
      <c r="LD11" s="92" t="str">
        <f t="shared" si="203"/>
        <v/>
      </c>
      <c r="LE11" s="92" t="str">
        <f t="shared" si="204"/>
        <v/>
      </c>
      <c r="LF11" s="92" t="str">
        <f t="shared" si="205"/>
        <v/>
      </c>
      <c r="LG11" s="92" t="str">
        <f t="shared" si="206"/>
        <v/>
      </c>
      <c r="LH11" s="92" t="str">
        <f t="shared" si="207"/>
        <v/>
      </c>
      <c r="LI11" s="92" t="str">
        <f t="shared" si="208"/>
        <v/>
      </c>
      <c r="LJ11" s="84" t="s">
        <v>1525</v>
      </c>
      <c r="LK11" s="85" t="str">
        <f>'Array Table'!B10</f>
        <v>Bacteroides ovatus</v>
      </c>
      <c r="LL11" s="93" t="str">
        <f t="shared" si="153"/>
        <v>+</v>
      </c>
      <c r="LM11" s="93" t="str">
        <f t="shared" si="276"/>
        <v>+</v>
      </c>
      <c r="LN11" s="93" t="str">
        <f t="shared" si="277"/>
        <v>+</v>
      </c>
      <c r="LO11" s="93" t="str">
        <f t="shared" si="278"/>
        <v/>
      </c>
      <c r="LP11" s="93" t="str">
        <f t="shared" si="279"/>
        <v/>
      </c>
      <c r="LQ11" s="93" t="str">
        <f t="shared" si="280"/>
        <v/>
      </c>
      <c r="LR11" s="93" t="str">
        <f t="shared" si="281"/>
        <v/>
      </c>
      <c r="LS11" s="93" t="str">
        <f t="shared" si="282"/>
        <v/>
      </c>
      <c r="LT11" s="93" t="str">
        <f t="shared" si="283"/>
        <v/>
      </c>
      <c r="LU11" s="93" t="str">
        <f t="shared" si="284"/>
        <v/>
      </c>
      <c r="LV11" s="93" t="str">
        <f t="shared" si="285"/>
        <v/>
      </c>
      <c r="LW11" s="93" t="str">
        <f t="shared" si="286"/>
        <v/>
      </c>
      <c r="LX11" s="93" t="str">
        <f t="shared" si="287"/>
        <v/>
      </c>
      <c r="LY11" s="93" t="str">
        <f t="shared" si="288"/>
        <v/>
      </c>
      <c r="LZ11" s="93" t="str">
        <f t="shared" si="289"/>
        <v/>
      </c>
      <c r="MA11" s="93" t="str">
        <f t="shared" si="290"/>
        <v/>
      </c>
      <c r="MB11" s="93" t="str">
        <f t="shared" si="291"/>
        <v/>
      </c>
      <c r="MC11" s="93" t="str">
        <f t="shared" si="292"/>
        <v/>
      </c>
      <c r="MD11" s="93" t="str">
        <f t="shared" si="293"/>
        <v/>
      </c>
      <c r="ME11" s="93" t="str">
        <f t="shared" si="294"/>
        <v/>
      </c>
      <c r="MF11" s="93" t="str">
        <f t="shared" si="295"/>
        <v/>
      </c>
      <c r="MG11" s="93" t="str">
        <f t="shared" si="209"/>
        <v/>
      </c>
      <c r="MH11" s="93" t="str">
        <f t="shared" si="210"/>
        <v/>
      </c>
      <c r="MI11" s="93" t="str">
        <f t="shared" si="211"/>
        <v/>
      </c>
      <c r="MJ11" s="93" t="str">
        <f t="shared" si="212"/>
        <v/>
      </c>
      <c r="MK11" s="93" t="str">
        <f t="shared" si="213"/>
        <v/>
      </c>
      <c r="ML11" s="93" t="str">
        <f t="shared" si="214"/>
        <v/>
      </c>
      <c r="MM11" s="93" t="str">
        <f t="shared" si="215"/>
        <v/>
      </c>
      <c r="MN11" s="93" t="str">
        <f t="shared" si="216"/>
        <v/>
      </c>
      <c r="MO11" s="93" t="str">
        <f t="shared" si="217"/>
        <v/>
      </c>
      <c r="MP11" s="93" t="str">
        <f t="shared" si="218"/>
        <v/>
      </c>
      <c r="MQ11" s="93" t="str">
        <f t="shared" si="219"/>
        <v/>
      </c>
      <c r="MR11" s="93" t="str">
        <f t="shared" si="220"/>
        <v/>
      </c>
      <c r="MS11" s="93" t="str">
        <f t="shared" si="221"/>
        <v/>
      </c>
      <c r="MT11" s="93" t="str">
        <f t="shared" si="222"/>
        <v/>
      </c>
      <c r="MU11" s="93" t="str">
        <f t="shared" si="223"/>
        <v/>
      </c>
      <c r="MV11" s="93" t="str">
        <f t="shared" si="224"/>
        <v/>
      </c>
      <c r="MW11" s="93" t="str">
        <f t="shared" si="225"/>
        <v/>
      </c>
      <c r="MX11" s="93" t="str">
        <f t="shared" si="226"/>
        <v/>
      </c>
      <c r="MY11" s="93" t="str">
        <f t="shared" si="227"/>
        <v/>
      </c>
      <c r="MZ11" s="93" t="str">
        <f t="shared" si="228"/>
        <v/>
      </c>
      <c r="NA11" s="93" t="str">
        <f t="shared" si="229"/>
        <v/>
      </c>
      <c r="NB11" s="93" t="str">
        <f t="shared" si="230"/>
        <v/>
      </c>
      <c r="NC11" s="93" t="str">
        <f t="shared" si="231"/>
        <v/>
      </c>
      <c r="ND11" s="93" t="str">
        <f t="shared" si="232"/>
        <v/>
      </c>
      <c r="NE11" s="93" t="str">
        <f t="shared" si="233"/>
        <v/>
      </c>
      <c r="NF11" s="93" t="str">
        <f t="shared" si="234"/>
        <v/>
      </c>
      <c r="NG11" s="93" t="str">
        <f t="shared" si="235"/>
        <v/>
      </c>
      <c r="NH11" s="84" t="s">
        <v>1525</v>
      </c>
      <c r="NI11" s="85" t="str">
        <f>'Array Table'!B10</f>
        <v>Bacteroides ovatus</v>
      </c>
      <c r="NJ11" s="93" t="str">
        <f t="shared" si="101"/>
        <v>+</v>
      </c>
      <c r="NK11" s="93" t="str">
        <f t="shared" si="102"/>
        <v>+</v>
      </c>
      <c r="NL11" s="93" t="str">
        <f t="shared" si="103"/>
        <v>+</v>
      </c>
      <c r="NM11" s="93" t="str">
        <f t="shared" si="104"/>
        <v/>
      </c>
      <c r="NN11" s="93" t="str">
        <f t="shared" si="105"/>
        <v/>
      </c>
      <c r="NO11" s="93" t="str">
        <f t="shared" si="106"/>
        <v/>
      </c>
      <c r="NP11" s="93" t="str">
        <f t="shared" si="107"/>
        <v/>
      </c>
      <c r="NQ11" s="93" t="str">
        <f t="shared" si="108"/>
        <v/>
      </c>
      <c r="NR11" s="93" t="str">
        <f t="shared" si="109"/>
        <v/>
      </c>
      <c r="NS11" s="93" t="str">
        <f t="shared" si="110"/>
        <v/>
      </c>
      <c r="NT11" s="93" t="str">
        <f t="shared" si="111"/>
        <v/>
      </c>
      <c r="NU11" s="93" t="str">
        <f t="shared" si="112"/>
        <v/>
      </c>
      <c r="NV11" s="93" t="str">
        <f t="shared" si="113"/>
        <v/>
      </c>
      <c r="NW11" s="93" t="str">
        <f t="shared" si="114"/>
        <v/>
      </c>
      <c r="NX11" s="93" t="str">
        <f t="shared" si="115"/>
        <v/>
      </c>
      <c r="NY11" s="93" t="str">
        <f t="shared" si="116"/>
        <v/>
      </c>
      <c r="NZ11" s="93" t="str">
        <f t="shared" si="117"/>
        <v/>
      </c>
      <c r="OA11" s="93" t="str">
        <f t="shared" si="118"/>
        <v/>
      </c>
      <c r="OB11" s="93" t="str">
        <f t="shared" si="119"/>
        <v/>
      </c>
      <c r="OC11" s="93" t="str">
        <f t="shared" si="120"/>
        <v/>
      </c>
      <c r="OD11" s="93" t="str">
        <f t="shared" si="121"/>
        <v/>
      </c>
      <c r="OE11" s="93" t="str">
        <f t="shared" si="122"/>
        <v/>
      </c>
      <c r="OF11" s="93" t="str">
        <f t="shared" si="123"/>
        <v/>
      </c>
      <c r="OG11" s="93" t="str">
        <f t="shared" si="124"/>
        <v/>
      </c>
      <c r="OH11" s="93" t="str">
        <f t="shared" si="125"/>
        <v/>
      </c>
      <c r="OI11" s="93" t="str">
        <f t="shared" si="126"/>
        <v/>
      </c>
      <c r="OJ11" s="93" t="str">
        <f t="shared" si="127"/>
        <v/>
      </c>
      <c r="OK11" s="93" t="str">
        <f t="shared" si="128"/>
        <v/>
      </c>
      <c r="OL11" s="93" t="str">
        <f t="shared" si="129"/>
        <v/>
      </c>
      <c r="OM11" s="93" t="str">
        <f t="shared" si="130"/>
        <v/>
      </c>
      <c r="ON11" s="93" t="str">
        <f t="shared" si="131"/>
        <v/>
      </c>
      <c r="OO11" s="93" t="str">
        <f t="shared" si="132"/>
        <v/>
      </c>
      <c r="OP11" s="93" t="str">
        <f t="shared" si="133"/>
        <v/>
      </c>
      <c r="OQ11" s="93" t="str">
        <f t="shared" si="134"/>
        <v/>
      </c>
      <c r="OR11" s="93" t="str">
        <f t="shared" si="135"/>
        <v/>
      </c>
      <c r="OS11" s="93" t="str">
        <f t="shared" si="136"/>
        <v/>
      </c>
      <c r="OT11" s="93" t="str">
        <f t="shared" si="137"/>
        <v/>
      </c>
      <c r="OU11" s="93" t="str">
        <f t="shared" si="138"/>
        <v/>
      </c>
      <c r="OV11" s="93" t="str">
        <f t="shared" si="139"/>
        <v/>
      </c>
      <c r="OW11" s="93" t="str">
        <f t="shared" si="140"/>
        <v/>
      </c>
      <c r="OX11" s="93" t="str">
        <f t="shared" si="141"/>
        <v/>
      </c>
      <c r="OY11" s="93" t="str">
        <f t="shared" si="142"/>
        <v/>
      </c>
      <c r="OZ11" s="93" t="str">
        <f t="shared" si="143"/>
        <v/>
      </c>
      <c r="PA11" s="93" t="str">
        <f t="shared" si="144"/>
        <v/>
      </c>
      <c r="PB11" s="93" t="str">
        <f t="shared" si="145"/>
        <v/>
      </c>
      <c r="PC11" s="93" t="str">
        <f t="shared" si="146"/>
        <v/>
      </c>
      <c r="PD11" s="93" t="str">
        <f t="shared" si="147"/>
        <v/>
      </c>
      <c r="PE11" s="93" t="str">
        <f t="shared" si="148"/>
        <v/>
      </c>
    </row>
    <row r="12" spans="1:421" ht="12.75" x14ac:dyDescent="0.25">
      <c r="A12" s="84" t="s">
        <v>1526</v>
      </c>
      <c r="B12" s="85" t="str">
        <f>'Array Table'!B11</f>
        <v>Bacteroides vulgatus</v>
      </c>
      <c r="C12" s="86">
        <f>IF(SUM('Control Sample Data'!C$3:C$50)&gt;10,IF(AND(ISNUMBER('Control Sample Data'!C12),'Control Sample Data'!C12&lt;37,'Control Sample Data'!C12&gt;0),'Control Sample Data'!C12,37),"")</f>
        <v>27.12</v>
      </c>
      <c r="D12" s="86">
        <f>IF(SUM('Control Sample Data'!D$3:D$50)&gt;10,IF(AND(ISNUMBER('Control Sample Data'!D12),'Control Sample Data'!D12&lt;37,'Control Sample Data'!D12&gt;0),'Control Sample Data'!D12,37),"")</f>
        <v>27.21</v>
      </c>
      <c r="E12" s="86">
        <f>IF(SUM('Control Sample Data'!E$3:E$50)&gt;10,IF(AND(ISNUMBER('Control Sample Data'!E12),'Control Sample Data'!E12&lt;37,'Control Sample Data'!E12&gt;0),'Control Sample Data'!E12,37),"")</f>
        <v>27.12</v>
      </c>
      <c r="F12" s="86" t="str">
        <f>IF(SUM('Control Sample Data'!F$3:F$50)&gt;10,IF(AND(ISNUMBER('Control Sample Data'!F12),'Control Sample Data'!F12&lt;37,'Control Sample Data'!F12&gt;0),'Control Sample Data'!F12,37),"")</f>
        <v/>
      </c>
      <c r="G12" s="86" t="str">
        <f>IF(SUM('Control Sample Data'!G$3:G$50)&gt;10,IF(AND(ISNUMBER('Control Sample Data'!G12),'Control Sample Data'!G12&lt;37,'Control Sample Data'!G12&gt;0),'Control Sample Data'!G12,37),"")</f>
        <v/>
      </c>
      <c r="H12" s="86" t="str">
        <f>IF(SUM('Control Sample Data'!H$3:H$50)&gt;10,IF(AND(ISNUMBER('Control Sample Data'!H12),'Control Sample Data'!H12&lt;37,'Control Sample Data'!H12&gt;0),'Control Sample Data'!H12,37),"")</f>
        <v/>
      </c>
      <c r="I12" s="86" t="str">
        <f>IF(SUM('Control Sample Data'!I$3:I$50)&gt;10,IF(AND(ISNUMBER('Control Sample Data'!I12),'Control Sample Data'!I12&lt;37,'Control Sample Data'!I12&gt;0),'Control Sample Data'!I12,37),"")</f>
        <v/>
      </c>
      <c r="J12" s="86" t="str">
        <f>IF(SUM('Control Sample Data'!J$3:J$50)&gt;10,IF(AND(ISNUMBER('Control Sample Data'!J12),'Control Sample Data'!J12&lt;37,'Control Sample Data'!J12&gt;0),'Control Sample Data'!J12,37),"")</f>
        <v/>
      </c>
      <c r="K12" s="86" t="str">
        <f>IF(SUM('Control Sample Data'!K$3:K$50)&gt;10,IF(AND(ISNUMBER('Control Sample Data'!K12),'Control Sample Data'!K12&lt;37,'Control Sample Data'!K12&gt;0),'Control Sample Data'!K12,37),"")</f>
        <v/>
      </c>
      <c r="L12" s="86" t="str">
        <f>IF(SUM('Control Sample Data'!L$3:L$50)&gt;10,IF(AND(ISNUMBER('Control Sample Data'!L12),'Control Sample Data'!L12&lt;37,'Control Sample Data'!L12&gt;0),'Control Sample Data'!L12,37),"")</f>
        <v/>
      </c>
      <c r="M12" s="86" t="str">
        <f>IF(SUM('Control Sample Data'!M$3:M$50)&gt;10,IF(AND(ISNUMBER('Control Sample Data'!M12),'Control Sample Data'!M12&lt;37,'Control Sample Data'!M12&gt;0),'Control Sample Data'!M12,37),"")</f>
        <v/>
      </c>
      <c r="N12" s="86" t="str">
        <f>IF(SUM('Control Sample Data'!N$3:N$50)&gt;10,IF(AND(ISNUMBER('Control Sample Data'!N12),'Control Sample Data'!N12&lt;37,'Control Sample Data'!N12&gt;0),'Control Sample Data'!N12,37),"")</f>
        <v/>
      </c>
      <c r="O12" s="86" t="str">
        <f>IF(SUM('Control Sample Data'!O$3:O$50)&gt;10,IF(AND(ISNUMBER('Control Sample Data'!O12),'Control Sample Data'!O12&lt;37,'Control Sample Data'!O12&gt;0),'Control Sample Data'!O12,37),"")</f>
        <v/>
      </c>
      <c r="P12" s="86" t="str">
        <f>IF(SUM('Control Sample Data'!P$3:P$50)&gt;10,IF(AND(ISNUMBER('Control Sample Data'!P12),'Control Sample Data'!P12&lt;37,'Control Sample Data'!P12&gt;0),'Control Sample Data'!P12,37),"")</f>
        <v/>
      </c>
      <c r="Q12" s="86" t="str">
        <f>IF(SUM('Control Sample Data'!Q$3:Q$50)&gt;10,IF(AND(ISNUMBER('Control Sample Data'!Q12),'Control Sample Data'!Q12&lt;37,'Control Sample Data'!Q12&gt;0),'Control Sample Data'!Q12,37),"")</f>
        <v/>
      </c>
      <c r="R12" s="86" t="str">
        <f>IF(SUM('Control Sample Data'!R$3:R$50)&gt;10,IF(AND(ISNUMBER('Control Sample Data'!R12),'Control Sample Data'!R12&lt;37,'Control Sample Data'!R12&gt;0),'Control Sample Data'!R12,37),"")</f>
        <v/>
      </c>
      <c r="S12" s="86" t="str">
        <f>IF(SUM('Control Sample Data'!S$3:S$50)&gt;10,IF(AND(ISNUMBER('Control Sample Data'!S12),'Control Sample Data'!S12&lt;37,'Control Sample Data'!S12&gt;0),'Control Sample Data'!S12,37),"")</f>
        <v/>
      </c>
      <c r="T12" s="86" t="str">
        <f>IF(SUM('Control Sample Data'!T$3:T$50)&gt;10,IF(AND(ISNUMBER('Control Sample Data'!T12),'Control Sample Data'!T12&lt;37,'Control Sample Data'!T12&gt;0),'Control Sample Data'!T12,37),"")</f>
        <v/>
      </c>
      <c r="U12" s="86" t="str">
        <f>IF(SUM('Control Sample Data'!U$3:U$50)&gt;10,IF(AND(ISNUMBER('Control Sample Data'!U12),'Control Sample Data'!U12&lt;37,'Control Sample Data'!U12&gt;0),'Control Sample Data'!U12,37),"")</f>
        <v/>
      </c>
      <c r="V12" s="86" t="str">
        <f>IF(SUM('Control Sample Data'!V$3:V$50)&gt;10,IF(AND(ISNUMBER('Control Sample Data'!V12),'Control Sample Data'!V12&lt;37,'Control Sample Data'!V12&gt;0),'Control Sample Data'!V12,37),"")</f>
        <v/>
      </c>
      <c r="W12" s="86" t="str">
        <f>IF(SUM('Control Sample Data'!W$3:W$50)&gt;10,IF(AND(ISNUMBER('Control Sample Data'!W12),'Control Sample Data'!W12&lt;37,'Control Sample Data'!W12&gt;0),'Control Sample Data'!W12,37),"")</f>
        <v/>
      </c>
      <c r="X12" s="86" t="str">
        <f>IF(SUM('Control Sample Data'!X$3:X$50)&gt;10,IF(AND(ISNUMBER('Control Sample Data'!X12),'Control Sample Data'!X12&lt;37,'Control Sample Data'!X12&gt;0),'Control Sample Data'!X12,37),"")</f>
        <v/>
      </c>
      <c r="Y12" s="86" t="str">
        <f>IF(SUM('Control Sample Data'!Y$3:Y$50)&gt;10,IF(AND(ISNUMBER('Control Sample Data'!Y12),'Control Sample Data'!Y12&lt;37,'Control Sample Data'!Y12&gt;0),'Control Sample Data'!Y12,37),"")</f>
        <v/>
      </c>
      <c r="Z12" s="86" t="str">
        <f>IF(SUM('Control Sample Data'!Z$3:Z$50)&gt;10,IF(AND(ISNUMBER('Control Sample Data'!Z12),'Control Sample Data'!Z12&lt;37,'Control Sample Data'!Z12&gt;0),'Control Sample Data'!Z12,37),"")</f>
        <v/>
      </c>
      <c r="AA12" s="86" t="str">
        <f>IF(SUM('Control Sample Data'!AA$3:AA$50)&gt;10,IF(AND(ISNUMBER('Control Sample Data'!AA12),'Control Sample Data'!AA12&lt;37,'Control Sample Data'!AA12&gt;0),'Control Sample Data'!AA12,37),"")</f>
        <v/>
      </c>
      <c r="AB12" s="86" t="str">
        <f>IF(SUM('Control Sample Data'!AB$3:AB$50)&gt;10,IF(AND(ISNUMBER('Control Sample Data'!AB12),'Control Sample Data'!AB12&lt;37,'Control Sample Data'!AB12&gt;0),'Control Sample Data'!AB12,37),"")</f>
        <v/>
      </c>
      <c r="AC12" s="86" t="str">
        <f>IF(SUM('Control Sample Data'!AC$3:AC$50)&gt;10,IF(AND(ISNUMBER('Control Sample Data'!AC12),'Control Sample Data'!AC12&lt;37,'Control Sample Data'!AC12&gt;0),'Control Sample Data'!AC12,37),"")</f>
        <v/>
      </c>
      <c r="AD12" s="86" t="str">
        <f>IF(SUM('Control Sample Data'!AD$3:AD$50)&gt;10,IF(AND(ISNUMBER('Control Sample Data'!AD12),'Control Sample Data'!AD12&lt;37,'Control Sample Data'!AD12&gt;0),'Control Sample Data'!AD12,37),"")</f>
        <v/>
      </c>
      <c r="AE12" s="86" t="str">
        <f>IF(SUM('Control Sample Data'!AE$3:AE$50)&gt;10,IF(AND(ISNUMBER('Control Sample Data'!AE12),'Control Sample Data'!AE12&lt;37,'Control Sample Data'!AE12&gt;0),'Control Sample Data'!AE12,37),"")</f>
        <v/>
      </c>
      <c r="AF12" s="86" t="str">
        <f>IF(SUM('Control Sample Data'!AF$3:AF$50)&gt;10,IF(AND(ISNUMBER('Control Sample Data'!AF12),'Control Sample Data'!AF12&lt;37,'Control Sample Data'!AF12&gt;0),'Control Sample Data'!AF12,37),"")</f>
        <v/>
      </c>
      <c r="AG12" s="86" t="str">
        <f>IF(SUM('Control Sample Data'!AG$3:AG$50)&gt;10,IF(AND(ISNUMBER('Control Sample Data'!AG12),'Control Sample Data'!AG12&lt;37,'Control Sample Data'!AG12&gt;0),'Control Sample Data'!AG12,37),"")</f>
        <v/>
      </c>
      <c r="AH12" s="86" t="str">
        <f>IF(SUM('Control Sample Data'!AH$3:AH$50)&gt;10,IF(AND(ISNUMBER('Control Sample Data'!AH12),'Control Sample Data'!AH12&lt;37,'Control Sample Data'!AH12&gt;0),'Control Sample Data'!AH12,37),"")</f>
        <v/>
      </c>
      <c r="AI12" s="86" t="str">
        <f>IF(SUM('Control Sample Data'!AI$3:AI$50)&gt;10,IF(AND(ISNUMBER('Control Sample Data'!AI12),'Control Sample Data'!AI12&lt;37,'Control Sample Data'!AI12&gt;0),'Control Sample Data'!AI12,37),"")</f>
        <v/>
      </c>
      <c r="AJ12" s="86" t="str">
        <f>IF(SUM('Control Sample Data'!AJ$3:AJ$50)&gt;10,IF(AND(ISNUMBER('Control Sample Data'!AJ12),'Control Sample Data'!AJ12&lt;37,'Control Sample Data'!AJ12&gt;0),'Control Sample Data'!AJ12,37),"")</f>
        <v/>
      </c>
      <c r="AK12" s="86" t="str">
        <f>IF(SUM('Control Sample Data'!AK$3:AK$50)&gt;10,IF(AND(ISNUMBER('Control Sample Data'!AK12),'Control Sample Data'!AK12&lt;37,'Control Sample Data'!AK12&gt;0),'Control Sample Data'!AK12,37),"")</f>
        <v/>
      </c>
      <c r="AL12" s="86" t="str">
        <f>IF(SUM('Control Sample Data'!AL$3:AL$50)&gt;10,IF(AND(ISNUMBER('Control Sample Data'!AL12),'Control Sample Data'!AL12&lt;37,'Control Sample Data'!AL12&gt;0),'Control Sample Data'!AL12,37),"")</f>
        <v/>
      </c>
      <c r="AM12" s="86" t="str">
        <f>IF(SUM('Control Sample Data'!AM$3:AM$50)&gt;10,IF(AND(ISNUMBER('Control Sample Data'!AM12),'Control Sample Data'!AM12&lt;37,'Control Sample Data'!AM12&gt;0),'Control Sample Data'!AM12,37),"")</f>
        <v/>
      </c>
      <c r="AN12" s="86" t="str">
        <f>IF(SUM('Control Sample Data'!AN$3:AN$50)&gt;10,IF(AND(ISNUMBER('Control Sample Data'!AN12),'Control Sample Data'!AN12&lt;37,'Control Sample Data'!AN12&gt;0),'Control Sample Data'!AN12,37),"")</f>
        <v/>
      </c>
      <c r="AO12" s="86" t="str">
        <f>IF(SUM('Control Sample Data'!AO$3:AO$50)&gt;10,IF(AND(ISNUMBER('Control Sample Data'!AO12),'Control Sample Data'!AO12&lt;37,'Control Sample Data'!AO12&gt;0),'Control Sample Data'!AO12,37),"")</f>
        <v/>
      </c>
      <c r="AP12" s="86" t="str">
        <f>IF(SUM('Control Sample Data'!AP$3:AP$50)&gt;10,IF(AND(ISNUMBER('Control Sample Data'!AP12),'Control Sample Data'!AP12&lt;37,'Control Sample Data'!AP12&gt;0),'Control Sample Data'!AP12,37),"")</f>
        <v/>
      </c>
      <c r="AQ12" s="86" t="str">
        <f>IF(SUM('Control Sample Data'!AQ$3:AQ$50)&gt;10,IF(AND(ISNUMBER('Control Sample Data'!AQ12),'Control Sample Data'!AQ12&lt;37,'Control Sample Data'!AQ12&gt;0),'Control Sample Data'!AQ12,37),"")</f>
        <v/>
      </c>
      <c r="AR12" s="86" t="str">
        <f>IF(SUM('Control Sample Data'!AR$3:AR$50)&gt;10,IF(AND(ISNUMBER('Control Sample Data'!AR12),'Control Sample Data'!AR12&lt;37,'Control Sample Data'!AR12&gt;0),'Control Sample Data'!AR12,37),"")</f>
        <v/>
      </c>
      <c r="AS12" s="86" t="str">
        <f>IF(SUM('Control Sample Data'!AS$3:AS$50)&gt;10,IF(AND(ISNUMBER('Control Sample Data'!AS12),'Control Sample Data'!AS12&lt;37,'Control Sample Data'!AS12&gt;0),'Control Sample Data'!AS12,37),"")</f>
        <v/>
      </c>
      <c r="AT12" s="86" t="str">
        <f>IF(SUM('Control Sample Data'!AT$3:AT$50)&gt;10,IF(AND(ISNUMBER('Control Sample Data'!AT12),'Control Sample Data'!AT12&lt;37,'Control Sample Data'!AT12&gt;0),'Control Sample Data'!AT12,37),"")</f>
        <v/>
      </c>
      <c r="AU12" s="86" t="str">
        <f>IF(SUM('Control Sample Data'!AU$3:AU$50)&gt;10,IF(AND(ISNUMBER('Control Sample Data'!AU12),'Control Sample Data'!AU12&lt;37,'Control Sample Data'!AU12&gt;0),'Control Sample Data'!AU12,37),"")</f>
        <v/>
      </c>
      <c r="AV12" s="86" t="str">
        <f>IF(SUM('Control Sample Data'!AV$3:AV$50)&gt;10,IF(AND(ISNUMBER('Control Sample Data'!AV12),'Control Sample Data'!AV12&lt;37,'Control Sample Data'!AV12&gt;0),'Control Sample Data'!AV12,37),"")</f>
        <v/>
      </c>
      <c r="AW12" s="86" t="str">
        <f>IF(SUM('Control Sample Data'!AW$3:AW$50)&gt;10,IF(AND(ISNUMBER('Control Sample Data'!AW12),'Control Sample Data'!AW12&lt;37,'Control Sample Data'!AW12&gt;0),'Control Sample Data'!AW12,37),"")</f>
        <v/>
      </c>
      <c r="AX12" s="86" t="str">
        <f>IF(SUM('Control Sample Data'!AX$3:AX$50)&gt;10,IF(AND(ISNUMBER('Control Sample Data'!AX12),'Control Sample Data'!AX12&lt;37,'Control Sample Data'!AX12&gt;0),'Control Sample Data'!AX12,37),"")</f>
        <v/>
      </c>
      <c r="AY12" s="87">
        <f>IF(ISERROR(AVERAGE(Calculations!C12:AX12)),"",AVERAGE(Calculations!C12:AX12))</f>
        <v>27.150000000000002</v>
      </c>
      <c r="AZ12" s="87">
        <f>IF(ISERROR(STDEV(Calculations!C12:AX12)),"",IF(COUNT(Calculations!C12:AX12)&lt;3,"N/A",STDEV(Calculations!C12:AX12)))</f>
        <v>5.1961524227066236E-2</v>
      </c>
      <c r="BA12" s="84" t="s">
        <v>1526</v>
      </c>
      <c r="BB12" s="85" t="str">
        <f>'Array Table'!B11</f>
        <v>Bacteroides vulgatus</v>
      </c>
      <c r="BC12" s="86">
        <f>IF(SUM('Test Sample Data'!C$3:C$50)&gt;10,IF(AND(ISNUMBER('Test Sample Data'!C12),'Test Sample Data'!C12&lt;37,'Test Sample Data'!C12&gt;0),'Test Sample Data'!C12,37),"")</f>
        <v>16.77</v>
      </c>
      <c r="BD12" s="86">
        <f>IF(SUM('Test Sample Data'!D$3:D$50)&gt;10,IF(AND(ISNUMBER('Test Sample Data'!D12),'Test Sample Data'!D12&lt;37,'Test Sample Data'!D12&gt;0),'Test Sample Data'!D12,37),"")</f>
        <v>16.86</v>
      </c>
      <c r="BE12" s="86">
        <f>IF(SUM('Test Sample Data'!E$3:E$50)&gt;10,IF(AND(ISNUMBER('Test Sample Data'!E12),'Test Sample Data'!E12&lt;37,'Test Sample Data'!E12&gt;0),'Test Sample Data'!E12,37),"")</f>
        <v>16.77</v>
      </c>
      <c r="BF12" s="86" t="str">
        <f>IF(SUM('Test Sample Data'!F$3:F$50)&gt;10,IF(AND(ISNUMBER('Test Sample Data'!F12),'Test Sample Data'!F12&lt;37,'Test Sample Data'!F12&gt;0),'Test Sample Data'!F12,37),"")</f>
        <v/>
      </c>
      <c r="BG12" s="86" t="str">
        <f>IF(SUM('Test Sample Data'!G$3:G$50)&gt;10,IF(AND(ISNUMBER('Test Sample Data'!G12),'Test Sample Data'!G12&lt;37,'Test Sample Data'!G12&gt;0),'Test Sample Data'!G12,37),"")</f>
        <v/>
      </c>
      <c r="BH12" s="86" t="str">
        <f>IF(SUM('Test Sample Data'!H$3:H$50)&gt;10,IF(AND(ISNUMBER('Test Sample Data'!H12),'Test Sample Data'!H12&lt;37,'Test Sample Data'!H12&gt;0),'Test Sample Data'!H12,37),"")</f>
        <v/>
      </c>
      <c r="BI12" s="86" t="str">
        <f>IF(SUM('Test Sample Data'!I$3:I$50)&gt;10,IF(AND(ISNUMBER('Test Sample Data'!I12),'Test Sample Data'!I12&lt;37,'Test Sample Data'!I12&gt;0),'Test Sample Data'!I12,37),"")</f>
        <v/>
      </c>
      <c r="BJ12" s="86" t="str">
        <f>IF(SUM('Test Sample Data'!J$3:J$50)&gt;10,IF(AND(ISNUMBER('Test Sample Data'!J12),'Test Sample Data'!J12&lt;37,'Test Sample Data'!J12&gt;0),'Test Sample Data'!J12,37),"")</f>
        <v/>
      </c>
      <c r="BK12" s="86" t="str">
        <f>IF(SUM('Test Sample Data'!K$3:K$50)&gt;10,IF(AND(ISNUMBER('Test Sample Data'!K12),'Test Sample Data'!K12&lt;37,'Test Sample Data'!K12&gt;0),'Test Sample Data'!K12,37),"")</f>
        <v/>
      </c>
      <c r="BL12" s="86" t="str">
        <f>IF(SUM('Test Sample Data'!L$3:L$50)&gt;10,IF(AND(ISNUMBER('Test Sample Data'!L12),'Test Sample Data'!L12&lt;37,'Test Sample Data'!L12&gt;0),'Test Sample Data'!L12,37),"")</f>
        <v/>
      </c>
      <c r="BM12" s="86" t="str">
        <f>IF(SUM('Test Sample Data'!M$3:M$50)&gt;10,IF(AND(ISNUMBER('Test Sample Data'!M12),'Test Sample Data'!M12&lt;37,'Test Sample Data'!M12&gt;0),'Test Sample Data'!M12,37),"")</f>
        <v/>
      </c>
      <c r="BN12" s="86" t="str">
        <f>IF(SUM('Test Sample Data'!N$3:N$50)&gt;10,IF(AND(ISNUMBER('Test Sample Data'!N12),'Test Sample Data'!N12&lt;37,'Test Sample Data'!N12&gt;0),'Test Sample Data'!N12,37),"")</f>
        <v/>
      </c>
      <c r="BO12" s="86" t="str">
        <f>IF(SUM('Test Sample Data'!O$3:O$50)&gt;10,IF(AND(ISNUMBER('Test Sample Data'!O12),'Test Sample Data'!O12&lt;37,'Test Sample Data'!O12&gt;0),'Test Sample Data'!O12,37),"")</f>
        <v/>
      </c>
      <c r="BP12" s="86" t="str">
        <f>IF(SUM('Test Sample Data'!P$3:P$50)&gt;10,IF(AND(ISNUMBER('Test Sample Data'!P12),'Test Sample Data'!P12&lt;37,'Test Sample Data'!P12&gt;0),'Test Sample Data'!P12,37),"")</f>
        <v/>
      </c>
      <c r="BQ12" s="86" t="str">
        <f>IF(SUM('Test Sample Data'!Q$3:Q$50)&gt;10,IF(AND(ISNUMBER('Test Sample Data'!Q12),'Test Sample Data'!Q12&lt;37,'Test Sample Data'!Q12&gt;0),'Test Sample Data'!Q12,37),"")</f>
        <v/>
      </c>
      <c r="BR12" s="86" t="str">
        <f>IF(SUM('Test Sample Data'!R$3:R$50)&gt;10,IF(AND(ISNUMBER('Test Sample Data'!R12),'Test Sample Data'!R12&lt;37,'Test Sample Data'!R12&gt;0),'Test Sample Data'!R12,37),"")</f>
        <v/>
      </c>
      <c r="BS12" s="86" t="str">
        <f>IF(SUM('Test Sample Data'!S$3:S$50)&gt;10,IF(AND(ISNUMBER('Test Sample Data'!S12),'Test Sample Data'!S12&lt;37,'Test Sample Data'!S12&gt;0),'Test Sample Data'!S12,37),"")</f>
        <v/>
      </c>
      <c r="BT12" s="86" t="str">
        <f>IF(SUM('Test Sample Data'!T$3:T$50)&gt;10,IF(AND(ISNUMBER('Test Sample Data'!T12),'Test Sample Data'!T12&lt;37,'Test Sample Data'!T12&gt;0),'Test Sample Data'!T12,37),"")</f>
        <v/>
      </c>
      <c r="BU12" s="86" t="str">
        <f>IF(SUM('Test Sample Data'!U$3:U$50)&gt;10,IF(AND(ISNUMBER('Test Sample Data'!U12),'Test Sample Data'!U12&lt;37,'Test Sample Data'!U12&gt;0),'Test Sample Data'!U12,37),"")</f>
        <v/>
      </c>
      <c r="BV12" s="86" t="str">
        <f>IF(SUM('Test Sample Data'!V$3:V$50)&gt;10,IF(AND(ISNUMBER('Test Sample Data'!V12),'Test Sample Data'!V12&lt;37,'Test Sample Data'!V12&gt;0),'Test Sample Data'!V12,37),"")</f>
        <v/>
      </c>
      <c r="BW12" s="86" t="str">
        <f>IF(SUM('Test Sample Data'!W$3:W$50)&gt;10,IF(AND(ISNUMBER('Test Sample Data'!W12),'Test Sample Data'!W12&lt;37,'Test Sample Data'!W12&gt;0),'Test Sample Data'!W12,37),"")</f>
        <v/>
      </c>
      <c r="BX12" s="86" t="str">
        <f>IF(SUM('Test Sample Data'!X$3:X$50)&gt;10,IF(AND(ISNUMBER('Test Sample Data'!X12),'Test Sample Data'!X12&lt;37,'Test Sample Data'!X12&gt;0),'Test Sample Data'!X12,37),"")</f>
        <v/>
      </c>
      <c r="BY12" s="86" t="str">
        <f>IF(SUM('Test Sample Data'!Y$3:Y$50)&gt;10,IF(AND(ISNUMBER('Test Sample Data'!Y12),'Test Sample Data'!Y12&lt;37,'Test Sample Data'!Y12&gt;0),'Test Sample Data'!Y12,37),"")</f>
        <v/>
      </c>
      <c r="BZ12" s="86" t="str">
        <f>IF(SUM('Test Sample Data'!Z$3:Z$50)&gt;10,IF(AND(ISNUMBER('Test Sample Data'!Z12),'Test Sample Data'!Z12&lt;37,'Test Sample Data'!Z12&gt;0),'Test Sample Data'!Z12,37),"")</f>
        <v/>
      </c>
      <c r="CA12" s="86" t="str">
        <f>IF(SUM('Test Sample Data'!AA$3:AA$50)&gt;10,IF(AND(ISNUMBER('Test Sample Data'!AA12),'Test Sample Data'!AA12&lt;37,'Test Sample Data'!AA12&gt;0),'Test Sample Data'!AA12,37),"")</f>
        <v/>
      </c>
      <c r="CB12" s="86" t="str">
        <f>IF(SUM('Test Sample Data'!AB$3:AB$50)&gt;10,IF(AND(ISNUMBER('Test Sample Data'!AB12),'Test Sample Data'!AB12&lt;37,'Test Sample Data'!AB12&gt;0),'Test Sample Data'!AB12,37),"")</f>
        <v/>
      </c>
      <c r="CC12" s="86" t="str">
        <f>IF(SUM('Test Sample Data'!AC$3:AC$50)&gt;10,IF(AND(ISNUMBER('Test Sample Data'!AC12),'Test Sample Data'!AC12&lt;37,'Test Sample Data'!AC12&gt;0),'Test Sample Data'!AC12,37),"")</f>
        <v/>
      </c>
      <c r="CD12" s="86" t="str">
        <f>IF(SUM('Test Sample Data'!AD$3:AD$50)&gt;10,IF(AND(ISNUMBER('Test Sample Data'!AD12),'Test Sample Data'!AD12&lt;37,'Test Sample Data'!AD12&gt;0),'Test Sample Data'!AD12,37),"")</f>
        <v/>
      </c>
      <c r="CE12" s="86" t="str">
        <f>IF(SUM('Test Sample Data'!AE$3:AE$50)&gt;10,IF(AND(ISNUMBER('Test Sample Data'!AE12),'Test Sample Data'!AE12&lt;37,'Test Sample Data'!AE12&gt;0),'Test Sample Data'!AE12,37),"")</f>
        <v/>
      </c>
      <c r="CF12" s="86" t="str">
        <f>IF(SUM('Test Sample Data'!AF$3:AF$50)&gt;10,IF(AND(ISNUMBER('Test Sample Data'!AF12),'Test Sample Data'!AF12&lt;37,'Test Sample Data'!AF12&gt;0),'Test Sample Data'!AF12,37),"")</f>
        <v/>
      </c>
      <c r="CG12" s="86" t="str">
        <f>IF(SUM('Test Sample Data'!AG$3:AG$50)&gt;10,IF(AND(ISNUMBER('Test Sample Data'!AG12),'Test Sample Data'!AG12&lt;37,'Test Sample Data'!AG12&gt;0),'Test Sample Data'!AG12,37),"")</f>
        <v/>
      </c>
      <c r="CH12" s="86" t="str">
        <f>IF(SUM('Test Sample Data'!AH$3:AH$50)&gt;10,IF(AND(ISNUMBER('Test Sample Data'!AH12),'Test Sample Data'!AH12&lt;37,'Test Sample Data'!AH12&gt;0),'Test Sample Data'!AH12,37),"")</f>
        <v/>
      </c>
      <c r="CI12" s="86" t="str">
        <f>IF(SUM('Test Sample Data'!AI$3:AI$50)&gt;10,IF(AND(ISNUMBER('Test Sample Data'!AI12),'Test Sample Data'!AI12&lt;37,'Test Sample Data'!AI12&gt;0),'Test Sample Data'!AI12,37),"")</f>
        <v/>
      </c>
      <c r="CJ12" s="86" t="str">
        <f>IF(SUM('Test Sample Data'!AJ$3:AJ$50)&gt;10,IF(AND(ISNUMBER('Test Sample Data'!AJ12),'Test Sample Data'!AJ12&lt;37,'Test Sample Data'!AJ12&gt;0),'Test Sample Data'!AJ12,37),"")</f>
        <v/>
      </c>
      <c r="CK12" s="86" t="str">
        <f>IF(SUM('Test Sample Data'!AK$3:AK$50)&gt;10,IF(AND(ISNUMBER('Test Sample Data'!AK12),'Test Sample Data'!AK12&lt;37,'Test Sample Data'!AK12&gt;0),'Test Sample Data'!AK12,37),"")</f>
        <v/>
      </c>
      <c r="CL12" s="86" t="str">
        <f>IF(SUM('Test Sample Data'!AL$3:AL$50)&gt;10,IF(AND(ISNUMBER('Test Sample Data'!AL12),'Test Sample Data'!AL12&lt;37,'Test Sample Data'!AL12&gt;0),'Test Sample Data'!AL12,37),"")</f>
        <v/>
      </c>
      <c r="CM12" s="86" t="str">
        <f>IF(SUM('Test Sample Data'!AM$3:AM$50)&gt;10,IF(AND(ISNUMBER('Test Sample Data'!AM12),'Test Sample Data'!AM12&lt;37,'Test Sample Data'!AM12&gt;0),'Test Sample Data'!AM12,37),"")</f>
        <v/>
      </c>
      <c r="CN12" s="86" t="str">
        <f>IF(SUM('Test Sample Data'!AN$3:AN$50)&gt;10,IF(AND(ISNUMBER('Test Sample Data'!AN12),'Test Sample Data'!AN12&lt;37,'Test Sample Data'!AN12&gt;0),'Test Sample Data'!AN12,37),"")</f>
        <v/>
      </c>
      <c r="CO12" s="86" t="str">
        <f>IF(SUM('Test Sample Data'!AO$3:AO$50)&gt;10,IF(AND(ISNUMBER('Test Sample Data'!AO12),'Test Sample Data'!AO12&lt;37,'Test Sample Data'!AO12&gt;0),'Test Sample Data'!AO12,37),"")</f>
        <v/>
      </c>
      <c r="CP12" s="86" t="str">
        <f>IF(SUM('Test Sample Data'!AP$3:AP$50)&gt;10,IF(AND(ISNUMBER('Test Sample Data'!AP12),'Test Sample Data'!AP12&lt;37,'Test Sample Data'!AP12&gt;0),'Test Sample Data'!AP12,37),"")</f>
        <v/>
      </c>
      <c r="CQ12" s="86" t="str">
        <f>IF(SUM('Test Sample Data'!AQ$3:AQ$50)&gt;10,IF(AND(ISNUMBER('Test Sample Data'!AQ12),'Test Sample Data'!AQ12&lt;37,'Test Sample Data'!AQ12&gt;0),'Test Sample Data'!AQ12,37),"")</f>
        <v/>
      </c>
      <c r="CR12" s="86" t="str">
        <f>IF(SUM('Test Sample Data'!AR$3:AR$50)&gt;10,IF(AND(ISNUMBER('Test Sample Data'!AR12),'Test Sample Data'!AR12&lt;37,'Test Sample Data'!AR12&gt;0),'Test Sample Data'!AR12,37),"")</f>
        <v/>
      </c>
      <c r="CS12" s="86" t="str">
        <f>IF(SUM('Test Sample Data'!AS$3:AS$50)&gt;10,IF(AND(ISNUMBER('Test Sample Data'!AS12),'Test Sample Data'!AS12&lt;37,'Test Sample Data'!AS12&gt;0),'Test Sample Data'!AS12,37),"")</f>
        <v/>
      </c>
      <c r="CT12" s="86" t="str">
        <f>IF(SUM('Test Sample Data'!AT$3:AT$50)&gt;10,IF(AND(ISNUMBER('Test Sample Data'!AT12),'Test Sample Data'!AT12&lt;37,'Test Sample Data'!AT12&gt;0),'Test Sample Data'!AT12,37),"")</f>
        <v/>
      </c>
      <c r="CU12" s="86" t="str">
        <f>IF(SUM('Test Sample Data'!AU$3:AU$50)&gt;10,IF(AND(ISNUMBER('Test Sample Data'!AU12),'Test Sample Data'!AU12&lt;37,'Test Sample Data'!AU12&gt;0),'Test Sample Data'!AU12,37),"")</f>
        <v/>
      </c>
      <c r="CV12" s="86" t="str">
        <f>IF(SUM('Test Sample Data'!AV$3:AV$50)&gt;10,IF(AND(ISNUMBER('Test Sample Data'!AV12),'Test Sample Data'!AV12&lt;37,'Test Sample Data'!AV12&gt;0),'Test Sample Data'!AV12,37),"")</f>
        <v/>
      </c>
      <c r="CW12" s="86" t="str">
        <f>IF(SUM('Test Sample Data'!AW$3:AW$50)&gt;10,IF(AND(ISNUMBER('Test Sample Data'!AW12),'Test Sample Data'!AW12&lt;37,'Test Sample Data'!AW12&gt;0),'Test Sample Data'!AW12,37),"")</f>
        <v/>
      </c>
      <c r="CX12" s="86" t="str">
        <f>IF(SUM('Test Sample Data'!AX$3:AX$50)&gt;10,IF(AND(ISNUMBER('Test Sample Data'!AX12),'Test Sample Data'!AX12&lt;37,'Test Sample Data'!AX12&gt;0),'Test Sample Data'!AX12,37),"")</f>
        <v/>
      </c>
      <c r="CY12" s="87">
        <f>IF(ISERROR(AVERAGE(Calculations!BC12:CX12)),"",AVERAGE(Calculations!BC12:CX12))</f>
        <v>16.799999999999997</v>
      </c>
      <c r="CZ12" s="87">
        <f>IF(ISERROR(STDEV(Calculations!BC12:CX12)),"",IF(COUNT(Calculations!BC12:CX12)&lt;3,"N/A",STDEV(Calculations!BC12:CX12)))</f>
        <v>5.1961524227066236E-2</v>
      </c>
      <c r="DA12" s="84" t="s">
        <v>1526</v>
      </c>
      <c r="DB12" s="85" t="str">
        <f>'Array Table'!B11</f>
        <v>Bacteroides vulgatus</v>
      </c>
      <c r="DC12" s="87">
        <f>IF(SUM('No Template Controls'!C$3:C$50)&gt;10,IF(AND(ISNUMBER('No Template Controls'!C12),'No Template Controls'!C12&lt;37,'No Template Controls'!C12&gt;0),'No Template Controls'!C12,37),"")</f>
        <v>37</v>
      </c>
      <c r="DD12" s="87">
        <f>IF(SUM('No Template Controls'!D$3:D$50)&gt;10,IF(AND(ISNUMBER('No Template Controls'!D12),'No Template Controls'!D12&lt;37,'No Template Controls'!D12&gt;0),'No Template Controls'!D12,37),"")</f>
        <v>37</v>
      </c>
      <c r="DE12" s="87">
        <f>IF(SUM('No Template Controls'!E$3:E$50)&gt;10,IF(AND(ISNUMBER('No Template Controls'!E12),'No Template Controls'!E12&lt;37,'No Template Controls'!E12&gt;0),'No Template Controls'!E12,37),"")</f>
        <v>37</v>
      </c>
      <c r="DF12" s="87" t="str">
        <f>IF(SUM('No Template Controls'!F$3:F$50)&gt;10,IF(AND(ISNUMBER('No Template Controls'!F12),'No Template Controls'!F12&lt;37,'No Template Controls'!F12&gt;0),'No Template Controls'!F12,37),"")</f>
        <v/>
      </c>
      <c r="DG12" s="87" t="str">
        <f>IF(SUM('No Template Controls'!G$3:G$50)&gt;10,IF(AND(ISNUMBER('No Template Controls'!G12),'No Template Controls'!G12&lt;37,'No Template Controls'!G12&gt;0),'No Template Controls'!G12,37),"")</f>
        <v/>
      </c>
      <c r="DH12" s="87" t="str">
        <f>IF(SUM('No Template Controls'!H$3:H$50)&gt;10,IF(AND(ISNUMBER('No Template Controls'!H12),'No Template Controls'!H12&lt;37,'No Template Controls'!H12&gt;0),'No Template Controls'!H12,37),"")</f>
        <v/>
      </c>
      <c r="DI12" s="87">
        <f>IF(ISERROR(AVERAGE(Calculations!DC12:DH12)),"",AVERAGE(Calculations!DC12:DH12))</f>
        <v>37</v>
      </c>
      <c r="DJ12" s="87">
        <f>IF(ISERROR(STDEV(Calculations!DC12:DH12)),"",IF(COUNT(Calculations!DC12:DH12)&lt;3,"N/A",STDEV(Calculations!DC12:DH12)))</f>
        <v>0</v>
      </c>
      <c r="DK12" s="84" t="s">
        <v>1526</v>
      </c>
      <c r="DL12" s="85" t="str">
        <f>'Array Table'!B11</f>
        <v>Bacteroides vulgatus</v>
      </c>
      <c r="DM12" s="86">
        <f t="shared" si="0"/>
        <v>2.620000000000001</v>
      </c>
      <c r="DN12" s="86">
        <f t="shared" si="1"/>
        <v>2.4849999999999994</v>
      </c>
      <c r="DO12" s="86">
        <f t="shared" si="2"/>
        <v>2.620000000000001</v>
      </c>
      <c r="DP12" s="86" t="str">
        <f t="shared" si="3"/>
        <v/>
      </c>
      <c r="DQ12" s="86" t="str">
        <f t="shared" si="4"/>
        <v/>
      </c>
      <c r="DR12" s="86" t="str">
        <f t="shared" si="5"/>
        <v/>
      </c>
      <c r="DS12" s="86" t="str">
        <f t="shared" si="6"/>
        <v/>
      </c>
      <c r="DT12" s="86" t="str">
        <f t="shared" si="7"/>
        <v/>
      </c>
      <c r="DU12" s="86" t="str">
        <f t="shared" si="8"/>
        <v/>
      </c>
      <c r="DV12" s="86" t="str">
        <f t="shared" si="9"/>
        <v/>
      </c>
      <c r="DW12" s="86" t="str">
        <f t="shared" si="10"/>
        <v/>
      </c>
      <c r="DX12" s="86" t="str">
        <f t="shared" si="11"/>
        <v/>
      </c>
      <c r="DY12" s="86" t="str">
        <f t="shared" si="12"/>
        <v/>
      </c>
      <c r="DZ12" s="86" t="str">
        <f t="shared" si="13"/>
        <v/>
      </c>
      <c r="EA12" s="86" t="str">
        <f t="shared" si="14"/>
        <v/>
      </c>
      <c r="EB12" s="86" t="str">
        <f t="shared" si="15"/>
        <v/>
      </c>
      <c r="EC12" s="86" t="str">
        <f t="shared" si="16"/>
        <v/>
      </c>
      <c r="ED12" s="86" t="str">
        <f t="shared" si="17"/>
        <v/>
      </c>
      <c r="EE12" s="86" t="str">
        <f t="shared" si="18"/>
        <v/>
      </c>
      <c r="EF12" s="86" t="str">
        <f t="shared" si="19"/>
        <v/>
      </c>
      <c r="EG12" s="86" t="str">
        <f t="shared" si="20"/>
        <v/>
      </c>
      <c r="EH12" s="86" t="str">
        <f t="shared" si="21"/>
        <v/>
      </c>
      <c r="EI12" s="86" t="str">
        <f t="shared" si="22"/>
        <v/>
      </c>
      <c r="EJ12" s="86" t="str">
        <f t="shared" si="23"/>
        <v/>
      </c>
      <c r="EK12" s="86" t="str">
        <f t="shared" si="24"/>
        <v/>
      </c>
      <c r="EL12" s="86" t="str">
        <f t="shared" si="25"/>
        <v/>
      </c>
      <c r="EM12" s="86" t="str">
        <f t="shared" si="26"/>
        <v/>
      </c>
      <c r="EN12" s="86" t="str">
        <f t="shared" si="27"/>
        <v/>
      </c>
      <c r="EO12" s="86" t="str">
        <f t="shared" si="28"/>
        <v/>
      </c>
      <c r="EP12" s="86" t="str">
        <f t="shared" si="29"/>
        <v/>
      </c>
      <c r="EQ12" s="86" t="str">
        <f t="shared" si="30"/>
        <v/>
      </c>
      <c r="ER12" s="86" t="str">
        <f t="shared" si="31"/>
        <v/>
      </c>
      <c r="ES12" s="86" t="str">
        <f t="shared" si="32"/>
        <v/>
      </c>
      <c r="ET12" s="86" t="str">
        <f t="shared" si="33"/>
        <v/>
      </c>
      <c r="EU12" s="86" t="str">
        <f t="shared" si="34"/>
        <v/>
      </c>
      <c r="EV12" s="86" t="str">
        <f t="shared" si="35"/>
        <v/>
      </c>
      <c r="EW12" s="86" t="str">
        <f t="shared" si="36"/>
        <v/>
      </c>
      <c r="EX12" s="86" t="str">
        <f t="shared" si="37"/>
        <v/>
      </c>
      <c r="EY12" s="86" t="str">
        <f t="shared" si="38"/>
        <v/>
      </c>
      <c r="EZ12" s="86" t="str">
        <f t="shared" si="39"/>
        <v/>
      </c>
      <c r="FA12" s="86" t="str">
        <f t="shared" si="40"/>
        <v/>
      </c>
      <c r="FB12" s="86" t="str">
        <f t="shared" si="41"/>
        <v/>
      </c>
      <c r="FC12" s="86" t="str">
        <f t="shared" si="42"/>
        <v/>
      </c>
      <c r="FD12" s="86" t="str">
        <f t="shared" si="43"/>
        <v/>
      </c>
      <c r="FE12" s="86" t="str">
        <f t="shared" si="44"/>
        <v/>
      </c>
      <c r="FF12" s="86" t="str">
        <f t="shared" si="45"/>
        <v/>
      </c>
      <c r="FG12" s="86" t="str">
        <f t="shared" si="46"/>
        <v/>
      </c>
      <c r="FH12" s="86" t="str">
        <f t="shared" si="47"/>
        <v/>
      </c>
      <c r="FI12" s="88">
        <f t="shared" si="48"/>
        <v>2.5750000000000006</v>
      </c>
      <c r="FJ12" s="84" t="s">
        <v>1526</v>
      </c>
      <c r="FK12" s="85" t="str">
        <f>'Array Table'!B11</f>
        <v>Bacteroides vulgatus</v>
      </c>
      <c r="FL12" s="86">
        <f t="shared" si="49"/>
        <v>-7.5850000000000009</v>
      </c>
      <c r="FM12" s="86">
        <f t="shared" si="50"/>
        <v>-8.495000000000001</v>
      </c>
      <c r="FN12" s="86">
        <f t="shared" si="51"/>
        <v>-7.0850000000000009</v>
      </c>
      <c r="FO12" s="86" t="str">
        <f t="shared" si="52"/>
        <v/>
      </c>
      <c r="FP12" s="86" t="str">
        <f t="shared" si="53"/>
        <v/>
      </c>
      <c r="FQ12" s="86" t="str">
        <f t="shared" si="54"/>
        <v/>
      </c>
      <c r="FR12" s="86" t="str">
        <f t="shared" si="55"/>
        <v/>
      </c>
      <c r="FS12" s="86" t="str">
        <f t="shared" si="56"/>
        <v/>
      </c>
      <c r="FT12" s="86" t="str">
        <f t="shared" si="57"/>
        <v/>
      </c>
      <c r="FU12" s="86" t="str">
        <f t="shared" si="58"/>
        <v/>
      </c>
      <c r="FV12" s="86" t="str">
        <f t="shared" si="59"/>
        <v/>
      </c>
      <c r="FW12" s="86" t="str">
        <f t="shared" si="60"/>
        <v/>
      </c>
      <c r="FX12" s="86" t="str">
        <f t="shared" si="61"/>
        <v/>
      </c>
      <c r="FY12" s="86" t="str">
        <f t="shared" si="62"/>
        <v/>
      </c>
      <c r="FZ12" s="86" t="str">
        <f t="shared" si="63"/>
        <v/>
      </c>
      <c r="GA12" s="86" t="str">
        <f t="shared" si="64"/>
        <v/>
      </c>
      <c r="GB12" s="86" t="str">
        <f t="shared" si="65"/>
        <v/>
      </c>
      <c r="GC12" s="86" t="str">
        <f t="shared" si="66"/>
        <v/>
      </c>
      <c r="GD12" s="86" t="str">
        <f t="shared" si="67"/>
        <v/>
      </c>
      <c r="GE12" s="86" t="str">
        <f t="shared" si="68"/>
        <v/>
      </c>
      <c r="GF12" s="86" t="str">
        <f t="shared" si="69"/>
        <v/>
      </c>
      <c r="GG12" s="86" t="str">
        <f t="shared" si="70"/>
        <v/>
      </c>
      <c r="GH12" s="86" t="str">
        <f t="shared" si="71"/>
        <v/>
      </c>
      <c r="GI12" s="86" t="str">
        <f t="shared" si="72"/>
        <v/>
      </c>
      <c r="GJ12" s="86" t="str">
        <f t="shared" si="73"/>
        <v/>
      </c>
      <c r="GK12" s="86" t="str">
        <f t="shared" si="74"/>
        <v/>
      </c>
      <c r="GL12" s="86" t="str">
        <f t="shared" si="75"/>
        <v/>
      </c>
      <c r="GM12" s="86" t="str">
        <f t="shared" si="76"/>
        <v/>
      </c>
      <c r="GN12" s="86" t="str">
        <f t="shared" si="77"/>
        <v/>
      </c>
      <c r="GO12" s="86" t="str">
        <f t="shared" si="78"/>
        <v/>
      </c>
      <c r="GP12" s="86" t="str">
        <f t="shared" si="79"/>
        <v/>
      </c>
      <c r="GQ12" s="86" t="str">
        <f t="shared" si="80"/>
        <v/>
      </c>
      <c r="GR12" s="86" t="str">
        <f t="shared" si="81"/>
        <v/>
      </c>
      <c r="GS12" s="86" t="str">
        <f t="shared" si="82"/>
        <v/>
      </c>
      <c r="GT12" s="86" t="str">
        <f t="shared" si="83"/>
        <v/>
      </c>
      <c r="GU12" s="86" t="str">
        <f t="shared" si="84"/>
        <v/>
      </c>
      <c r="GV12" s="86" t="str">
        <f t="shared" si="85"/>
        <v/>
      </c>
      <c r="GW12" s="86" t="str">
        <f t="shared" si="86"/>
        <v/>
      </c>
      <c r="GX12" s="86" t="str">
        <f t="shared" si="87"/>
        <v/>
      </c>
      <c r="GY12" s="86" t="str">
        <f t="shared" si="88"/>
        <v/>
      </c>
      <c r="GZ12" s="86" t="str">
        <f t="shared" si="89"/>
        <v/>
      </c>
      <c r="HA12" s="86" t="str">
        <f t="shared" si="90"/>
        <v/>
      </c>
      <c r="HB12" s="86" t="str">
        <f t="shared" si="91"/>
        <v/>
      </c>
      <c r="HC12" s="86" t="str">
        <f t="shared" si="92"/>
        <v/>
      </c>
      <c r="HD12" s="86" t="str">
        <f t="shared" si="93"/>
        <v/>
      </c>
      <c r="HE12" s="86" t="str">
        <f t="shared" si="94"/>
        <v/>
      </c>
      <c r="HF12" s="86" t="str">
        <f t="shared" si="95"/>
        <v/>
      </c>
      <c r="HG12" s="86" t="str">
        <f t="shared" si="96"/>
        <v/>
      </c>
      <c r="HH12" s="89">
        <f t="shared" si="97"/>
        <v>-7.7216666666666676</v>
      </c>
      <c r="HI12" s="84" t="s">
        <v>1526</v>
      </c>
      <c r="HJ12" s="85" t="str">
        <f>'Array Table'!B11</f>
        <v>Bacteroides vulgatus</v>
      </c>
      <c r="HK12" s="87">
        <f t="shared" si="154"/>
        <v>1257.7824249540358</v>
      </c>
      <c r="HL12" s="90">
        <f t="shared" si="149"/>
        <v>1257.7824249540358</v>
      </c>
      <c r="HM12" s="87">
        <f t="shared" si="150"/>
        <v>3.0996055220201266</v>
      </c>
      <c r="HN12" s="84" t="s">
        <v>1526</v>
      </c>
      <c r="HO12" s="85" t="str">
        <f>'Array Table'!B11</f>
        <v>Bacteroides vulgatus</v>
      </c>
      <c r="HP12" s="92">
        <f t="shared" si="151"/>
        <v>9.879999999999999</v>
      </c>
      <c r="HQ12" s="92">
        <f t="shared" si="236"/>
        <v>9.7899999999999991</v>
      </c>
      <c r="HR12" s="92">
        <f t="shared" si="237"/>
        <v>9.879999999999999</v>
      </c>
      <c r="HS12" s="92" t="str">
        <f t="shared" si="238"/>
        <v/>
      </c>
      <c r="HT12" s="92" t="str">
        <f t="shared" si="239"/>
        <v/>
      </c>
      <c r="HU12" s="92" t="str">
        <f t="shared" si="240"/>
        <v/>
      </c>
      <c r="HV12" s="92" t="str">
        <f t="shared" si="241"/>
        <v/>
      </c>
      <c r="HW12" s="92" t="str">
        <f t="shared" si="242"/>
        <v/>
      </c>
      <c r="HX12" s="92" t="str">
        <f t="shared" si="243"/>
        <v/>
      </c>
      <c r="HY12" s="92" t="str">
        <f t="shared" si="244"/>
        <v/>
      </c>
      <c r="HZ12" s="92" t="str">
        <f t="shared" si="245"/>
        <v/>
      </c>
      <c r="IA12" s="92" t="str">
        <f t="shared" si="246"/>
        <v/>
      </c>
      <c r="IB12" s="92" t="str">
        <f t="shared" si="247"/>
        <v/>
      </c>
      <c r="IC12" s="92" t="str">
        <f t="shared" si="248"/>
        <v/>
      </c>
      <c r="ID12" s="92" t="str">
        <f t="shared" si="249"/>
        <v/>
      </c>
      <c r="IE12" s="92" t="str">
        <f t="shared" si="250"/>
        <v/>
      </c>
      <c r="IF12" s="92" t="str">
        <f t="shared" si="251"/>
        <v/>
      </c>
      <c r="IG12" s="92" t="str">
        <f t="shared" si="252"/>
        <v/>
      </c>
      <c r="IH12" s="92" t="str">
        <f t="shared" si="253"/>
        <v/>
      </c>
      <c r="II12" s="92" t="str">
        <f t="shared" si="254"/>
        <v/>
      </c>
      <c r="IJ12" s="92" t="str">
        <f t="shared" si="255"/>
        <v/>
      </c>
      <c r="IK12" s="92" t="str">
        <f t="shared" si="155"/>
        <v/>
      </c>
      <c r="IL12" s="92" t="str">
        <f t="shared" si="156"/>
        <v/>
      </c>
      <c r="IM12" s="92" t="str">
        <f t="shared" si="157"/>
        <v/>
      </c>
      <c r="IN12" s="92" t="str">
        <f t="shared" si="158"/>
        <v/>
      </c>
      <c r="IO12" s="92" t="str">
        <f t="shared" si="159"/>
        <v/>
      </c>
      <c r="IP12" s="92" t="str">
        <f t="shared" si="160"/>
        <v/>
      </c>
      <c r="IQ12" s="92" t="str">
        <f t="shared" si="161"/>
        <v/>
      </c>
      <c r="IR12" s="92" t="str">
        <f t="shared" si="162"/>
        <v/>
      </c>
      <c r="IS12" s="92" t="str">
        <f t="shared" si="163"/>
        <v/>
      </c>
      <c r="IT12" s="92" t="str">
        <f t="shared" si="164"/>
        <v/>
      </c>
      <c r="IU12" s="92" t="str">
        <f t="shared" si="165"/>
        <v/>
      </c>
      <c r="IV12" s="92" t="str">
        <f t="shared" si="166"/>
        <v/>
      </c>
      <c r="IW12" s="92" t="str">
        <f t="shared" si="167"/>
        <v/>
      </c>
      <c r="IX12" s="92" t="str">
        <f t="shared" si="168"/>
        <v/>
      </c>
      <c r="IY12" s="92" t="str">
        <f t="shared" si="169"/>
        <v/>
      </c>
      <c r="IZ12" s="92" t="str">
        <f t="shared" si="170"/>
        <v/>
      </c>
      <c r="JA12" s="92" t="str">
        <f t="shared" si="171"/>
        <v/>
      </c>
      <c r="JB12" s="92" t="str">
        <f t="shared" si="172"/>
        <v/>
      </c>
      <c r="JC12" s="92" t="str">
        <f t="shared" si="173"/>
        <v/>
      </c>
      <c r="JD12" s="92" t="str">
        <f t="shared" si="174"/>
        <v/>
      </c>
      <c r="JE12" s="92" t="str">
        <f t="shared" si="175"/>
        <v/>
      </c>
      <c r="JF12" s="92" t="str">
        <f t="shared" si="176"/>
        <v/>
      </c>
      <c r="JG12" s="92" t="str">
        <f t="shared" si="177"/>
        <v/>
      </c>
      <c r="JH12" s="92" t="str">
        <f t="shared" si="178"/>
        <v/>
      </c>
      <c r="JI12" s="92" t="str">
        <f t="shared" si="179"/>
        <v/>
      </c>
      <c r="JJ12" s="92" t="str">
        <f t="shared" si="180"/>
        <v/>
      </c>
      <c r="JK12" s="92" t="str">
        <f t="shared" si="181"/>
        <v/>
      </c>
      <c r="JL12" s="84" t="s">
        <v>1526</v>
      </c>
      <c r="JM12" s="85" t="str">
        <f>'Array Table'!B11</f>
        <v>Bacteroides vulgatus</v>
      </c>
      <c r="JN12" s="92">
        <f t="shared" si="152"/>
        <v>20.23</v>
      </c>
      <c r="JO12" s="92">
        <f t="shared" si="256"/>
        <v>20.14</v>
      </c>
      <c r="JP12" s="92">
        <f t="shared" si="257"/>
        <v>20.23</v>
      </c>
      <c r="JQ12" s="92" t="str">
        <f t="shared" si="258"/>
        <v/>
      </c>
      <c r="JR12" s="92" t="str">
        <f t="shared" si="259"/>
        <v/>
      </c>
      <c r="JS12" s="92" t="str">
        <f t="shared" si="260"/>
        <v/>
      </c>
      <c r="JT12" s="92" t="str">
        <f t="shared" si="261"/>
        <v/>
      </c>
      <c r="JU12" s="92" t="str">
        <f t="shared" si="262"/>
        <v/>
      </c>
      <c r="JV12" s="92" t="str">
        <f t="shared" si="263"/>
        <v/>
      </c>
      <c r="JW12" s="92" t="str">
        <f t="shared" si="264"/>
        <v/>
      </c>
      <c r="JX12" s="92" t="str">
        <f t="shared" si="265"/>
        <v/>
      </c>
      <c r="JY12" s="92" t="str">
        <f t="shared" si="266"/>
        <v/>
      </c>
      <c r="JZ12" s="92" t="str">
        <f t="shared" si="267"/>
        <v/>
      </c>
      <c r="KA12" s="92" t="str">
        <f t="shared" si="268"/>
        <v/>
      </c>
      <c r="KB12" s="92" t="str">
        <f t="shared" si="269"/>
        <v/>
      </c>
      <c r="KC12" s="92" t="str">
        <f t="shared" si="270"/>
        <v/>
      </c>
      <c r="KD12" s="92" t="str">
        <f t="shared" si="271"/>
        <v/>
      </c>
      <c r="KE12" s="92" t="str">
        <f t="shared" si="272"/>
        <v/>
      </c>
      <c r="KF12" s="92" t="str">
        <f t="shared" si="273"/>
        <v/>
      </c>
      <c r="KG12" s="92" t="str">
        <f t="shared" si="274"/>
        <v/>
      </c>
      <c r="KH12" s="92" t="str">
        <f t="shared" si="275"/>
        <v/>
      </c>
      <c r="KI12" s="92" t="str">
        <f t="shared" si="182"/>
        <v/>
      </c>
      <c r="KJ12" s="92" t="str">
        <f t="shared" si="183"/>
        <v/>
      </c>
      <c r="KK12" s="92" t="str">
        <f t="shared" si="184"/>
        <v/>
      </c>
      <c r="KL12" s="92" t="str">
        <f t="shared" si="185"/>
        <v/>
      </c>
      <c r="KM12" s="92" t="str">
        <f t="shared" si="186"/>
        <v/>
      </c>
      <c r="KN12" s="92" t="str">
        <f t="shared" si="187"/>
        <v/>
      </c>
      <c r="KO12" s="92" t="str">
        <f t="shared" si="188"/>
        <v/>
      </c>
      <c r="KP12" s="92" t="str">
        <f t="shared" si="189"/>
        <v/>
      </c>
      <c r="KQ12" s="92" t="str">
        <f t="shared" si="190"/>
        <v/>
      </c>
      <c r="KR12" s="92" t="str">
        <f t="shared" si="191"/>
        <v/>
      </c>
      <c r="KS12" s="92" t="str">
        <f t="shared" si="192"/>
        <v/>
      </c>
      <c r="KT12" s="92" t="str">
        <f t="shared" si="193"/>
        <v/>
      </c>
      <c r="KU12" s="92" t="str">
        <f t="shared" si="194"/>
        <v/>
      </c>
      <c r="KV12" s="92" t="str">
        <f t="shared" si="195"/>
        <v/>
      </c>
      <c r="KW12" s="92" t="str">
        <f t="shared" si="196"/>
        <v/>
      </c>
      <c r="KX12" s="92" t="str">
        <f t="shared" si="197"/>
        <v/>
      </c>
      <c r="KY12" s="92" t="str">
        <f t="shared" si="198"/>
        <v/>
      </c>
      <c r="KZ12" s="92" t="str">
        <f t="shared" si="199"/>
        <v/>
      </c>
      <c r="LA12" s="92" t="str">
        <f t="shared" si="200"/>
        <v/>
      </c>
      <c r="LB12" s="92" t="str">
        <f t="shared" si="201"/>
        <v/>
      </c>
      <c r="LC12" s="92" t="str">
        <f t="shared" si="202"/>
        <v/>
      </c>
      <c r="LD12" s="92" t="str">
        <f t="shared" si="203"/>
        <v/>
      </c>
      <c r="LE12" s="92" t="str">
        <f t="shared" si="204"/>
        <v/>
      </c>
      <c r="LF12" s="92" t="str">
        <f t="shared" si="205"/>
        <v/>
      </c>
      <c r="LG12" s="92" t="str">
        <f t="shared" si="206"/>
        <v/>
      </c>
      <c r="LH12" s="92" t="str">
        <f t="shared" si="207"/>
        <v/>
      </c>
      <c r="LI12" s="92" t="str">
        <f t="shared" si="208"/>
        <v/>
      </c>
      <c r="LJ12" s="84" t="s">
        <v>1526</v>
      </c>
      <c r="LK12" s="85" t="str">
        <f>'Array Table'!B11</f>
        <v>Bacteroides vulgatus</v>
      </c>
      <c r="LL12" s="93" t="str">
        <f t="shared" si="153"/>
        <v>+</v>
      </c>
      <c r="LM12" s="93" t="str">
        <f t="shared" si="276"/>
        <v>+</v>
      </c>
      <c r="LN12" s="93" t="str">
        <f t="shared" si="277"/>
        <v>+</v>
      </c>
      <c r="LO12" s="93" t="str">
        <f t="shared" si="278"/>
        <v/>
      </c>
      <c r="LP12" s="93" t="str">
        <f t="shared" si="279"/>
        <v/>
      </c>
      <c r="LQ12" s="93" t="str">
        <f t="shared" si="280"/>
        <v/>
      </c>
      <c r="LR12" s="93" t="str">
        <f t="shared" si="281"/>
        <v/>
      </c>
      <c r="LS12" s="93" t="str">
        <f t="shared" si="282"/>
        <v/>
      </c>
      <c r="LT12" s="93" t="str">
        <f t="shared" si="283"/>
        <v/>
      </c>
      <c r="LU12" s="93" t="str">
        <f t="shared" si="284"/>
        <v/>
      </c>
      <c r="LV12" s="93" t="str">
        <f t="shared" si="285"/>
        <v/>
      </c>
      <c r="LW12" s="93" t="str">
        <f t="shared" si="286"/>
        <v/>
      </c>
      <c r="LX12" s="93" t="str">
        <f t="shared" si="287"/>
        <v/>
      </c>
      <c r="LY12" s="93" t="str">
        <f t="shared" si="288"/>
        <v/>
      </c>
      <c r="LZ12" s="93" t="str">
        <f t="shared" si="289"/>
        <v/>
      </c>
      <c r="MA12" s="93" t="str">
        <f t="shared" si="290"/>
        <v/>
      </c>
      <c r="MB12" s="93" t="str">
        <f t="shared" si="291"/>
        <v/>
      </c>
      <c r="MC12" s="93" t="str">
        <f t="shared" si="292"/>
        <v/>
      </c>
      <c r="MD12" s="93" t="str">
        <f t="shared" si="293"/>
        <v/>
      </c>
      <c r="ME12" s="93" t="str">
        <f t="shared" si="294"/>
        <v/>
      </c>
      <c r="MF12" s="93" t="str">
        <f t="shared" si="295"/>
        <v/>
      </c>
      <c r="MG12" s="93" t="str">
        <f t="shared" si="209"/>
        <v/>
      </c>
      <c r="MH12" s="93" t="str">
        <f t="shared" si="210"/>
        <v/>
      </c>
      <c r="MI12" s="93" t="str">
        <f t="shared" si="211"/>
        <v/>
      </c>
      <c r="MJ12" s="93" t="str">
        <f t="shared" si="212"/>
        <v/>
      </c>
      <c r="MK12" s="93" t="str">
        <f t="shared" si="213"/>
        <v/>
      </c>
      <c r="ML12" s="93" t="str">
        <f t="shared" si="214"/>
        <v/>
      </c>
      <c r="MM12" s="93" t="str">
        <f t="shared" si="215"/>
        <v/>
      </c>
      <c r="MN12" s="93" t="str">
        <f t="shared" si="216"/>
        <v/>
      </c>
      <c r="MO12" s="93" t="str">
        <f t="shared" si="217"/>
        <v/>
      </c>
      <c r="MP12" s="93" t="str">
        <f t="shared" si="218"/>
        <v/>
      </c>
      <c r="MQ12" s="93" t="str">
        <f t="shared" si="219"/>
        <v/>
      </c>
      <c r="MR12" s="93" t="str">
        <f t="shared" si="220"/>
        <v/>
      </c>
      <c r="MS12" s="93" t="str">
        <f t="shared" si="221"/>
        <v/>
      </c>
      <c r="MT12" s="93" t="str">
        <f t="shared" si="222"/>
        <v/>
      </c>
      <c r="MU12" s="93" t="str">
        <f t="shared" si="223"/>
        <v/>
      </c>
      <c r="MV12" s="93" t="str">
        <f t="shared" si="224"/>
        <v/>
      </c>
      <c r="MW12" s="93" t="str">
        <f t="shared" si="225"/>
        <v/>
      </c>
      <c r="MX12" s="93" t="str">
        <f t="shared" si="226"/>
        <v/>
      </c>
      <c r="MY12" s="93" t="str">
        <f t="shared" si="227"/>
        <v/>
      </c>
      <c r="MZ12" s="93" t="str">
        <f t="shared" si="228"/>
        <v/>
      </c>
      <c r="NA12" s="93" t="str">
        <f t="shared" si="229"/>
        <v/>
      </c>
      <c r="NB12" s="93" t="str">
        <f t="shared" si="230"/>
        <v/>
      </c>
      <c r="NC12" s="93" t="str">
        <f t="shared" si="231"/>
        <v/>
      </c>
      <c r="ND12" s="93" t="str">
        <f t="shared" si="232"/>
        <v/>
      </c>
      <c r="NE12" s="93" t="str">
        <f t="shared" si="233"/>
        <v/>
      </c>
      <c r="NF12" s="93" t="str">
        <f t="shared" si="234"/>
        <v/>
      </c>
      <c r="NG12" s="93" t="str">
        <f t="shared" si="235"/>
        <v/>
      </c>
      <c r="NH12" s="84" t="s">
        <v>1526</v>
      </c>
      <c r="NI12" s="85" t="str">
        <f>'Array Table'!B11</f>
        <v>Bacteroides vulgatus</v>
      </c>
      <c r="NJ12" s="93" t="str">
        <f t="shared" si="101"/>
        <v>+</v>
      </c>
      <c r="NK12" s="93" t="str">
        <f t="shared" si="102"/>
        <v>+</v>
      </c>
      <c r="NL12" s="93" t="str">
        <f t="shared" si="103"/>
        <v>+</v>
      </c>
      <c r="NM12" s="93" t="str">
        <f t="shared" si="104"/>
        <v/>
      </c>
      <c r="NN12" s="93" t="str">
        <f t="shared" si="105"/>
        <v/>
      </c>
      <c r="NO12" s="93" t="str">
        <f t="shared" si="106"/>
        <v/>
      </c>
      <c r="NP12" s="93" t="str">
        <f t="shared" si="107"/>
        <v/>
      </c>
      <c r="NQ12" s="93" t="str">
        <f t="shared" si="108"/>
        <v/>
      </c>
      <c r="NR12" s="93" t="str">
        <f t="shared" si="109"/>
        <v/>
      </c>
      <c r="NS12" s="93" t="str">
        <f t="shared" si="110"/>
        <v/>
      </c>
      <c r="NT12" s="93" t="str">
        <f t="shared" si="111"/>
        <v/>
      </c>
      <c r="NU12" s="93" t="str">
        <f t="shared" si="112"/>
        <v/>
      </c>
      <c r="NV12" s="93" t="str">
        <f t="shared" si="113"/>
        <v/>
      </c>
      <c r="NW12" s="93" t="str">
        <f t="shared" si="114"/>
        <v/>
      </c>
      <c r="NX12" s="93" t="str">
        <f t="shared" si="115"/>
        <v/>
      </c>
      <c r="NY12" s="93" t="str">
        <f t="shared" si="116"/>
        <v/>
      </c>
      <c r="NZ12" s="93" t="str">
        <f t="shared" si="117"/>
        <v/>
      </c>
      <c r="OA12" s="93" t="str">
        <f t="shared" si="118"/>
        <v/>
      </c>
      <c r="OB12" s="93" t="str">
        <f t="shared" si="119"/>
        <v/>
      </c>
      <c r="OC12" s="93" t="str">
        <f t="shared" si="120"/>
        <v/>
      </c>
      <c r="OD12" s="93" t="str">
        <f t="shared" si="121"/>
        <v/>
      </c>
      <c r="OE12" s="93" t="str">
        <f t="shared" si="122"/>
        <v/>
      </c>
      <c r="OF12" s="93" t="str">
        <f t="shared" si="123"/>
        <v/>
      </c>
      <c r="OG12" s="93" t="str">
        <f t="shared" si="124"/>
        <v/>
      </c>
      <c r="OH12" s="93" t="str">
        <f t="shared" si="125"/>
        <v/>
      </c>
      <c r="OI12" s="93" t="str">
        <f t="shared" si="126"/>
        <v/>
      </c>
      <c r="OJ12" s="93" t="str">
        <f t="shared" si="127"/>
        <v/>
      </c>
      <c r="OK12" s="93" t="str">
        <f t="shared" si="128"/>
        <v/>
      </c>
      <c r="OL12" s="93" t="str">
        <f t="shared" si="129"/>
        <v/>
      </c>
      <c r="OM12" s="93" t="str">
        <f t="shared" si="130"/>
        <v/>
      </c>
      <c r="ON12" s="93" t="str">
        <f t="shared" si="131"/>
        <v/>
      </c>
      <c r="OO12" s="93" t="str">
        <f t="shared" si="132"/>
        <v/>
      </c>
      <c r="OP12" s="93" t="str">
        <f t="shared" si="133"/>
        <v/>
      </c>
      <c r="OQ12" s="93" t="str">
        <f t="shared" si="134"/>
        <v/>
      </c>
      <c r="OR12" s="93" t="str">
        <f t="shared" si="135"/>
        <v/>
      </c>
      <c r="OS12" s="93" t="str">
        <f t="shared" si="136"/>
        <v/>
      </c>
      <c r="OT12" s="93" t="str">
        <f t="shared" si="137"/>
        <v/>
      </c>
      <c r="OU12" s="93" t="str">
        <f t="shared" si="138"/>
        <v/>
      </c>
      <c r="OV12" s="93" t="str">
        <f t="shared" si="139"/>
        <v/>
      </c>
      <c r="OW12" s="93" t="str">
        <f t="shared" si="140"/>
        <v/>
      </c>
      <c r="OX12" s="93" t="str">
        <f t="shared" si="141"/>
        <v/>
      </c>
      <c r="OY12" s="93" t="str">
        <f t="shared" si="142"/>
        <v/>
      </c>
      <c r="OZ12" s="93" t="str">
        <f t="shared" si="143"/>
        <v/>
      </c>
      <c r="PA12" s="93" t="str">
        <f t="shared" si="144"/>
        <v/>
      </c>
      <c r="PB12" s="93" t="str">
        <f t="shared" si="145"/>
        <v/>
      </c>
      <c r="PC12" s="93" t="str">
        <f t="shared" si="146"/>
        <v/>
      </c>
      <c r="PD12" s="93" t="str">
        <f t="shared" si="147"/>
        <v/>
      </c>
      <c r="PE12" s="93" t="str">
        <f t="shared" si="148"/>
        <v/>
      </c>
    </row>
    <row r="13" spans="1:421" ht="12.75" x14ac:dyDescent="0.25">
      <c r="A13" s="84" t="s">
        <v>1527</v>
      </c>
      <c r="B13" s="85" t="str">
        <f>'Array Table'!B12</f>
        <v>Bifidobacterium adolescentis</v>
      </c>
      <c r="C13" s="86">
        <f>IF(SUM('Control Sample Data'!C$3:C$50)&gt;10,IF(AND(ISNUMBER('Control Sample Data'!C13),'Control Sample Data'!C13&lt;37,'Control Sample Data'!C13&gt;0),'Control Sample Data'!C13,37),"")</f>
        <v>35.53</v>
      </c>
      <c r="D13" s="86">
        <f>IF(SUM('Control Sample Data'!D$3:D$50)&gt;10,IF(AND(ISNUMBER('Control Sample Data'!D13),'Control Sample Data'!D13&lt;37,'Control Sample Data'!D13&gt;0),'Control Sample Data'!D13,37),"")</f>
        <v>36.21</v>
      </c>
      <c r="E13" s="86">
        <f>IF(SUM('Control Sample Data'!E$3:E$50)&gt;10,IF(AND(ISNUMBER('Control Sample Data'!E13),'Control Sample Data'!E13&lt;37,'Control Sample Data'!E13&gt;0),'Control Sample Data'!E13,37),"")</f>
        <v>37</v>
      </c>
      <c r="F13" s="86" t="str">
        <f>IF(SUM('Control Sample Data'!F$3:F$50)&gt;10,IF(AND(ISNUMBER('Control Sample Data'!F13),'Control Sample Data'!F13&lt;37,'Control Sample Data'!F13&gt;0),'Control Sample Data'!F13,37),"")</f>
        <v/>
      </c>
      <c r="G13" s="86" t="str">
        <f>IF(SUM('Control Sample Data'!G$3:G$50)&gt;10,IF(AND(ISNUMBER('Control Sample Data'!G13),'Control Sample Data'!G13&lt;37,'Control Sample Data'!G13&gt;0),'Control Sample Data'!G13,37),"")</f>
        <v/>
      </c>
      <c r="H13" s="86" t="str">
        <f>IF(SUM('Control Sample Data'!H$3:H$50)&gt;10,IF(AND(ISNUMBER('Control Sample Data'!H13),'Control Sample Data'!H13&lt;37,'Control Sample Data'!H13&gt;0),'Control Sample Data'!H13,37),"")</f>
        <v/>
      </c>
      <c r="I13" s="86" t="str">
        <f>IF(SUM('Control Sample Data'!I$3:I$50)&gt;10,IF(AND(ISNUMBER('Control Sample Data'!I13),'Control Sample Data'!I13&lt;37,'Control Sample Data'!I13&gt;0),'Control Sample Data'!I13,37),"")</f>
        <v/>
      </c>
      <c r="J13" s="86" t="str">
        <f>IF(SUM('Control Sample Data'!J$3:J$50)&gt;10,IF(AND(ISNUMBER('Control Sample Data'!J13),'Control Sample Data'!J13&lt;37,'Control Sample Data'!J13&gt;0),'Control Sample Data'!J13,37),"")</f>
        <v/>
      </c>
      <c r="K13" s="86" t="str">
        <f>IF(SUM('Control Sample Data'!K$3:K$50)&gt;10,IF(AND(ISNUMBER('Control Sample Data'!K13),'Control Sample Data'!K13&lt;37,'Control Sample Data'!K13&gt;0),'Control Sample Data'!K13,37),"")</f>
        <v/>
      </c>
      <c r="L13" s="86" t="str">
        <f>IF(SUM('Control Sample Data'!L$3:L$50)&gt;10,IF(AND(ISNUMBER('Control Sample Data'!L13),'Control Sample Data'!L13&lt;37,'Control Sample Data'!L13&gt;0),'Control Sample Data'!L13,37),"")</f>
        <v/>
      </c>
      <c r="M13" s="86" t="str">
        <f>IF(SUM('Control Sample Data'!M$3:M$50)&gt;10,IF(AND(ISNUMBER('Control Sample Data'!M13),'Control Sample Data'!M13&lt;37,'Control Sample Data'!M13&gt;0),'Control Sample Data'!M13,37),"")</f>
        <v/>
      </c>
      <c r="N13" s="86" t="str">
        <f>IF(SUM('Control Sample Data'!N$3:N$50)&gt;10,IF(AND(ISNUMBER('Control Sample Data'!N13),'Control Sample Data'!N13&lt;37,'Control Sample Data'!N13&gt;0),'Control Sample Data'!N13,37),"")</f>
        <v/>
      </c>
      <c r="O13" s="86" t="str">
        <f>IF(SUM('Control Sample Data'!O$3:O$50)&gt;10,IF(AND(ISNUMBER('Control Sample Data'!O13),'Control Sample Data'!O13&lt;37,'Control Sample Data'!O13&gt;0),'Control Sample Data'!O13,37),"")</f>
        <v/>
      </c>
      <c r="P13" s="86" t="str">
        <f>IF(SUM('Control Sample Data'!P$3:P$50)&gt;10,IF(AND(ISNUMBER('Control Sample Data'!P13),'Control Sample Data'!P13&lt;37,'Control Sample Data'!P13&gt;0),'Control Sample Data'!P13,37),"")</f>
        <v/>
      </c>
      <c r="Q13" s="86" t="str">
        <f>IF(SUM('Control Sample Data'!Q$3:Q$50)&gt;10,IF(AND(ISNUMBER('Control Sample Data'!Q13),'Control Sample Data'!Q13&lt;37,'Control Sample Data'!Q13&gt;0),'Control Sample Data'!Q13,37),"")</f>
        <v/>
      </c>
      <c r="R13" s="86" t="str">
        <f>IF(SUM('Control Sample Data'!R$3:R$50)&gt;10,IF(AND(ISNUMBER('Control Sample Data'!R13),'Control Sample Data'!R13&lt;37,'Control Sample Data'!R13&gt;0),'Control Sample Data'!R13,37),"")</f>
        <v/>
      </c>
      <c r="S13" s="86" t="str">
        <f>IF(SUM('Control Sample Data'!S$3:S$50)&gt;10,IF(AND(ISNUMBER('Control Sample Data'!S13),'Control Sample Data'!S13&lt;37,'Control Sample Data'!S13&gt;0),'Control Sample Data'!S13,37),"")</f>
        <v/>
      </c>
      <c r="T13" s="86" t="str">
        <f>IF(SUM('Control Sample Data'!T$3:T$50)&gt;10,IF(AND(ISNUMBER('Control Sample Data'!T13),'Control Sample Data'!T13&lt;37,'Control Sample Data'!T13&gt;0),'Control Sample Data'!T13,37),"")</f>
        <v/>
      </c>
      <c r="U13" s="86" t="str">
        <f>IF(SUM('Control Sample Data'!U$3:U$50)&gt;10,IF(AND(ISNUMBER('Control Sample Data'!U13),'Control Sample Data'!U13&lt;37,'Control Sample Data'!U13&gt;0),'Control Sample Data'!U13,37),"")</f>
        <v/>
      </c>
      <c r="V13" s="86" t="str">
        <f>IF(SUM('Control Sample Data'!V$3:V$50)&gt;10,IF(AND(ISNUMBER('Control Sample Data'!V13),'Control Sample Data'!V13&lt;37,'Control Sample Data'!V13&gt;0),'Control Sample Data'!V13,37),"")</f>
        <v/>
      </c>
      <c r="W13" s="86" t="str">
        <f>IF(SUM('Control Sample Data'!W$3:W$50)&gt;10,IF(AND(ISNUMBER('Control Sample Data'!W13),'Control Sample Data'!W13&lt;37,'Control Sample Data'!W13&gt;0),'Control Sample Data'!W13,37),"")</f>
        <v/>
      </c>
      <c r="X13" s="86" t="str">
        <f>IF(SUM('Control Sample Data'!X$3:X$50)&gt;10,IF(AND(ISNUMBER('Control Sample Data'!X13),'Control Sample Data'!X13&lt;37,'Control Sample Data'!X13&gt;0),'Control Sample Data'!X13,37),"")</f>
        <v/>
      </c>
      <c r="Y13" s="86" t="str">
        <f>IF(SUM('Control Sample Data'!Y$3:Y$50)&gt;10,IF(AND(ISNUMBER('Control Sample Data'!Y13),'Control Sample Data'!Y13&lt;37,'Control Sample Data'!Y13&gt;0),'Control Sample Data'!Y13,37),"")</f>
        <v/>
      </c>
      <c r="Z13" s="86" t="str">
        <f>IF(SUM('Control Sample Data'!Z$3:Z$50)&gt;10,IF(AND(ISNUMBER('Control Sample Data'!Z13),'Control Sample Data'!Z13&lt;37,'Control Sample Data'!Z13&gt;0),'Control Sample Data'!Z13,37),"")</f>
        <v/>
      </c>
      <c r="AA13" s="86" t="str">
        <f>IF(SUM('Control Sample Data'!AA$3:AA$50)&gt;10,IF(AND(ISNUMBER('Control Sample Data'!AA13),'Control Sample Data'!AA13&lt;37,'Control Sample Data'!AA13&gt;0),'Control Sample Data'!AA13,37),"")</f>
        <v/>
      </c>
      <c r="AB13" s="86" t="str">
        <f>IF(SUM('Control Sample Data'!AB$3:AB$50)&gt;10,IF(AND(ISNUMBER('Control Sample Data'!AB13),'Control Sample Data'!AB13&lt;37,'Control Sample Data'!AB13&gt;0),'Control Sample Data'!AB13,37),"")</f>
        <v/>
      </c>
      <c r="AC13" s="86" t="str">
        <f>IF(SUM('Control Sample Data'!AC$3:AC$50)&gt;10,IF(AND(ISNUMBER('Control Sample Data'!AC13),'Control Sample Data'!AC13&lt;37,'Control Sample Data'!AC13&gt;0),'Control Sample Data'!AC13,37),"")</f>
        <v/>
      </c>
      <c r="AD13" s="86" t="str">
        <f>IF(SUM('Control Sample Data'!AD$3:AD$50)&gt;10,IF(AND(ISNUMBER('Control Sample Data'!AD13),'Control Sample Data'!AD13&lt;37,'Control Sample Data'!AD13&gt;0),'Control Sample Data'!AD13,37),"")</f>
        <v/>
      </c>
      <c r="AE13" s="86" t="str">
        <f>IF(SUM('Control Sample Data'!AE$3:AE$50)&gt;10,IF(AND(ISNUMBER('Control Sample Data'!AE13),'Control Sample Data'!AE13&lt;37,'Control Sample Data'!AE13&gt;0),'Control Sample Data'!AE13,37),"")</f>
        <v/>
      </c>
      <c r="AF13" s="86" t="str">
        <f>IF(SUM('Control Sample Data'!AF$3:AF$50)&gt;10,IF(AND(ISNUMBER('Control Sample Data'!AF13),'Control Sample Data'!AF13&lt;37,'Control Sample Data'!AF13&gt;0),'Control Sample Data'!AF13,37),"")</f>
        <v/>
      </c>
      <c r="AG13" s="86" t="str">
        <f>IF(SUM('Control Sample Data'!AG$3:AG$50)&gt;10,IF(AND(ISNUMBER('Control Sample Data'!AG13),'Control Sample Data'!AG13&lt;37,'Control Sample Data'!AG13&gt;0),'Control Sample Data'!AG13,37),"")</f>
        <v/>
      </c>
      <c r="AH13" s="86" t="str">
        <f>IF(SUM('Control Sample Data'!AH$3:AH$50)&gt;10,IF(AND(ISNUMBER('Control Sample Data'!AH13),'Control Sample Data'!AH13&lt;37,'Control Sample Data'!AH13&gt;0),'Control Sample Data'!AH13,37),"")</f>
        <v/>
      </c>
      <c r="AI13" s="86" t="str">
        <f>IF(SUM('Control Sample Data'!AI$3:AI$50)&gt;10,IF(AND(ISNUMBER('Control Sample Data'!AI13),'Control Sample Data'!AI13&lt;37,'Control Sample Data'!AI13&gt;0),'Control Sample Data'!AI13,37),"")</f>
        <v/>
      </c>
      <c r="AJ13" s="86" t="str">
        <f>IF(SUM('Control Sample Data'!AJ$3:AJ$50)&gt;10,IF(AND(ISNUMBER('Control Sample Data'!AJ13),'Control Sample Data'!AJ13&lt;37,'Control Sample Data'!AJ13&gt;0),'Control Sample Data'!AJ13,37),"")</f>
        <v/>
      </c>
      <c r="AK13" s="86" t="str">
        <f>IF(SUM('Control Sample Data'!AK$3:AK$50)&gt;10,IF(AND(ISNUMBER('Control Sample Data'!AK13),'Control Sample Data'!AK13&lt;37,'Control Sample Data'!AK13&gt;0),'Control Sample Data'!AK13,37),"")</f>
        <v/>
      </c>
      <c r="AL13" s="86" t="str">
        <f>IF(SUM('Control Sample Data'!AL$3:AL$50)&gt;10,IF(AND(ISNUMBER('Control Sample Data'!AL13),'Control Sample Data'!AL13&lt;37,'Control Sample Data'!AL13&gt;0),'Control Sample Data'!AL13,37),"")</f>
        <v/>
      </c>
      <c r="AM13" s="86" t="str">
        <f>IF(SUM('Control Sample Data'!AM$3:AM$50)&gt;10,IF(AND(ISNUMBER('Control Sample Data'!AM13),'Control Sample Data'!AM13&lt;37,'Control Sample Data'!AM13&gt;0),'Control Sample Data'!AM13,37),"")</f>
        <v/>
      </c>
      <c r="AN13" s="86" t="str">
        <f>IF(SUM('Control Sample Data'!AN$3:AN$50)&gt;10,IF(AND(ISNUMBER('Control Sample Data'!AN13),'Control Sample Data'!AN13&lt;37,'Control Sample Data'!AN13&gt;0),'Control Sample Data'!AN13,37),"")</f>
        <v/>
      </c>
      <c r="AO13" s="86" t="str">
        <f>IF(SUM('Control Sample Data'!AO$3:AO$50)&gt;10,IF(AND(ISNUMBER('Control Sample Data'!AO13),'Control Sample Data'!AO13&lt;37,'Control Sample Data'!AO13&gt;0),'Control Sample Data'!AO13,37),"")</f>
        <v/>
      </c>
      <c r="AP13" s="86" t="str">
        <f>IF(SUM('Control Sample Data'!AP$3:AP$50)&gt;10,IF(AND(ISNUMBER('Control Sample Data'!AP13),'Control Sample Data'!AP13&lt;37,'Control Sample Data'!AP13&gt;0),'Control Sample Data'!AP13,37),"")</f>
        <v/>
      </c>
      <c r="AQ13" s="86" t="str">
        <f>IF(SUM('Control Sample Data'!AQ$3:AQ$50)&gt;10,IF(AND(ISNUMBER('Control Sample Data'!AQ13),'Control Sample Data'!AQ13&lt;37,'Control Sample Data'!AQ13&gt;0),'Control Sample Data'!AQ13,37),"")</f>
        <v/>
      </c>
      <c r="AR13" s="86" t="str">
        <f>IF(SUM('Control Sample Data'!AR$3:AR$50)&gt;10,IF(AND(ISNUMBER('Control Sample Data'!AR13),'Control Sample Data'!AR13&lt;37,'Control Sample Data'!AR13&gt;0),'Control Sample Data'!AR13,37),"")</f>
        <v/>
      </c>
      <c r="AS13" s="86" t="str">
        <f>IF(SUM('Control Sample Data'!AS$3:AS$50)&gt;10,IF(AND(ISNUMBER('Control Sample Data'!AS13),'Control Sample Data'!AS13&lt;37,'Control Sample Data'!AS13&gt;0),'Control Sample Data'!AS13,37),"")</f>
        <v/>
      </c>
      <c r="AT13" s="86" t="str">
        <f>IF(SUM('Control Sample Data'!AT$3:AT$50)&gt;10,IF(AND(ISNUMBER('Control Sample Data'!AT13),'Control Sample Data'!AT13&lt;37,'Control Sample Data'!AT13&gt;0),'Control Sample Data'!AT13,37),"")</f>
        <v/>
      </c>
      <c r="AU13" s="86" t="str">
        <f>IF(SUM('Control Sample Data'!AU$3:AU$50)&gt;10,IF(AND(ISNUMBER('Control Sample Data'!AU13),'Control Sample Data'!AU13&lt;37,'Control Sample Data'!AU13&gt;0),'Control Sample Data'!AU13,37),"")</f>
        <v/>
      </c>
      <c r="AV13" s="86" t="str">
        <f>IF(SUM('Control Sample Data'!AV$3:AV$50)&gt;10,IF(AND(ISNUMBER('Control Sample Data'!AV13),'Control Sample Data'!AV13&lt;37,'Control Sample Data'!AV13&gt;0),'Control Sample Data'!AV13,37),"")</f>
        <v/>
      </c>
      <c r="AW13" s="86" t="str">
        <f>IF(SUM('Control Sample Data'!AW$3:AW$50)&gt;10,IF(AND(ISNUMBER('Control Sample Data'!AW13),'Control Sample Data'!AW13&lt;37,'Control Sample Data'!AW13&gt;0),'Control Sample Data'!AW13,37),"")</f>
        <v/>
      </c>
      <c r="AX13" s="86" t="str">
        <f>IF(SUM('Control Sample Data'!AX$3:AX$50)&gt;10,IF(AND(ISNUMBER('Control Sample Data'!AX13),'Control Sample Data'!AX13&lt;37,'Control Sample Data'!AX13&gt;0),'Control Sample Data'!AX13,37),"")</f>
        <v/>
      </c>
      <c r="AY13" s="87">
        <f>IF(ISERROR(AVERAGE(Calculations!C13:AX13)),"",AVERAGE(Calculations!C13:AX13))</f>
        <v>36.24666666666667</v>
      </c>
      <c r="AZ13" s="87">
        <f>IF(ISERROR(STDEV(Calculations!C13:AX13)),"",IF(COUNT(Calculations!C13:AX13)&lt;3,"N/A",STDEV(Calculations!C13:AX13)))</f>
        <v>0.73568562126314008</v>
      </c>
      <c r="BA13" s="84" t="s">
        <v>1527</v>
      </c>
      <c r="BB13" s="85" t="str">
        <f>'Array Table'!B12</f>
        <v>Bifidobacterium adolescentis</v>
      </c>
      <c r="BC13" s="86">
        <f>IF(SUM('Test Sample Data'!C$3:C$50)&gt;10,IF(AND(ISNUMBER('Test Sample Data'!C13),'Test Sample Data'!C13&lt;37,'Test Sample Data'!C13&gt;0),'Test Sample Data'!C13,37),"")</f>
        <v>33.49</v>
      </c>
      <c r="BD13" s="86">
        <f>IF(SUM('Test Sample Data'!D$3:D$50)&gt;10,IF(AND(ISNUMBER('Test Sample Data'!D13),'Test Sample Data'!D13&lt;37,'Test Sample Data'!D13&gt;0),'Test Sample Data'!D13,37),"")</f>
        <v>36.020000000000003</v>
      </c>
      <c r="BE13" s="86">
        <f>IF(SUM('Test Sample Data'!E$3:E$50)&gt;10,IF(AND(ISNUMBER('Test Sample Data'!E13),'Test Sample Data'!E13&lt;37,'Test Sample Data'!E13&gt;0),'Test Sample Data'!E13,37),"")</f>
        <v>33.520000000000003</v>
      </c>
      <c r="BF13" s="86" t="str">
        <f>IF(SUM('Test Sample Data'!F$3:F$50)&gt;10,IF(AND(ISNUMBER('Test Sample Data'!F13),'Test Sample Data'!F13&lt;37,'Test Sample Data'!F13&gt;0),'Test Sample Data'!F13,37),"")</f>
        <v/>
      </c>
      <c r="BG13" s="86" t="str">
        <f>IF(SUM('Test Sample Data'!G$3:G$50)&gt;10,IF(AND(ISNUMBER('Test Sample Data'!G13),'Test Sample Data'!G13&lt;37,'Test Sample Data'!G13&gt;0),'Test Sample Data'!G13,37),"")</f>
        <v/>
      </c>
      <c r="BH13" s="86" t="str">
        <f>IF(SUM('Test Sample Data'!H$3:H$50)&gt;10,IF(AND(ISNUMBER('Test Sample Data'!H13),'Test Sample Data'!H13&lt;37,'Test Sample Data'!H13&gt;0),'Test Sample Data'!H13,37),"")</f>
        <v/>
      </c>
      <c r="BI13" s="86" t="str">
        <f>IF(SUM('Test Sample Data'!I$3:I$50)&gt;10,IF(AND(ISNUMBER('Test Sample Data'!I13),'Test Sample Data'!I13&lt;37,'Test Sample Data'!I13&gt;0),'Test Sample Data'!I13,37),"")</f>
        <v/>
      </c>
      <c r="BJ13" s="86" t="str">
        <f>IF(SUM('Test Sample Data'!J$3:J$50)&gt;10,IF(AND(ISNUMBER('Test Sample Data'!J13),'Test Sample Data'!J13&lt;37,'Test Sample Data'!J13&gt;0),'Test Sample Data'!J13,37),"")</f>
        <v/>
      </c>
      <c r="BK13" s="86" t="str">
        <f>IF(SUM('Test Sample Data'!K$3:K$50)&gt;10,IF(AND(ISNUMBER('Test Sample Data'!K13),'Test Sample Data'!K13&lt;37,'Test Sample Data'!K13&gt;0),'Test Sample Data'!K13,37),"")</f>
        <v/>
      </c>
      <c r="BL13" s="86" t="str">
        <f>IF(SUM('Test Sample Data'!L$3:L$50)&gt;10,IF(AND(ISNUMBER('Test Sample Data'!L13),'Test Sample Data'!L13&lt;37,'Test Sample Data'!L13&gt;0),'Test Sample Data'!L13,37),"")</f>
        <v/>
      </c>
      <c r="BM13" s="86" t="str">
        <f>IF(SUM('Test Sample Data'!M$3:M$50)&gt;10,IF(AND(ISNUMBER('Test Sample Data'!M13),'Test Sample Data'!M13&lt;37,'Test Sample Data'!M13&gt;0),'Test Sample Data'!M13,37),"")</f>
        <v/>
      </c>
      <c r="BN13" s="86" t="str">
        <f>IF(SUM('Test Sample Data'!N$3:N$50)&gt;10,IF(AND(ISNUMBER('Test Sample Data'!N13),'Test Sample Data'!N13&lt;37,'Test Sample Data'!N13&gt;0),'Test Sample Data'!N13,37),"")</f>
        <v/>
      </c>
      <c r="BO13" s="86" t="str">
        <f>IF(SUM('Test Sample Data'!O$3:O$50)&gt;10,IF(AND(ISNUMBER('Test Sample Data'!O13),'Test Sample Data'!O13&lt;37,'Test Sample Data'!O13&gt;0),'Test Sample Data'!O13,37),"")</f>
        <v/>
      </c>
      <c r="BP13" s="86" t="str">
        <f>IF(SUM('Test Sample Data'!P$3:P$50)&gt;10,IF(AND(ISNUMBER('Test Sample Data'!P13),'Test Sample Data'!P13&lt;37,'Test Sample Data'!P13&gt;0),'Test Sample Data'!P13,37),"")</f>
        <v/>
      </c>
      <c r="BQ13" s="86" t="str">
        <f>IF(SUM('Test Sample Data'!Q$3:Q$50)&gt;10,IF(AND(ISNUMBER('Test Sample Data'!Q13),'Test Sample Data'!Q13&lt;37,'Test Sample Data'!Q13&gt;0),'Test Sample Data'!Q13,37),"")</f>
        <v/>
      </c>
      <c r="BR13" s="86" t="str">
        <f>IF(SUM('Test Sample Data'!R$3:R$50)&gt;10,IF(AND(ISNUMBER('Test Sample Data'!R13),'Test Sample Data'!R13&lt;37,'Test Sample Data'!R13&gt;0),'Test Sample Data'!R13,37),"")</f>
        <v/>
      </c>
      <c r="BS13" s="86" t="str">
        <f>IF(SUM('Test Sample Data'!S$3:S$50)&gt;10,IF(AND(ISNUMBER('Test Sample Data'!S13),'Test Sample Data'!S13&lt;37,'Test Sample Data'!S13&gt;0),'Test Sample Data'!S13,37),"")</f>
        <v/>
      </c>
      <c r="BT13" s="86" t="str">
        <f>IF(SUM('Test Sample Data'!T$3:T$50)&gt;10,IF(AND(ISNUMBER('Test Sample Data'!T13),'Test Sample Data'!T13&lt;37,'Test Sample Data'!T13&gt;0),'Test Sample Data'!T13,37),"")</f>
        <v/>
      </c>
      <c r="BU13" s="86" t="str">
        <f>IF(SUM('Test Sample Data'!U$3:U$50)&gt;10,IF(AND(ISNUMBER('Test Sample Data'!U13),'Test Sample Data'!U13&lt;37,'Test Sample Data'!U13&gt;0),'Test Sample Data'!U13,37),"")</f>
        <v/>
      </c>
      <c r="BV13" s="86" t="str">
        <f>IF(SUM('Test Sample Data'!V$3:V$50)&gt;10,IF(AND(ISNUMBER('Test Sample Data'!V13),'Test Sample Data'!V13&lt;37,'Test Sample Data'!V13&gt;0),'Test Sample Data'!V13,37),"")</f>
        <v/>
      </c>
      <c r="BW13" s="86" t="str">
        <f>IF(SUM('Test Sample Data'!W$3:W$50)&gt;10,IF(AND(ISNUMBER('Test Sample Data'!W13),'Test Sample Data'!W13&lt;37,'Test Sample Data'!W13&gt;0),'Test Sample Data'!W13,37),"")</f>
        <v/>
      </c>
      <c r="BX13" s="86" t="str">
        <f>IF(SUM('Test Sample Data'!X$3:X$50)&gt;10,IF(AND(ISNUMBER('Test Sample Data'!X13),'Test Sample Data'!X13&lt;37,'Test Sample Data'!X13&gt;0),'Test Sample Data'!X13,37),"")</f>
        <v/>
      </c>
      <c r="BY13" s="86" t="str">
        <f>IF(SUM('Test Sample Data'!Y$3:Y$50)&gt;10,IF(AND(ISNUMBER('Test Sample Data'!Y13),'Test Sample Data'!Y13&lt;37,'Test Sample Data'!Y13&gt;0),'Test Sample Data'!Y13,37),"")</f>
        <v/>
      </c>
      <c r="BZ13" s="86" t="str">
        <f>IF(SUM('Test Sample Data'!Z$3:Z$50)&gt;10,IF(AND(ISNUMBER('Test Sample Data'!Z13),'Test Sample Data'!Z13&lt;37,'Test Sample Data'!Z13&gt;0),'Test Sample Data'!Z13,37),"")</f>
        <v/>
      </c>
      <c r="CA13" s="86" t="str">
        <f>IF(SUM('Test Sample Data'!AA$3:AA$50)&gt;10,IF(AND(ISNUMBER('Test Sample Data'!AA13),'Test Sample Data'!AA13&lt;37,'Test Sample Data'!AA13&gt;0),'Test Sample Data'!AA13,37),"")</f>
        <v/>
      </c>
      <c r="CB13" s="86" t="str">
        <f>IF(SUM('Test Sample Data'!AB$3:AB$50)&gt;10,IF(AND(ISNUMBER('Test Sample Data'!AB13),'Test Sample Data'!AB13&lt;37,'Test Sample Data'!AB13&gt;0),'Test Sample Data'!AB13,37),"")</f>
        <v/>
      </c>
      <c r="CC13" s="86" t="str">
        <f>IF(SUM('Test Sample Data'!AC$3:AC$50)&gt;10,IF(AND(ISNUMBER('Test Sample Data'!AC13),'Test Sample Data'!AC13&lt;37,'Test Sample Data'!AC13&gt;0),'Test Sample Data'!AC13,37),"")</f>
        <v/>
      </c>
      <c r="CD13" s="86" t="str">
        <f>IF(SUM('Test Sample Data'!AD$3:AD$50)&gt;10,IF(AND(ISNUMBER('Test Sample Data'!AD13),'Test Sample Data'!AD13&lt;37,'Test Sample Data'!AD13&gt;0),'Test Sample Data'!AD13,37),"")</f>
        <v/>
      </c>
      <c r="CE13" s="86" t="str">
        <f>IF(SUM('Test Sample Data'!AE$3:AE$50)&gt;10,IF(AND(ISNUMBER('Test Sample Data'!AE13),'Test Sample Data'!AE13&lt;37,'Test Sample Data'!AE13&gt;0),'Test Sample Data'!AE13,37),"")</f>
        <v/>
      </c>
      <c r="CF13" s="86" t="str">
        <f>IF(SUM('Test Sample Data'!AF$3:AF$50)&gt;10,IF(AND(ISNUMBER('Test Sample Data'!AF13),'Test Sample Data'!AF13&lt;37,'Test Sample Data'!AF13&gt;0),'Test Sample Data'!AF13,37),"")</f>
        <v/>
      </c>
      <c r="CG13" s="86" t="str">
        <f>IF(SUM('Test Sample Data'!AG$3:AG$50)&gt;10,IF(AND(ISNUMBER('Test Sample Data'!AG13),'Test Sample Data'!AG13&lt;37,'Test Sample Data'!AG13&gt;0),'Test Sample Data'!AG13,37),"")</f>
        <v/>
      </c>
      <c r="CH13" s="86" t="str">
        <f>IF(SUM('Test Sample Data'!AH$3:AH$50)&gt;10,IF(AND(ISNUMBER('Test Sample Data'!AH13),'Test Sample Data'!AH13&lt;37,'Test Sample Data'!AH13&gt;0),'Test Sample Data'!AH13,37),"")</f>
        <v/>
      </c>
      <c r="CI13" s="86" t="str">
        <f>IF(SUM('Test Sample Data'!AI$3:AI$50)&gt;10,IF(AND(ISNUMBER('Test Sample Data'!AI13),'Test Sample Data'!AI13&lt;37,'Test Sample Data'!AI13&gt;0),'Test Sample Data'!AI13,37),"")</f>
        <v/>
      </c>
      <c r="CJ13" s="86" t="str">
        <f>IF(SUM('Test Sample Data'!AJ$3:AJ$50)&gt;10,IF(AND(ISNUMBER('Test Sample Data'!AJ13),'Test Sample Data'!AJ13&lt;37,'Test Sample Data'!AJ13&gt;0),'Test Sample Data'!AJ13,37),"")</f>
        <v/>
      </c>
      <c r="CK13" s="86" t="str">
        <f>IF(SUM('Test Sample Data'!AK$3:AK$50)&gt;10,IF(AND(ISNUMBER('Test Sample Data'!AK13),'Test Sample Data'!AK13&lt;37,'Test Sample Data'!AK13&gt;0),'Test Sample Data'!AK13,37),"")</f>
        <v/>
      </c>
      <c r="CL13" s="86" t="str">
        <f>IF(SUM('Test Sample Data'!AL$3:AL$50)&gt;10,IF(AND(ISNUMBER('Test Sample Data'!AL13),'Test Sample Data'!AL13&lt;37,'Test Sample Data'!AL13&gt;0),'Test Sample Data'!AL13,37),"")</f>
        <v/>
      </c>
      <c r="CM13" s="86" t="str">
        <f>IF(SUM('Test Sample Data'!AM$3:AM$50)&gt;10,IF(AND(ISNUMBER('Test Sample Data'!AM13),'Test Sample Data'!AM13&lt;37,'Test Sample Data'!AM13&gt;0),'Test Sample Data'!AM13,37),"")</f>
        <v/>
      </c>
      <c r="CN13" s="86" t="str">
        <f>IF(SUM('Test Sample Data'!AN$3:AN$50)&gt;10,IF(AND(ISNUMBER('Test Sample Data'!AN13),'Test Sample Data'!AN13&lt;37,'Test Sample Data'!AN13&gt;0),'Test Sample Data'!AN13,37),"")</f>
        <v/>
      </c>
      <c r="CO13" s="86" t="str">
        <f>IF(SUM('Test Sample Data'!AO$3:AO$50)&gt;10,IF(AND(ISNUMBER('Test Sample Data'!AO13),'Test Sample Data'!AO13&lt;37,'Test Sample Data'!AO13&gt;0),'Test Sample Data'!AO13,37),"")</f>
        <v/>
      </c>
      <c r="CP13" s="86" t="str">
        <f>IF(SUM('Test Sample Data'!AP$3:AP$50)&gt;10,IF(AND(ISNUMBER('Test Sample Data'!AP13),'Test Sample Data'!AP13&lt;37,'Test Sample Data'!AP13&gt;0),'Test Sample Data'!AP13,37),"")</f>
        <v/>
      </c>
      <c r="CQ13" s="86" t="str">
        <f>IF(SUM('Test Sample Data'!AQ$3:AQ$50)&gt;10,IF(AND(ISNUMBER('Test Sample Data'!AQ13),'Test Sample Data'!AQ13&lt;37,'Test Sample Data'!AQ13&gt;0),'Test Sample Data'!AQ13,37),"")</f>
        <v/>
      </c>
      <c r="CR13" s="86" t="str">
        <f>IF(SUM('Test Sample Data'!AR$3:AR$50)&gt;10,IF(AND(ISNUMBER('Test Sample Data'!AR13),'Test Sample Data'!AR13&lt;37,'Test Sample Data'!AR13&gt;0),'Test Sample Data'!AR13,37),"")</f>
        <v/>
      </c>
      <c r="CS13" s="86" t="str">
        <f>IF(SUM('Test Sample Data'!AS$3:AS$50)&gt;10,IF(AND(ISNUMBER('Test Sample Data'!AS13),'Test Sample Data'!AS13&lt;37,'Test Sample Data'!AS13&gt;0),'Test Sample Data'!AS13,37),"")</f>
        <v/>
      </c>
      <c r="CT13" s="86" t="str">
        <f>IF(SUM('Test Sample Data'!AT$3:AT$50)&gt;10,IF(AND(ISNUMBER('Test Sample Data'!AT13),'Test Sample Data'!AT13&lt;37,'Test Sample Data'!AT13&gt;0),'Test Sample Data'!AT13,37),"")</f>
        <v/>
      </c>
      <c r="CU13" s="86" t="str">
        <f>IF(SUM('Test Sample Data'!AU$3:AU$50)&gt;10,IF(AND(ISNUMBER('Test Sample Data'!AU13),'Test Sample Data'!AU13&lt;37,'Test Sample Data'!AU13&gt;0),'Test Sample Data'!AU13,37),"")</f>
        <v/>
      </c>
      <c r="CV13" s="86" t="str">
        <f>IF(SUM('Test Sample Data'!AV$3:AV$50)&gt;10,IF(AND(ISNUMBER('Test Sample Data'!AV13),'Test Sample Data'!AV13&lt;37,'Test Sample Data'!AV13&gt;0),'Test Sample Data'!AV13,37),"")</f>
        <v/>
      </c>
      <c r="CW13" s="86" t="str">
        <f>IF(SUM('Test Sample Data'!AW$3:AW$50)&gt;10,IF(AND(ISNUMBER('Test Sample Data'!AW13),'Test Sample Data'!AW13&lt;37,'Test Sample Data'!AW13&gt;0),'Test Sample Data'!AW13,37),"")</f>
        <v/>
      </c>
      <c r="CX13" s="86" t="str">
        <f>IF(SUM('Test Sample Data'!AX$3:AX$50)&gt;10,IF(AND(ISNUMBER('Test Sample Data'!AX13),'Test Sample Data'!AX13&lt;37,'Test Sample Data'!AX13&gt;0),'Test Sample Data'!AX13,37),"")</f>
        <v/>
      </c>
      <c r="CY13" s="87">
        <f>IF(ISERROR(AVERAGE(Calculations!BC13:CX13)),"",AVERAGE(Calculations!BC13:CX13))</f>
        <v>34.343333333333334</v>
      </c>
      <c r="CZ13" s="87">
        <f>IF(ISERROR(STDEV(Calculations!BC13:CX13)),"",IF(COUNT(Calculations!BC13:CX13)&lt;3,"N/A",STDEV(Calculations!BC13:CX13)))</f>
        <v>1.4521134023668174</v>
      </c>
      <c r="DA13" s="84" t="s">
        <v>1527</v>
      </c>
      <c r="DB13" s="85" t="str">
        <f>'Array Table'!B12</f>
        <v>Bifidobacterium adolescentis</v>
      </c>
      <c r="DC13" s="87">
        <f>IF(SUM('No Template Controls'!C$3:C$50)&gt;10,IF(AND(ISNUMBER('No Template Controls'!C13),'No Template Controls'!C13&lt;37,'No Template Controls'!C13&gt;0),'No Template Controls'!C13,37),"")</f>
        <v>37</v>
      </c>
      <c r="DD13" s="87">
        <f>IF(SUM('No Template Controls'!D$3:D$50)&gt;10,IF(AND(ISNUMBER('No Template Controls'!D13),'No Template Controls'!D13&lt;37,'No Template Controls'!D13&gt;0),'No Template Controls'!D13,37),"")</f>
        <v>37</v>
      </c>
      <c r="DE13" s="87">
        <f>IF(SUM('No Template Controls'!E$3:E$50)&gt;10,IF(AND(ISNUMBER('No Template Controls'!E13),'No Template Controls'!E13&lt;37,'No Template Controls'!E13&gt;0),'No Template Controls'!E13,37),"")</f>
        <v>37</v>
      </c>
      <c r="DF13" s="87" t="str">
        <f>IF(SUM('No Template Controls'!F$3:F$50)&gt;10,IF(AND(ISNUMBER('No Template Controls'!F13),'No Template Controls'!F13&lt;37,'No Template Controls'!F13&gt;0),'No Template Controls'!F13,37),"")</f>
        <v/>
      </c>
      <c r="DG13" s="87" t="str">
        <f>IF(SUM('No Template Controls'!G$3:G$50)&gt;10,IF(AND(ISNUMBER('No Template Controls'!G13),'No Template Controls'!G13&lt;37,'No Template Controls'!G13&gt;0),'No Template Controls'!G13,37),"")</f>
        <v/>
      </c>
      <c r="DH13" s="87" t="str">
        <f>IF(SUM('No Template Controls'!H$3:H$50)&gt;10,IF(AND(ISNUMBER('No Template Controls'!H13),'No Template Controls'!H13&lt;37,'No Template Controls'!H13&gt;0),'No Template Controls'!H13,37),"")</f>
        <v/>
      </c>
      <c r="DI13" s="87">
        <f>IF(ISERROR(AVERAGE(Calculations!DC13:DH13)),"",AVERAGE(Calculations!DC13:DH13))</f>
        <v>37</v>
      </c>
      <c r="DJ13" s="87">
        <f>IF(ISERROR(STDEV(Calculations!DC13:DH13)),"",IF(COUNT(Calculations!DC13:DH13)&lt;3,"N/A",STDEV(Calculations!DC13:DH13)))</f>
        <v>0</v>
      </c>
      <c r="DK13" s="84" t="s">
        <v>1527</v>
      </c>
      <c r="DL13" s="85" t="str">
        <f>'Array Table'!B12</f>
        <v>Bifidobacterium adolescentis</v>
      </c>
      <c r="DM13" s="86">
        <f t="shared" si="0"/>
        <v>11.030000000000001</v>
      </c>
      <c r="DN13" s="86">
        <f t="shared" si="1"/>
        <v>11.484999999999999</v>
      </c>
      <c r="DO13" s="86">
        <f t="shared" si="2"/>
        <v>12.5</v>
      </c>
      <c r="DP13" s="86" t="str">
        <f t="shared" si="3"/>
        <v/>
      </c>
      <c r="DQ13" s="86" t="str">
        <f t="shared" si="4"/>
        <v/>
      </c>
      <c r="DR13" s="86" t="str">
        <f t="shared" si="5"/>
        <v/>
      </c>
      <c r="DS13" s="86" t="str">
        <f t="shared" si="6"/>
        <v/>
      </c>
      <c r="DT13" s="86" t="str">
        <f t="shared" si="7"/>
        <v/>
      </c>
      <c r="DU13" s="86" t="str">
        <f t="shared" si="8"/>
        <v/>
      </c>
      <c r="DV13" s="86" t="str">
        <f t="shared" si="9"/>
        <v/>
      </c>
      <c r="DW13" s="86" t="str">
        <f t="shared" si="10"/>
        <v/>
      </c>
      <c r="DX13" s="86" t="str">
        <f t="shared" si="11"/>
        <v/>
      </c>
      <c r="DY13" s="86" t="str">
        <f t="shared" si="12"/>
        <v/>
      </c>
      <c r="DZ13" s="86" t="str">
        <f t="shared" si="13"/>
        <v/>
      </c>
      <c r="EA13" s="86" t="str">
        <f t="shared" si="14"/>
        <v/>
      </c>
      <c r="EB13" s="86" t="str">
        <f t="shared" si="15"/>
        <v/>
      </c>
      <c r="EC13" s="86" t="str">
        <f t="shared" si="16"/>
        <v/>
      </c>
      <c r="ED13" s="86" t="str">
        <f t="shared" si="17"/>
        <v/>
      </c>
      <c r="EE13" s="86" t="str">
        <f t="shared" si="18"/>
        <v/>
      </c>
      <c r="EF13" s="86" t="str">
        <f t="shared" si="19"/>
        <v/>
      </c>
      <c r="EG13" s="86" t="str">
        <f t="shared" si="20"/>
        <v/>
      </c>
      <c r="EH13" s="86" t="str">
        <f t="shared" si="21"/>
        <v/>
      </c>
      <c r="EI13" s="86" t="str">
        <f t="shared" si="22"/>
        <v/>
      </c>
      <c r="EJ13" s="86" t="str">
        <f t="shared" si="23"/>
        <v/>
      </c>
      <c r="EK13" s="86" t="str">
        <f t="shared" si="24"/>
        <v/>
      </c>
      <c r="EL13" s="86" t="str">
        <f t="shared" si="25"/>
        <v/>
      </c>
      <c r="EM13" s="86" t="str">
        <f t="shared" si="26"/>
        <v/>
      </c>
      <c r="EN13" s="86" t="str">
        <f t="shared" si="27"/>
        <v/>
      </c>
      <c r="EO13" s="86" t="str">
        <f t="shared" si="28"/>
        <v/>
      </c>
      <c r="EP13" s="86" t="str">
        <f t="shared" si="29"/>
        <v/>
      </c>
      <c r="EQ13" s="86" t="str">
        <f t="shared" si="30"/>
        <v/>
      </c>
      <c r="ER13" s="86" t="str">
        <f t="shared" si="31"/>
        <v/>
      </c>
      <c r="ES13" s="86" t="str">
        <f t="shared" si="32"/>
        <v/>
      </c>
      <c r="ET13" s="86" t="str">
        <f t="shared" si="33"/>
        <v/>
      </c>
      <c r="EU13" s="86" t="str">
        <f t="shared" si="34"/>
        <v/>
      </c>
      <c r="EV13" s="86" t="str">
        <f t="shared" si="35"/>
        <v/>
      </c>
      <c r="EW13" s="86" t="str">
        <f t="shared" si="36"/>
        <v/>
      </c>
      <c r="EX13" s="86" t="str">
        <f t="shared" si="37"/>
        <v/>
      </c>
      <c r="EY13" s="86" t="str">
        <f t="shared" si="38"/>
        <v/>
      </c>
      <c r="EZ13" s="86" t="str">
        <f t="shared" si="39"/>
        <v/>
      </c>
      <c r="FA13" s="86" t="str">
        <f t="shared" si="40"/>
        <v/>
      </c>
      <c r="FB13" s="86" t="str">
        <f t="shared" si="41"/>
        <v/>
      </c>
      <c r="FC13" s="86" t="str">
        <f t="shared" si="42"/>
        <v/>
      </c>
      <c r="FD13" s="86" t="str">
        <f t="shared" si="43"/>
        <v/>
      </c>
      <c r="FE13" s="86" t="str">
        <f t="shared" si="44"/>
        <v/>
      </c>
      <c r="FF13" s="86" t="str">
        <f t="shared" si="45"/>
        <v/>
      </c>
      <c r="FG13" s="86" t="str">
        <f t="shared" si="46"/>
        <v/>
      </c>
      <c r="FH13" s="86" t="str">
        <f t="shared" si="47"/>
        <v/>
      </c>
      <c r="FI13" s="88">
        <f t="shared" si="48"/>
        <v>11.671666666666667</v>
      </c>
      <c r="FJ13" s="84" t="s">
        <v>1527</v>
      </c>
      <c r="FK13" s="85" t="str">
        <f>'Array Table'!B12</f>
        <v>Bifidobacterium adolescentis</v>
      </c>
      <c r="FL13" s="86">
        <f t="shared" si="49"/>
        <v>9.1350000000000016</v>
      </c>
      <c r="FM13" s="86">
        <f t="shared" si="50"/>
        <v>10.665000000000003</v>
      </c>
      <c r="FN13" s="86">
        <f t="shared" si="51"/>
        <v>9.6650000000000027</v>
      </c>
      <c r="FO13" s="86" t="str">
        <f t="shared" si="52"/>
        <v/>
      </c>
      <c r="FP13" s="86" t="str">
        <f t="shared" si="53"/>
        <v/>
      </c>
      <c r="FQ13" s="86" t="str">
        <f t="shared" si="54"/>
        <v/>
      </c>
      <c r="FR13" s="86" t="str">
        <f t="shared" si="55"/>
        <v/>
      </c>
      <c r="FS13" s="86" t="str">
        <f t="shared" si="56"/>
        <v/>
      </c>
      <c r="FT13" s="86" t="str">
        <f t="shared" si="57"/>
        <v/>
      </c>
      <c r="FU13" s="86" t="str">
        <f t="shared" si="58"/>
        <v/>
      </c>
      <c r="FV13" s="86" t="str">
        <f t="shared" si="59"/>
        <v/>
      </c>
      <c r="FW13" s="86" t="str">
        <f t="shared" si="60"/>
        <v/>
      </c>
      <c r="FX13" s="86" t="str">
        <f t="shared" si="61"/>
        <v/>
      </c>
      <c r="FY13" s="86" t="str">
        <f t="shared" si="62"/>
        <v/>
      </c>
      <c r="FZ13" s="86" t="str">
        <f t="shared" si="63"/>
        <v/>
      </c>
      <c r="GA13" s="86" t="str">
        <f t="shared" si="64"/>
        <v/>
      </c>
      <c r="GB13" s="86" t="str">
        <f t="shared" si="65"/>
        <v/>
      </c>
      <c r="GC13" s="86" t="str">
        <f t="shared" si="66"/>
        <v/>
      </c>
      <c r="GD13" s="86" t="str">
        <f t="shared" si="67"/>
        <v/>
      </c>
      <c r="GE13" s="86" t="str">
        <f t="shared" si="68"/>
        <v/>
      </c>
      <c r="GF13" s="86" t="str">
        <f t="shared" si="69"/>
        <v/>
      </c>
      <c r="GG13" s="86" t="str">
        <f t="shared" si="70"/>
        <v/>
      </c>
      <c r="GH13" s="86" t="str">
        <f t="shared" si="71"/>
        <v/>
      </c>
      <c r="GI13" s="86" t="str">
        <f t="shared" si="72"/>
        <v/>
      </c>
      <c r="GJ13" s="86" t="str">
        <f t="shared" si="73"/>
        <v/>
      </c>
      <c r="GK13" s="86" t="str">
        <f t="shared" si="74"/>
        <v/>
      </c>
      <c r="GL13" s="86" t="str">
        <f t="shared" si="75"/>
        <v/>
      </c>
      <c r="GM13" s="86" t="str">
        <f t="shared" si="76"/>
        <v/>
      </c>
      <c r="GN13" s="86" t="str">
        <f t="shared" si="77"/>
        <v/>
      </c>
      <c r="GO13" s="86" t="str">
        <f t="shared" si="78"/>
        <v/>
      </c>
      <c r="GP13" s="86" t="str">
        <f t="shared" si="79"/>
        <v/>
      </c>
      <c r="GQ13" s="86" t="str">
        <f t="shared" si="80"/>
        <v/>
      </c>
      <c r="GR13" s="86" t="str">
        <f t="shared" si="81"/>
        <v/>
      </c>
      <c r="GS13" s="86" t="str">
        <f t="shared" si="82"/>
        <v/>
      </c>
      <c r="GT13" s="86" t="str">
        <f t="shared" si="83"/>
        <v/>
      </c>
      <c r="GU13" s="86" t="str">
        <f t="shared" si="84"/>
        <v/>
      </c>
      <c r="GV13" s="86" t="str">
        <f t="shared" si="85"/>
        <v/>
      </c>
      <c r="GW13" s="86" t="str">
        <f t="shared" si="86"/>
        <v/>
      </c>
      <c r="GX13" s="86" t="str">
        <f t="shared" si="87"/>
        <v/>
      </c>
      <c r="GY13" s="86" t="str">
        <f t="shared" si="88"/>
        <v/>
      </c>
      <c r="GZ13" s="86" t="str">
        <f t="shared" si="89"/>
        <v/>
      </c>
      <c r="HA13" s="86" t="str">
        <f t="shared" si="90"/>
        <v/>
      </c>
      <c r="HB13" s="86" t="str">
        <f t="shared" si="91"/>
        <v/>
      </c>
      <c r="HC13" s="86" t="str">
        <f t="shared" si="92"/>
        <v/>
      </c>
      <c r="HD13" s="86" t="str">
        <f t="shared" si="93"/>
        <v/>
      </c>
      <c r="HE13" s="86" t="str">
        <f t="shared" si="94"/>
        <v/>
      </c>
      <c r="HF13" s="86" t="str">
        <f t="shared" si="95"/>
        <v/>
      </c>
      <c r="HG13" s="86" t="str">
        <f t="shared" si="96"/>
        <v/>
      </c>
      <c r="HH13" s="89">
        <f t="shared" si="97"/>
        <v>9.821666666666669</v>
      </c>
      <c r="HI13" s="84" t="s">
        <v>1527</v>
      </c>
      <c r="HJ13" s="85" t="str">
        <f>'Array Table'!B12</f>
        <v>Bifidobacterium adolescentis</v>
      </c>
      <c r="HK13" s="87">
        <f t="shared" si="154"/>
        <v>3.6050018504433141</v>
      </c>
      <c r="HL13" s="90">
        <f t="shared" si="149"/>
        <v>3.6050018504433141</v>
      </c>
      <c r="HM13" s="87">
        <f t="shared" si="150"/>
        <v>0.55690549197836436</v>
      </c>
      <c r="HN13" s="84" t="s">
        <v>1527</v>
      </c>
      <c r="HO13" s="85" t="str">
        <f>'Array Table'!B12</f>
        <v>Bifidobacterium adolescentis</v>
      </c>
      <c r="HP13" s="92">
        <f t="shared" si="151"/>
        <v>1.4699999999999989</v>
      </c>
      <c r="HQ13" s="92">
        <f t="shared" si="236"/>
        <v>0.78999999999999915</v>
      </c>
      <c r="HR13" s="92">
        <f t="shared" si="237"/>
        <v>0</v>
      </c>
      <c r="HS13" s="92" t="str">
        <f t="shared" si="238"/>
        <v/>
      </c>
      <c r="HT13" s="92" t="str">
        <f t="shared" si="239"/>
        <v/>
      </c>
      <c r="HU13" s="92" t="str">
        <f t="shared" si="240"/>
        <v/>
      </c>
      <c r="HV13" s="92" t="str">
        <f t="shared" si="241"/>
        <v/>
      </c>
      <c r="HW13" s="92" t="str">
        <f t="shared" si="242"/>
        <v/>
      </c>
      <c r="HX13" s="92" t="str">
        <f t="shared" si="243"/>
        <v/>
      </c>
      <c r="HY13" s="92" t="str">
        <f t="shared" si="244"/>
        <v/>
      </c>
      <c r="HZ13" s="92" t="str">
        <f t="shared" si="245"/>
        <v/>
      </c>
      <c r="IA13" s="92" t="str">
        <f t="shared" si="246"/>
        <v/>
      </c>
      <c r="IB13" s="92" t="str">
        <f t="shared" si="247"/>
        <v/>
      </c>
      <c r="IC13" s="92" t="str">
        <f t="shared" si="248"/>
        <v/>
      </c>
      <c r="ID13" s="92" t="str">
        <f t="shared" si="249"/>
        <v/>
      </c>
      <c r="IE13" s="92" t="str">
        <f t="shared" si="250"/>
        <v/>
      </c>
      <c r="IF13" s="92" t="str">
        <f t="shared" si="251"/>
        <v/>
      </c>
      <c r="IG13" s="92" t="str">
        <f t="shared" si="252"/>
        <v/>
      </c>
      <c r="IH13" s="92" t="str">
        <f t="shared" si="253"/>
        <v/>
      </c>
      <c r="II13" s="92" t="str">
        <f t="shared" si="254"/>
        <v/>
      </c>
      <c r="IJ13" s="92" t="str">
        <f t="shared" si="255"/>
        <v/>
      </c>
      <c r="IK13" s="92" t="str">
        <f t="shared" si="155"/>
        <v/>
      </c>
      <c r="IL13" s="92" t="str">
        <f t="shared" si="156"/>
        <v/>
      </c>
      <c r="IM13" s="92" t="str">
        <f t="shared" si="157"/>
        <v/>
      </c>
      <c r="IN13" s="92" t="str">
        <f t="shared" si="158"/>
        <v/>
      </c>
      <c r="IO13" s="92" t="str">
        <f t="shared" si="159"/>
        <v/>
      </c>
      <c r="IP13" s="92" t="str">
        <f t="shared" si="160"/>
        <v/>
      </c>
      <c r="IQ13" s="92" t="str">
        <f t="shared" si="161"/>
        <v/>
      </c>
      <c r="IR13" s="92" t="str">
        <f t="shared" si="162"/>
        <v/>
      </c>
      <c r="IS13" s="92" t="str">
        <f t="shared" si="163"/>
        <v/>
      </c>
      <c r="IT13" s="92" t="str">
        <f t="shared" si="164"/>
        <v/>
      </c>
      <c r="IU13" s="92" t="str">
        <f t="shared" si="165"/>
        <v/>
      </c>
      <c r="IV13" s="92" t="str">
        <f t="shared" si="166"/>
        <v/>
      </c>
      <c r="IW13" s="92" t="str">
        <f t="shared" si="167"/>
        <v/>
      </c>
      <c r="IX13" s="92" t="str">
        <f t="shared" si="168"/>
        <v/>
      </c>
      <c r="IY13" s="92" t="str">
        <f t="shared" si="169"/>
        <v/>
      </c>
      <c r="IZ13" s="92" t="str">
        <f t="shared" si="170"/>
        <v/>
      </c>
      <c r="JA13" s="92" t="str">
        <f t="shared" si="171"/>
        <v/>
      </c>
      <c r="JB13" s="92" t="str">
        <f t="shared" si="172"/>
        <v/>
      </c>
      <c r="JC13" s="92" t="str">
        <f t="shared" si="173"/>
        <v/>
      </c>
      <c r="JD13" s="92" t="str">
        <f t="shared" si="174"/>
        <v/>
      </c>
      <c r="JE13" s="92" t="str">
        <f t="shared" si="175"/>
        <v/>
      </c>
      <c r="JF13" s="92" t="str">
        <f t="shared" si="176"/>
        <v/>
      </c>
      <c r="JG13" s="92" t="str">
        <f t="shared" si="177"/>
        <v/>
      </c>
      <c r="JH13" s="92" t="str">
        <f t="shared" si="178"/>
        <v/>
      </c>
      <c r="JI13" s="92" t="str">
        <f t="shared" si="179"/>
        <v/>
      </c>
      <c r="JJ13" s="92" t="str">
        <f t="shared" si="180"/>
        <v/>
      </c>
      <c r="JK13" s="92" t="str">
        <f t="shared" si="181"/>
        <v/>
      </c>
      <c r="JL13" s="84" t="s">
        <v>1527</v>
      </c>
      <c r="JM13" s="85" t="str">
        <f>'Array Table'!B12</f>
        <v>Bifidobacterium adolescentis</v>
      </c>
      <c r="JN13" s="92">
        <f t="shared" si="152"/>
        <v>3.509999999999998</v>
      </c>
      <c r="JO13" s="92">
        <f t="shared" si="256"/>
        <v>0.97999999999999687</v>
      </c>
      <c r="JP13" s="92">
        <f t="shared" si="257"/>
        <v>3.4799999999999969</v>
      </c>
      <c r="JQ13" s="92" t="str">
        <f t="shared" si="258"/>
        <v/>
      </c>
      <c r="JR13" s="92" t="str">
        <f t="shared" si="259"/>
        <v/>
      </c>
      <c r="JS13" s="92" t="str">
        <f t="shared" si="260"/>
        <v/>
      </c>
      <c r="JT13" s="92" t="str">
        <f t="shared" si="261"/>
        <v/>
      </c>
      <c r="JU13" s="92" t="str">
        <f t="shared" si="262"/>
        <v/>
      </c>
      <c r="JV13" s="92" t="str">
        <f t="shared" si="263"/>
        <v/>
      </c>
      <c r="JW13" s="92" t="str">
        <f t="shared" si="264"/>
        <v/>
      </c>
      <c r="JX13" s="92" t="str">
        <f t="shared" si="265"/>
        <v/>
      </c>
      <c r="JY13" s="92" t="str">
        <f t="shared" si="266"/>
        <v/>
      </c>
      <c r="JZ13" s="92" t="str">
        <f t="shared" si="267"/>
        <v/>
      </c>
      <c r="KA13" s="92" t="str">
        <f t="shared" si="268"/>
        <v/>
      </c>
      <c r="KB13" s="92" t="str">
        <f t="shared" si="269"/>
        <v/>
      </c>
      <c r="KC13" s="92" t="str">
        <f t="shared" si="270"/>
        <v/>
      </c>
      <c r="KD13" s="92" t="str">
        <f t="shared" si="271"/>
        <v/>
      </c>
      <c r="KE13" s="92" t="str">
        <f t="shared" si="272"/>
        <v/>
      </c>
      <c r="KF13" s="92" t="str">
        <f t="shared" si="273"/>
        <v/>
      </c>
      <c r="KG13" s="92" t="str">
        <f t="shared" si="274"/>
        <v/>
      </c>
      <c r="KH13" s="92" t="str">
        <f t="shared" si="275"/>
        <v/>
      </c>
      <c r="KI13" s="92" t="str">
        <f t="shared" si="182"/>
        <v/>
      </c>
      <c r="KJ13" s="92" t="str">
        <f t="shared" si="183"/>
        <v/>
      </c>
      <c r="KK13" s="92" t="str">
        <f t="shared" si="184"/>
        <v/>
      </c>
      <c r="KL13" s="92" t="str">
        <f t="shared" si="185"/>
        <v/>
      </c>
      <c r="KM13" s="92" t="str">
        <f t="shared" si="186"/>
        <v/>
      </c>
      <c r="KN13" s="92" t="str">
        <f t="shared" si="187"/>
        <v/>
      </c>
      <c r="KO13" s="92" t="str">
        <f t="shared" si="188"/>
        <v/>
      </c>
      <c r="KP13" s="92" t="str">
        <f t="shared" si="189"/>
        <v/>
      </c>
      <c r="KQ13" s="92" t="str">
        <f t="shared" si="190"/>
        <v/>
      </c>
      <c r="KR13" s="92" t="str">
        <f t="shared" si="191"/>
        <v/>
      </c>
      <c r="KS13" s="92" t="str">
        <f t="shared" si="192"/>
        <v/>
      </c>
      <c r="KT13" s="92" t="str">
        <f t="shared" si="193"/>
        <v/>
      </c>
      <c r="KU13" s="92" t="str">
        <f t="shared" si="194"/>
        <v/>
      </c>
      <c r="KV13" s="92" t="str">
        <f t="shared" si="195"/>
        <v/>
      </c>
      <c r="KW13" s="92" t="str">
        <f t="shared" si="196"/>
        <v/>
      </c>
      <c r="KX13" s="92" t="str">
        <f t="shared" si="197"/>
        <v/>
      </c>
      <c r="KY13" s="92" t="str">
        <f t="shared" si="198"/>
        <v/>
      </c>
      <c r="KZ13" s="92" t="str">
        <f t="shared" si="199"/>
        <v/>
      </c>
      <c r="LA13" s="92" t="str">
        <f t="shared" si="200"/>
        <v/>
      </c>
      <c r="LB13" s="92" t="str">
        <f t="shared" si="201"/>
        <v/>
      </c>
      <c r="LC13" s="92" t="str">
        <f t="shared" si="202"/>
        <v/>
      </c>
      <c r="LD13" s="92" t="str">
        <f t="shared" si="203"/>
        <v/>
      </c>
      <c r="LE13" s="92" t="str">
        <f t="shared" si="204"/>
        <v/>
      </c>
      <c r="LF13" s="92" t="str">
        <f t="shared" si="205"/>
        <v/>
      </c>
      <c r="LG13" s="92" t="str">
        <f t="shared" si="206"/>
        <v/>
      </c>
      <c r="LH13" s="92" t="str">
        <f t="shared" si="207"/>
        <v/>
      </c>
      <c r="LI13" s="92" t="str">
        <f t="shared" si="208"/>
        <v/>
      </c>
      <c r="LJ13" s="84" t="s">
        <v>1527</v>
      </c>
      <c r="LK13" s="85" t="str">
        <f>'Array Table'!B12</f>
        <v>Bifidobacterium adolescentis</v>
      </c>
      <c r="LL13" s="93" t="str">
        <f t="shared" si="153"/>
        <v>-</v>
      </c>
      <c r="LM13" s="93" t="str">
        <f t="shared" si="276"/>
        <v>-</v>
      </c>
      <c r="LN13" s="93" t="str">
        <f t="shared" si="277"/>
        <v>-</v>
      </c>
      <c r="LO13" s="93" t="str">
        <f t="shared" si="278"/>
        <v/>
      </c>
      <c r="LP13" s="93" t="str">
        <f t="shared" si="279"/>
        <v/>
      </c>
      <c r="LQ13" s="93" t="str">
        <f t="shared" si="280"/>
        <v/>
      </c>
      <c r="LR13" s="93" t="str">
        <f t="shared" si="281"/>
        <v/>
      </c>
      <c r="LS13" s="93" t="str">
        <f t="shared" si="282"/>
        <v/>
      </c>
      <c r="LT13" s="93" t="str">
        <f t="shared" si="283"/>
        <v/>
      </c>
      <c r="LU13" s="93" t="str">
        <f t="shared" si="284"/>
        <v/>
      </c>
      <c r="LV13" s="93" t="str">
        <f t="shared" si="285"/>
        <v/>
      </c>
      <c r="LW13" s="93" t="str">
        <f t="shared" si="286"/>
        <v/>
      </c>
      <c r="LX13" s="93" t="str">
        <f t="shared" si="287"/>
        <v/>
      </c>
      <c r="LY13" s="93" t="str">
        <f t="shared" si="288"/>
        <v/>
      </c>
      <c r="LZ13" s="93" t="str">
        <f t="shared" si="289"/>
        <v/>
      </c>
      <c r="MA13" s="93" t="str">
        <f t="shared" si="290"/>
        <v/>
      </c>
      <c r="MB13" s="93" t="str">
        <f t="shared" si="291"/>
        <v/>
      </c>
      <c r="MC13" s="93" t="str">
        <f t="shared" si="292"/>
        <v/>
      </c>
      <c r="MD13" s="93" t="str">
        <f t="shared" si="293"/>
        <v/>
      </c>
      <c r="ME13" s="93" t="str">
        <f t="shared" si="294"/>
        <v/>
      </c>
      <c r="MF13" s="93" t="str">
        <f t="shared" si="295"/>
        <v/>
      </c>
      <c r="MG13" s="93" t="str">
        <f t="shared" si="209"/>
        <v/>
      </c>
      <c r="MH13" s="93" t="str">
        <f t="shared" si="210"/>
        <v/>
      </c>
      <c r="MI13" s="93" t="str">
        <f t="shared" si="211"/>
        <v/>
      </c>
      <c r="MJ13" s="93" t="str">
        <f t="shared" si="212"/>
        <v/>
      </c>
      <c r="MK13" s="93" t="str">
        <f t="shared" si="213"/>
        <v/>
      </c>
      <c r="ML13" s="93" t="str">
        <f t="shared" si="214"/>
        <v/>
      </c>
      <c r="MM13" s="93" t="str">
        <f t="shared" si="215"/>
        <v/>
      </c>
      <c r="MN13" s="93" t="str">
        <f t="shared" si="216"/>
        <v/>
      </c>
      <c r="MO13" s="93" t="str">
        <f t="shared" si="217"/>
        <v/>
      </c>
      <c r="MP13" s="93" t="str">
        <f t="shared" si="218"/>
        <v/>
      </c>
      <c r="MQ13" s="93" t="str">
        <f t="shared" si="219"/>
        <v/>
      </c>
      <c r="MR13" s="93" t="str">
        <f t="shared" si="220"/>
        <v/>
      </c>
      <c r="MS13" s="93" t="str">
        <f t="shared" si="221"/>
        <v/>
      </c>
      <c r="MT13" s="93" t="str">
        <f t="shared" si="222"/>
        <v/>
      </c>
      <c r="MU13" s="93" t="str">
        <f t="shared" si="223"/>
        <v/>
      </c>
      <c r="MV13" s="93" t="str">
        <f t="shared" si="224"/>
        <v/>
      </c>
      <c r="MW13" s="93" t="str">
        <f t="shared" si="225"/>
        <v/>
      </c>
      <c r="MX13" s="93" t="str">
        <f t="shared" si="226"/>
        <v/>
      </c>
      <c r="MY13" s="93" t="str">
        <f t="shared" si="227"/>
        <v/>
      </c>
      <c r="MZ13" s="93" t="str">
        <f t="shared" si="228"/>
        <v/>
      </c>
      <c r="NA13" s="93" t="str">
        <f t="shared" si="229"/>
        <v/>
      </c>
      <c r="NB13" s="93" t="str">
        <f t="shared" si="230"/>
        <v/>
      </c>
      <c r="NC13" s="93" t="str">
        <f t="shared" si="231"/>
        <v/>
      </c>
      <c r="ND13" s="93" t="str">
        <f t="shared" si="232"/>
        <v/>
      </c>
      <c r="NE13" s="93" t="str">
        <f t="shared" si="233"/>
        <v/>
      </c>
      <c r="NF13" s="93" t="str">
        <f t="shared" si="234"/>
        <v/>
      </c>
      <c r="NG13" s="93" t="str">
        <f t="shared" si="235"/>
        <v/>
      </c>
      <c r="NH13" s="84" t="s">
        <v>1527</v>
      </c>
      <c r="NI13" s="85" t="str">
        <f>'Array Table'!B12</f>
        <v>Bifidobacterium adolescentis</v>
      </c>
      <c r="NJ13" s="93" t="str">
        <f t="shared" si="101"/>
        <v>+</v>
      </c>
      <c r="NK13" s="93" t="str">
        <f t="shared" si="102"/>
        <v>-</v>
      </c>
      <c r="NL13" s="93" t="str">
        <f t="shared" si="103"/>
        <v>+</v>
      </c>
      <c r="NM13" s="93" t="str">
        <f t="shared" si="104"/>
        <v/>
      </c>
      <c r="NN13" s="93" t="str">
        <f t="shared" si="105"/>
        <v/>
      </c>
      <c r="NO13" s="93" t="str">
        <f t="shared" si="106"/>
        <v/>
      </c>
      <c r="NP13" s="93" t="str">
        <f t="shared" si="107"/>
        <v/>
      </c>
      <c r="NQ13" s="93" t="str">
        <f t="shared" si="108"/>
        <v/>
      </c>
      <c r="NR13" s="93" t="str">
        <f t="shared" si="109"/>
        <v/>
      </c>
      <c r="NS13" s="93" t="str">
        <f t="shared" si="110"/>
        <v/>
      </c>
      <c r="NT13" s="93" t="str">
        <f t="shared" si="111"/>
        <v/>
      </c>
      <c r="NU13" s="93" t="str">
        <f t="shared" si="112"/>
        <v/>
      </c>
      <c r="NV13" s="93" t="str">
        <f t="shared" si="113"/>
        <v/>
      </c>
      <c r="NW13" s="93" t="str">
        <f t="shared" si="114"/>
        <v/>
      </c>
      <c r="NX13" s="93" t="str">
        <f t="shared" si="115"/>
        <v/>
      </c>
      <c r="NY13" s="93" t="str">
        <f t="shared" si="116"/>
        <v/>
      </c>
      <c r="NZ13" s="93" t="str">
        <f t="shared" si="117"/>
        <v/>
      </c>
      <c r="OA13" s="93" t="str">
        <f t="shared" si="118"/>
        <v/>
      </c>
      <c r="OB13" s="93" t="str">
        <f t="shared" si="119"/>
        <v/>
      </c>
      <c r="OC13" s="93" t="str">
        <f t="shared" si="120"/>
        <v/>
      </c>
      <c r="OD13" s="93" t="str">
        <f t="shared" si="121"/>
        <v/>
      </c>
      <c r="OE13" s="93" t="str">
        <f t="shared" si="122"/>
        <v/>
      </c>
      <c r="OF13" s="93" t="str">
        <f t="shared" si="123"/>
        <v/>
      </c>
      <c r="OG13" s="93" t="str">
        <f t="shared" si="124"/>
        <v/>
      </c>
      <c r="OH13" s="93" t="str">
        <f t="shared" si="125"/>
        <v/>
      </c>
      <c r="OI13" s="93" t="str">
        <f t="shared" si="126"/>
        <v/>
      </c>
      <c r="OJ13" s="93" t="str">
        <f t="shared" si="127"/>
        <v/>
      </c>
      <c r="OK13" s="93" t="str">
        <f t="shared" si="128"/>
        <v/>
      </c>
      <c r="OL13" s="93" t="str">
        <f t="shared" si="129"/>
        <v/>
      </c>
      <c r="OM13" s="93" t="str">
        <f t="shared" si="130"/>
        <v/>
      </c>
      <c r="ON13" s="93" t="str">
        <f t="shared" si="131"/>
        <v/>
      </c>
      <c r="OO13" s="93" t="str">
        <f t="shared" si="132"/>
        <v/>
      </c>
      <c r="OP13" s="93" t="str">
        <f t="shared" si="133"/>
        <v/>
      </c>
      <c r="OQ13" s="93" t="str">
        <f t="shared" si="134"/>
        <v/>
      </c>
      <c r="OR13" s="93" t="str">
        <f t="shared" si="135"/>
        <v/>
      </c>
      <c r="OS13" s="93" t="str">
        <f t="shared" si="136"/>
        <v/>
      </c>
      <c r="OT13" s="93" t="str">
        <f t="shared" si="137"/>
        <v/>
      </c>
      <c r="OU13" s="93" t="str">
        <f t="shared" si="138"/>
        <v/>
      </c>
      <c r="OV13" s="93" t="str">
        <f t="shared" si="139"/>
        <v/>
      </c>
      <c r="OW13" s="93" t="str">
        <f t="shared" si="140"/>
        <v/>
      </c>
      <c r="OX13" s="93" t="str">
        <f t="shared" si="141"/>
        <v/>
      </c>
      <c r="OY13" s="93" t="str">
        <f t="shared" si="142"/>
        <v/>
      </c>
      <c r="OZ13" s="93" t="str">
        <f t="shared" si="143"/>
        <v/>
      </c>
      <c r="PA13" s="93" t="str">
        <f t="shared" si="144"/>
        <v/>
      </c>
      <c r="PB13" s="93" t="str">
        <f t="shared" si="145"/>
        <v/>
      </c>
      <c r="PC13" s="93" t="str">
        <f t="shared" si="146"/>
        <v/>
      </c>
      <c r="PD13" s="93" t="str">
        <f t="shared" si="147"/>
        <v/>
      </c>
      <c r="PE13" s="93" t="str">
        <f t="shared" si="148"/>
        <v/>
      </c>
    </row>
    <row r="14" spans="1:421" ht="12.75" x14ac:dyDescent="0.25">
      <c r="A14" s="84" t="s">
        <v>1528</v>
      </c>
      <c r="B14" s="85" t="str">
        <f>'Array Table'!B13</f>
        <v>Bifidobacterium bifidum</v>
      </c>
      <c r="C14" s="86">
        <f>IF(SUM('Control Sample Data'!C$3:C$50)&gt;10,IF(AND(ISNUMBER('Control Sample Data'!C14),'Control Sample Data'!C14&lt;37,'Control Sample Data'!C14&gt;0),'Control Sample Data'!C14,37),"")</f>
        <v>23.03</v>
      </c>
      <c r="D14" s="86">
        <f>IF(SUM('Control Sample Data'!D$3:D$50)&gt;10,IF(AND(ISNUMBER('Control Sample Data'!D14),'Control Sample Data'!D14&lt;37,'Control Sample Data'!D14&gt;0),'Control Sample Data'!D14,37),"")</f>
        <v>23.28</v>
      </c>
      <c r="E14" s="86">
        <f>IF(SUM('Control Sample Data'!E$3:E$50)&gt;10,IF(AND(ISNUMBER('Control Sample Data'!E14),'Control Sample Data'!E14&lt;37,'Control Sample Data'!E14&gt;0),'Control Sample Data'!E14,37),"")</f>
        <v>23.16</v>
      </c>
      <c r="F14" s="86" t="str">
        <f>IF(SUM('Control Sample Data'!F$3:F$50)&gt;10,IF(AND(ISNUMBER('Control Sample Data'!F14),'Control Sample Data'!F14&lt;37,'Control Sample Data'!F14&gt;0),'Control Sample Data'!F14,37),"")</f>
        <v/>
      </c>
      <c r="G14" s="86" t="str">
        <f>IF(SUM('Control Sample Data'!G$3:G$50)&gt;10,IF(AND(ISNUMBER('Control Sample Data'!G14),'Control Sample Data'!G14&lt;37,'Control Sample Data'!G14&gt;0),'Control Sample Data'!G14,37),"")</f>
        <v/>
      </c>
      <c r="H14" s="86" t="str">
        <f>IF(SUM('Control Sample Data'!H$3:H$50)&gt;10,IF(AND(ISNUMBER('Control Sample Data'!H14),'Control Sample Data'!H14&lt;37,'Control Sample Data'!H14&gt;0),'Control Sample Data'!H14,37),"")</f>
        <v/>
      </c>
      <c r="I14" s="86" t="str">
        <f>IF(SUM('Control Sample Data'!I$3:I$50)&gt;10,IF(AND(ISNUMBER('Control Sample Data'!I14),'Control Sample Data'!I14&lt;37,'Control Sample Data'!I14&gt;0),'Control Sample Data'!I14,37),"")</f>
        <v/>
      </c>
      <c r="J14" s="86" t="str">
        <f>IF(SUM('Control Sample Data'!J$3:J$50)&gt;10,IF(AND(ISNUMBER('Control Sample Data'!J14),'Control Sample Data'!J14&lt;37,'Control Sample Data'!J14&gt;0),'Control Sample Data'!J14,37),"")</f>
        <v/>
      </c>
      <c r="K14" s="86" t="str">
        <f>IF(SUM('Control Sample Data'!K$3:K$50)&gt;10,IF(AND(ISNUMBER('Control Sample Data'!K14),'Control Sample Data'!K14&lt;37,'Control Sample Data'!K14&gt;0),'Control Sample Data'!K14,37),"")</f>
        <v/>
      </c>
      <c r="L14" s="86" t="str">
        <f>IF(SUM('Control Sample Data'!L$3:L$50)&gt;10,IF(AND(ISNUMBER('Control Sample Data'!L14),'Control Sample Data'!L14&lt;37,'Control Sample Data'!L14&gt;0),'Control Sample Data'!L14,37),"")</f>
        <v/>
      </c>
      <c r="M14" s="86" t="str">
        <f>IF(SUM('Control Sample Data'!M$3:M$50)&gt;10,IF(AND(ISNUMBER('Control Sample Data'!M14),'Control Sample Data'!M14&lt;37,'Control Sample Data'!M14&gt;0),'Control Sample Data'!M14,37),"")</f>
        <v/>
      </c>
      <c r="N14" s="86" t="str">
        <f>IF(SUM('Control Sample Data'!N$3:N$50)&gt;10,IF(AND(ISNUMBER('Control Sample Data'!N14),'Control Sample Data'!N14&lt;37,'Control Sample Data'!N14&gt;0),'Control Sample Data'!N14,37),"")</f>
        <v/>
      </c>
      <c r="O14" s="86" t="str">
        <f>IF(SUM('Control Sample Data'!O$3:O$50)&gt;10,IF(AND(ISNUMBER('Control Sample Data'!O14),'Control Sample Data'!O14&lt;37,'Control Sample Data'!O14&gt;0),'Control Sample Data'!O14,37),"")</f>
        <v/>
      </c>
      <c r="P14" s="86" t="str">
        <f>IF(SUM('Control Sample Data'!P$3:P$50)&gt;10,IF(AND(ISNUMBER('Control Sample Data'!P14),'Control Sample Data'!P14&lt;37,'Control Sample Data'!P14&gt;0),'Control Sample Data'!P14,37),"")</f>
        <v/>
      </c>
      <c r="Q14" s="86" t="str">
        <f>IF(SUM('Control Sample Data'!Q$3:Q$50)&gt;10,IF(AND(ISNUMBER('Control Sample Data'!Q14),'Control Sample Data'!Q14&lt;37,'Control Sample Data'!Q14&gt;0),'Control Sample Data'!Q14,37),"")</f>
        <v/>
      </c>
      <c r="R14" s="86" t="str">
        <f>IF(SUM('Control Sample Data'!R$3:R$50)&gt;10,IF(AND(ISNUMBER('Control Sample Data'!R14),'Control Sample Data'!R14&lt;37,'Control Sample Data'!R14&gt;0),'Control Sample Data'!R14,37),"")</f>
        <v/>
      </c>
      <c r="S14" s="86" t="str">
        <f>IF(SUM('Control Sample Data'!S$3:S$50)&gt;10,IF(AND(ISNUMBER('Control Sample Data'!S14),'Control Sample Data'!S14&lt;37,'Control Sample Data'!S14&gt;0),'Control Sample Data'!S14,37),"")</f>
        <v/>
      </c>
      <c r="T14" s="86" t="str">
        <f>IF(SUM('Control Sample Data'!T$3:T$50)&gt;10,IF(AND(ISNUMBER('Control Sample Data'!T14),'Control Sample Data'!T14&lt;37,'Control Sample Data'!T14&gt;0),'Control Sample Data'!T14,37),"")</f>
        <v/>
      </c>
      <c r="U14" s="86" t="str">
        <f>IF(SUM('Control Sample Data'!U$3:U$50)&gt;10,IF(AND(ISNUMBER('Control Sample Data'!U14),'Control Sample Data'!U14&lt;37,'Control Sample Data'!U14&gt;0),'Control Sample Data'!U14,37),"")</f>
        <v/>
      </c>
      <c r="V14" s="86" t="str">
        <f>IF(SUM('Control Sample Data'!V$3:V$50)&gt;10,IF(AND(ISNUMBER('Control Sample Data'!V14),'Control Sample Data'!V14&lt;37,'Control Sample Data'!V14&gt;0),'Control Sample Data'!V14,37),"")</f>
        <v/>
      </c>
      <c r="W14" s="86" t="str">
        <f>IF(SUM('Control Sample Data'!W$3:W$50)&gt;10,IF(AND(ISNUMBER('Control Sample Data'!W14),'Control Sample Data'!W14&lt;37,'Control Sample Data'!W14&gt;0),'Control Sample Data'!W14,37),"")</f>
        <v/>
      </c>
      <c r="X14" s="86" t="str">
        <f>IF(SUM('Control Sample Data'!X$3:X$50)&gt;10,IF(AND(ISNUMBER('Control Sample Data'!X14),'Control Sample Data'!X14&lt;37,'Control Sample Data'!X14&gt;0),'Control Sample Data'!X14,37),"")</f>
        <v/>
      </c>
      <c r="Y14" s="86" t="str">
        <f>IF(SUM('Control Sample Data'!Y$3:Y$50)&gt;10,IF(AND(ISNUMBER('Control Sample Data'!Y14),'Control Sample Data'!Y14&lt;37,'Control Sample Data'!Y14&gt;0),'Control Sample Data'!Y14,37),"")</f>
        <v/>
      </c>
      <c r="Z14" s="86" t="str">
        <f>IF(SUM('Control Sample Data'!Z$3:Z$50)&gt;10,IF(AND(ISNUMBER('Control Sample Data'!Z14),'Control Sample Data'!Z14&lt;37,'Control Sample Data'!Z14&gt;0),'Control Sample Data'!Z14,37),"")</f>
        <v/>
      </c>
      <c r="AA14" s="86" t="str">
        <f>IF(SUM('Control Sample Data'!AA$3:AA$50)&gt;10,IF(AND(ISNUMBER('Control Sample Data'!AA14),'Control Sample Data'!AA14&lt;37,'Control Sample Data'!AA14&gt;0),'Control Sample Data'!AA14,37),"")</f>
        <v/>
      </c>
      <c r="AB14" s="86" t="str">
        <f>IF(SUM('Control Sample Data'!AB$3:AB$50)&gt;10,IF(AND(ISNUMBER('Control Sample Data'!AB14),'Control Sample Data'!AB14&lt;37,'Control Sample Data'!AB14&gt;0),'Control Sample Data'!AB14,37),"")</f>
        <v/>
      </c>
      <c r="AC14" s="86" t="str">
        <f>IF(SUM('Control Sample Data'!AC$3:AC$50)&gt;10,IF(AND(ISNUMBER('Control Sample Data'!AC14),'Control Sample Data'!AC14&lt;37,'Control Sample Data'!AC14&gt;0),'Control Sample Data'!AC14,37),"")</f>
        <v/>
      </c>
      <c r="AD14" s="86" t="str">
        <f>IF(SUM('Control Sample Data'!AD$3:AD$50)&gt;10,IF(AND(ISNUMBER('Control Sample Data'!AD14),'Control Sample Data'!AD14&lt;37,'Control Sample Data'!AD14&gt;0),'Control Sample Data'!AD14,37),"")</f>
        <v/>
      </c>
      <c r="AE14" s="86" t="str">
        <f>IF(SUM('Control Sample Data'!AE$3:AE$50)&gt;10,IF(AND(ISNUMBER('Control Sample Data'!AE14),'Control Sample Data'!AE14&lt;37,'Control Sample Data'!AE14&gt;0),'Control Sample Data'!AE14,37),"")</f>
        <v/>
      </c>
      <c r="AF14" s="86" t="str">
        <f>IF(SUM('Control Sample Data'!AF$3:AF$50)&gt;10,IF(AND(ISNUMBER('Control Sample Data'!AF14),'Control Sample Data'!AF14&lt;37,'Control Sample Data'!AF14&gt;0),'Control Sample Data'!AF14,37),"")</f>
        <v/>
      </c>
      <c r="AG14" s="86" t="str">
        <f>IF(SUM('Control Sample Data'!AG$3:AG$50)&gt;10,IF(AND(ISNUMBER('Control Sample Data'!AG14),'Control Sample Data'!AG14&lt;37,'Control Sample Data'!AG14&gt;0),'Control Sample Data'!AG14,37),"")</f>
        <v/>
      </c>
      <c r="AH14" s="86" t="str">
        <f>IF(SUM('Control Sample Data'!AH$3:AH$50)&gt;10,IF(AND(ISNUMBER('Control Sample Data'!AH14),'Control Sample Data'!AH14&lt;37,'Control Sample Data'!AH14&gt;0),'Control Sample Data'!AH14,37),"")</f>
        <v/>
      </c>
      <c r="AI14" s="86" t="str">
        <f>IF(SUM('Control Sample Data'!AI$3:AI$50)&gt;10,IF(AND(ISNUMBER('Control Sample Data'!AI14),'Control Sample Data'!AI14&lt;37,'Control Sample Data'!AI14&gt;0),'Control Sample Data'!AI14,37),"")</f>
        <v/>
      </c>
      <c r="AJ14" s="86" t="str">
        <f>IF(SUM('Control Sample Data'!AJ$3:AJ$50)&gt;10,IF(AND(ISNUMBER('Control Sample Data'!AJ14),'Control Sample Data'!AJ14&lt;37,'Control Sample Data'!AJ14&gt;0),'Control Sample Data'!AJ14,37),"")</f>
        <v/>
      </c>
      <c r="AK14" s="86" t="str">
        <f>IF(SUM('Control Sample Data'!AK$3:AK$50)&gt;10,IF(AND(ISNUMBER('Control Sample Data'!AK14),'Control Sample Data'!AK14&lt;37,'Control Sample Data'!AK14&gt;0),'Control Sample Data'!AK14,37),"")</f>
        <v/>
      </c>
      <c r="AL14" s="86" t="str">
        <f>IF(SUM('Control Sample Data'!AL$3:AL$50)&gt;10,IF(AND(ISNUMBER('Control Sample Data'!AL14),'Control Sample Data'!AL14&lt;37,'Control Sample Data'!AL14&gt;0),'Control Sample Data'!AL14,37),"")</f>
        <v/>
      </c>
      <c r="AM14" s="86" t="str">
        <f>IF(SUM('Control Sample Data'!AM$3:AM$50)&gt;10,IF(AND(ISNUMBER('Control Sample Data'!AM14),'Control Sample Data'!AM14&lt;37,'Control Sample Data'!AM14&gt;0),'Control Sample Data'!AM14,37),"")</f>
        <v/>
      </c>
      <c r="AN14" s="86" t="str">
        <f>IF(SUM('Control Sample Data'!AN$3:AN$50)&gt;10,IF(AND(ISNUMBER('Control Sample Data'!AN14),'Control Sample Data'!AN14&lt;37,'Control Sample Data'!AN14&gt;0),'Control Sample Data'!AN14,37),"")</f>
        <v/>
      </c>
      <c r="AO14" s="86" t="str">
        <f>IF(SUM('Control Sample Data'!AO$3:AO$50)&gt;10,IF(AND(ISNUMBER('Control Sample Data'!AO14),'Control Sample Data'!AO14&lt;37,'Control Sample Data'!AO14&gt;0),'Control Sample Data'!AO14,37),"")</f>
        <v/>
      </c>
      <c r="AP14" s="86" t="str">
        <f>IF(SUM('Control Sample Data'!AP$3:AP$50)&gt;10,IF(AND(ISNUMBER('Control Sample Data'!AP14),'Control Sample Data'!AP14&lt;37,'Control Sample Data'!AP14&gt;0),'Control Sample Data'!AP14,37),"")</f>
        <v/>
      </c>
      <c r="AQ14" s="86" t="str">
        <f>IF(SUM('Control Sample Data'!AQ$3:AQ$50)&gt;10,IF(AND(ISNUMBER('Control Sample Data'!AQ14),'Control Sample Data'!AQ14&lt;37,'Control Sample Data'!AQ14&gt;0),'Control Sample Data'!AQ14,37),"")</f>
        <v/>
      </c>
      <c r="AR14" s="86" t="str">
        <f>IF(SUM('Control Sample Data'!AR$3:AR$50)&gt;10,IF(AND(ISNUMBER('Control Sample Data'!AR14),'Control Sample Data'!AR14&lt;37,'Control Sample Data'!AR14&gt;0),'Control Sample Data'!AR14,37),"")</f>
        <v/>
      </c>
      <c r="AS14" s="86" t="str">
        <f>IF(SUM('Control Sample Data'!AS$3:AS$50)&gt;10,IF(AND(ISNUMBER('Control Sample Data'!AS14),'Control Sample Data'!AS14&lt;37,'Control Sample Data'!AS14&gt;0),'Control Sample Data'!AS14,37),"")</f>
        <v/>
      </c>
      <c r="AT14" s="86" t="str">
        <f>IF(SUM('Control Sample Data'!AT$3:AT$50)&gt;10,IF(AND(ISNUMBER('Control Sample Data'!AT14),'Control Sample Data'!AT14&lt;37,'Control Sample Data'!AT14&gt;0),'Control Sample Data'!AT14,37),"")</f>
        <v/>
      </c>
      <c r="AU14" s="86" t="str">
        <f>IF(SUM('Control Sample Data'!AU$3:AU$50)&gt;10,IF(AND(ISNUMBER('Control Sample Data'!AU14),'Control Sample Data'!AU14&lt;37,'Control Sample Data'!AU14&gt;0),'Control Sample Data'!AU14,37),"")</f>
        <v/>
      </c>
      <c r="AV14" s="86" t="str">
        <f>IF(SUM('Control Sample Data'!AV$3:AV$50)&gt;10,IF(AND(ISNUMBER('Control Sample Data'!AV14),'Control Sample Data'!AV14&lt;37,'Control Sample Data'!AV14&gt;0),'Control Sample Data'!AV14,37),"")</f>
        <v/>
      </c>
      <c r="AW14" s="86" t="str">
        <f>IF(SUM('Control Sample Data'!AW$3:AW$50)&gt;10,IF(AND(ISNUMBER('Control Sample Data'!AW14),'Control Sample Data'!AW14&lt;37,'Control Sample Data'!AW14&gt;0),'Control Sample Data'!AW14,37),"")</f>
        <v/>
      </c>
      <c r="AX14" s="86" t="str">
        <f>IF(SUM('Control Sample Data'!AX$3:AX$50)&gt;10,IF(AND(ISNUMBER('Control Sample Data'!AX14),'Control Sample Data'!AX14&lt;37,'Control Sample Data'!AX14&gt;0),'Control Sample Data'!AX14,37),"")</f>
        <v/>
      </c>
      <c r="AY14" s="87">
        <f>IF(ISERROR(AVERAGE(Calculations!C14:AX14)),"",AVERAGE(Calculations!C14:AX14))</f>
        <v>23.156666666666666</v>
      </c>
      <c r="AZ14" s="87">
        <f>IF(ISERROR(STDEV(Calculations!C14:AX14)),"",IF(COUNT(Calculations!C14:AX14)&lt;3,"N/A",STDEV(Calculations!C14:AX14)))</f>
        <v>0.12503332889007365</v>
      </c>
      <c r="BA14" s="84" t="s">
        <v>1528</v>
      </c>
      <c r="BB14" s="85" t="str">
        <f>'Array Table'!B13</f>
        <v>Bifidobacterium bifidum</v>
      </c>
      <c r="BC14" s="86">
        <f>IF(SUM('Test Sample Data'!C$3:C$50)&gt;10,IF(AND(ISNUMBER('Test Sample Data'!C14),'Test Sample Data'!C14&lt;37,'Test Sample Data'!C14&gt;0),'Test Sample Data'!C14,37),"")</f>
        <v>21</v>
      </c>
      <c r="BD14" s="86">
        <f>IF(SUM('Test Sample Data'!D$3:D$50)&gt;10,IF(AND(ISNUMBER('Test Sample Data'!D14),'Test Sample Data'!D14&lt;37,'Test Sample Data'!D14&gt;0),'Test Sample Data'!D14,37),"")</f>
        <v>20.94</v>
      </c>
      <c r="BE14" s="86">
        <f>IF(SUM('Test Sample Data'!E$3:E$50)&gt;10,IF(AND(ISNUMBER('Test Sample Data'!E14),'Test Sample Data'!E14&lt;37,'Test Sample Data'!E14&gt;0),'Test Sample Data'!E14,37),"")</f>
        <v>20.77</v>
      </c>
      <c r="BF14" s="86" t="str">
        <f>IF(SUM('Test Sample Data'!F$3:F$50)&gt;10,IF(AND(ISNUMBER('Test Sample Data'!F14),'Test Sample Data'!F14&lt;37,'Test Sample Data'!F14&gt;0),'Test Sample Data'!F14,37),"")</f>
        <v/>
      </c>
      <c r="BG14" s="86" t="str">
        <f>IF(SUM('Test Sample Data'!G$3:G$50)&gt;10,IF(AND(ISNUMBER('Test Sample Data'!G14),'Test Sample Data'!G14&lt;37,'Test Sample Data'!G14&gt;0),'Test Sample Data'!G14,37),"")</f>
        <v/>
      </c>
      <c r="BH14" s="86" t="str">
        <f>IF(SUM('Test Sample Data'!H$3:H$50)&gt;10,IF(AND(ISNUMBER('Test Sample Data'!H14),'Test Sample Data'!H14&lt;37,'Test Sample Data'!H14&gt;0),'Test Sample Data'!H14,37),"")</f>
        <v/>
      </c>
      <c r="BI14" s="86" t="str">
        <f>IF(SUM('Test Sample Data'!I$3:I$50)&gt;10,IF(AND(ISNUMBER('Test Sample Data'!I14),'Test Sample Data'!I14&lt;37,'Test Sample Data'!I14&gt;0),'Test Sample Data'!I14,37),"")</f>
        <v/>
      </c>
      <c r="BJ14" s="86" t="str">
        <f>IF(SUM('Test Sample Data'!J$3:J$50)&gt;10,IF(AND(ISNUMBER('Test Sample Data'!J14),'Test Sample Data'!J14&lt;37,'Test Sample Data'!J14&gt;0),'Test Sample Data'!J14,37),"")</f>
        <v/>
      </c>
      <c r="BK14" s="86" t="str">
        <f>IF(SUM('Test Sample Data'!K$3:K$50)&gt;10,IF(AND(ISNUMBER('Test Sample Data'!K14),'Test Sample Data'!K14&lt;37,'Test Sample Data'!K14&gt;0),'Test Sample Data'!K14,37),"")</f>
        <v/>
      </c>
      <c r="BL14" s="86" t="str">
        <f>IF(SUM('Test Sample Data'!L$3:L$50)&gt;10,IF(AND(ISNUMBER('Test Sample Data'!L14),'Test Sample Data'!L14&lt;37,'Test Sample Data'!L14&gt;0),'Test Sample Data'!L14,37),"")</f>
        <v/>
      </c>
      <c r="BM14" s="86" t="str">
        <f>IF(SUM('Test Sample Data'!M$3:M$50)&gt;10,IF(AND(ISNUMBER('Test Sample Data'!M14),'Test Sample Data'!M14&lt;37,'Test Sample Data'!M14&gt;0),'Test Sample Data'!M14,37),"")</f>
        <v/>
      </c>
      <c r="BN14" s="86" t="str">
        <f>IF(SUM('Test Sample Data'!N$3:N$50)&gt;10,IF(AND(ISNUMBER('Test Sample Data'!N14),'Test Sample Data'!N14&lt;37,'Test Sample Data'!N14&gt;0),'Test Sample Data'!N14,37),"")</f>
        <v/>
      </c>
      <c r="BO14" s="86" t="str">
        <f>IF(SUM('Test Sample Data'!O$3:O$50)&gt;10,IF(AND(ISNUMBER('Test Sample Data'!O14),'Test Sample Data'!O14&lt;37,'Test Sample Data'!O14&gt;0),'Test Sample Data'!O14,37),"")</f>
        <v/>
      </c>
      <c r="BP14" s="86" t="str">
        <f>IF(SUM('Test Sample Data'!P$3:P$50)&gt;10,IF(AND(ISNUMBER('Test Sample Data'!P14),'Test Sample Data'!P14&lt;37,'Test Sample Data'!P14&gt;0),'Test Sample Data'!P14,37),"")</f>
        <v/>
      </c>
      <c r="BQ14" s="86" t="str">
        <f>IF(SUM('Test Sample Data'!Q$3:Q$50)&gt;10,IF(AND(ISNUMBER('Test Sample Data'!Q14),'Test Sample Data'!Q14&lt;37,'Test Sample Data'!Q14&gt;0),'Test Sample Data'!Q14,37),"")</f>
        <v/>
      </c>
      <c r="BR14" s="86" t="str">
        <f>IF(SUM('Test Sample Data'!R$3:R$50)&gt;10,IF(AND(ISNUMBER('Test Sample Data'!R14),'Test Sample Data'!R14&lt;37,'Test Sample Data'!R14&gt;0),'Test Sample Data'!R14,37),"")</f>
        <v/>
      </c>
      <c r="BS14" s="86" t="str">
        <f>IF(SUM('Test Sample Data'!S$3:S$50)&gt;10,IF(AND(ISNUMBER('Test Sample Data'!S14),'Test Sample Data'!S14&lt;37,'Test Sample Data'!S14&gt;0),'Test Sample Data'!S14,37),"")</f>
        <v/>
      </c>
      <c r="BT14" s="86" t="str">
        <f>IF(SUM('Test Sample Data'!T$3:T$50)&gt;10,IF(AND(ISNUMBER('Test Sample Data'!T14),'Test Sample Data'!T14&lt;37,'Test Sample Data'!T14&gt;0),'Test Sample Data'!T14,37),"")</f>
        <v/>
      </c>
      <c r="BU14" s="86" t="str">
        <f>IF(SUM('Test Sample Data'!U$3:U$50)&gt;10,IF(AND(ISNUMBER('Test Sample Data'!U14),'Test Sample Data'!U14&lt;37,'Test Sample Data'!U14&gt;0),'Test Sample Data'!U14,37),"")</f>
        <v/>
      </c>
      <c r="BV14" s="86" t="str">
        <f>IF(SUM('Test Sample Data'!V$3:V$50)&gt;10,IF(AND(ISNUMBER('Test Sample Data'!V14),'Test Sample Data'!V14&lt;37,'Test Sample Data'!V14&gt;0),'Test Sample Data'!V14,37),"")</f>
        <v/>
      </c>
      <c r="BW14" s="86" t="str">
        <f>IF(SUM('Test Sample Data'!W$3:W$50)&gt;10,IF(AND(ISNUMBER('Test Sample Data'!W14),'Test Sample Data'!W14&lt;37,'Test Sample Data'!W14&gt;0),'Test Sample Data'!W14,37),"")</f>
        <v/>
      </c>
      <c r="BX14" s="86" t="str">
        <f>IF(SUM('Test Sample Data'!X$3:X$50)&gt;10,IF(AND(ISNUMBER('Test Sample Data'!X14),'Test Sample Data'!X14&lt;37,'Test Sample Data'!X14&gt;0),'Test Sample Data'!X14,37),"")</f>
        <v/>
      </c>
      <c r="BY14" s="86" t="str">
        <f>IF(SUM('Test Sample Data'!Y$3:Y$50)&gt;10,IF(AND(ISNUMBER('Test Sample Data'!Y14),'Test Sample Data'!Y14&lt;37,'Test Sample Data'!Y14&gt;0),'Test Sample Data'!Y14,37),"")</f>
        <v/>
      </c>
      <c r="BZ14" s="86" t="str">
        <f>IF(SUM('Test Sample Data'!Z$3:Z$50)&gt;10,IF(AND(ISNUMBER('Test Sample Data'!Z14),'Test Sample Data'!Z14&lt;37,'Test Sample Data'!Z14&gt;0),'Test Sample Data'!Z14,37),"")</f>
        <v/>
      </c>
      <c r="CA14" s="86" t="str">
        <f>IF(SUM('Test Sample Data'!AA$3:AA$50)&gt;10,IF(AND(ISNUMBER('Test Sample Data'!AA14),'Test Sample Data'!AA14&lt;37,'Test Sample Data'!AA14&gt;0),'Test Sample Data'!AA14,37),"")</f>
        <v/>
      </c>
      <c r="CB14" s="86" t="str">
        <f>IF(SUM('Test Sample Data'!AB$3:AB$50)&gt;10,IF(AND(ISNUMBER('Test Sample Data'!AB14),'Test Sample Data'!AB14&lt;37,'Test Sample Data'!AB14&gt;0),'Test Sample Data'!AB14,37),"")</f>
        <v/>
      </c>
      <c r="CC14" s="86" t="str">
        <f>IF(SUM('Test Sample Data'!AC$3:AC$50)&gt;10,IF(AND(ISNUMBER('Test Sample Data'!AC14),'Test Sample Data'!AC14&lt;37,'Test Sample Data'!AC14&gt;0),'Test Sample Data'!AC14,37),"")</f>
        <v/>
      </c>
      <c r="CD14" s="86" t="str">
        <f>IF(SUM('Test Sample Data'!AD$3:AD$50)&gt;10,IF(AND(ISNUMBER('Test Sample Data'!AD14),'Test Sample Data'!AD14&lt;37,'Test Sample Data'!AD14&gt;0),'Test Sample Data'!AD14,37),"")</f>
        <v/>
      </c>
      <c r="CE14" s="86" t="str">
        <f>IF(SUM('Test Sample Data'!AE$3:AE$50)&gt;10,IF(AND(ISNUMBER('Test Sample Data'!AE14),'Test Sample Data'!AE14&lt;37,'Test Sample Data'!AE14&gt;0),'Test Sample Data'!AE14,37),"")</f>
        <v/>
      </c>
      <c r="CF14" s="86" t="str">
        <f>IF(SUM('Test Sample Data'!AF$3:AF$50)&gt;10,IF(AND(ISNUMBER('Test Sample Data'!AF14),'Test Sample Data'!AF14&lt;37,'Test Sample Data'!AF14&gt;0),'Test Sample Data'!AF14,37),"")</f>
        <v/>
      </c>
      <c r="CG14" s="86" t="str">
        <f>IF(SUM('Test Sample Data'!AG$3:AG$50)&gt;10,IF(AND(ISNUMBER('Test Sample Data'!AG14),'Test Sample Data'!AG14&lt;37,'Test Sample Data'!AG14&gt;0),'Test Sample Data'!AG14,37),"")</f>
        <v/>
      </c>
      <c r="CH14" s="86" t="str">
        <f>IF(SUM('Test Sample Data'!AH$3:AH$50)&gt;10,IF(AND(ISNUMBER('Test Sample Data'!AH14),'Test Sample Data'!AH14&lt;37,'Test Sample Data'!AH14&gt;0),'Test Sample Data'!AH14,37),"")</f>
        <v/>
      </c>
      <c r="CI14" s="86" t="str">
        <f>IF(SUM('Test Sample Data'!AI$3:AI$50)&gt;10,IF(AND(ISNUMBER('Test Sample Data'!AI14),'Test Sample Data'!AI14&lt;37,'Test Sample Data'!AI14&gt;0),'Test Sample Data'!AI14,37),"")</f>
        <v/>
      </c>
      <c r="CJ14" s="86" t="str">
        <f>IF(SUM('Test Sample Data'!AJ$3:AJ$50)&gt;10,IF(AND(ISNUMBER('Test Sample Data'!AJ14),'Test Sample Data'!AJ14&lt;37,'Test Sample Data'!AJ14&gt;0),'Test Sample Data'!AJ14,37),"")</f>
        <v/>
      </c>
      <c r="CK14" s="86" t="str">
        <f>IF(SUM('Test Sample Data'!AK$3:AK$50)&gt;10,IF(AND(ISNUMBER('Test Sample Data'!AK14),'Test Sample Data'!AK14&lt;37,'Test Sample Data'!AK14&gt;0),'Test Sample Data'!AK14,37),"")</f>
        <v/>
      </c>
      <c r="CL14" s="86" t="str">
        <f>IF(SUM('Test Sample Data'!AL$3:AL$50)&gt;10,IF(AND(ISNUMBER('Test Sample Data'!AL14),'Test Sample Data'!AL14&lt;37,'Test Sample Data'!AL14&gt;0),'Test Sample Data'!AL14,37),"")</f>
        <v/>
      </c>
      <c r="CM14" s="86" t="str">
        <f>IF(SUM('Test Sample Data'!AM$3:AM$50)&gt;10,IF(AND(ISNUMBER('Test Sample Data'!AM14),'Test Sample Data'!AM14&lt;37,'Test Sample Data'!AM14&gt;0),'Test Sample Data'!AM14,37),"")</f>
        <v/>
      </c>
      <c r="CN14" s="86" t="str">
        <f>IF(SUM('Test Sample Data'!AN$3:AN$50)&gt;10,IF(AND(ISNUMBER('Test Sample Data'!AN14),'Test Sample Data'!AN14&lt;37,'Test Sample Data'!AN14&gt;0),'Test Sample Data'!AN14,37),"")</f>
        <v/>
      </c>
      <c r="CO14" s="86" t="str">
        <f>IF(SUM('Test Sample Data'!AO$3:AO$50)&gt;10,IF(AND(ISNUMBER('Test Sample Data'!AO14),'Test Sample Data'!AO14&lt;37,'Test Sample Data'!AO14&gt;0),'Test Sample Data'!AO14,37),"")</f>
        <v/>
      </c>
      <c r="CP14" s="86" t="str">
        <f>IF(SUM('Test Sample Data'!AP$3:AP$50)&gt;10,IF(AND(ISNUMBER('Test Sample Data'!AP14),'Test Sample Data'!AP14&lt;37,'Test Sample Data'!AP14&gt;0),'Test Sample Data'!AP14,37),"")</f>
        <v/>
      </c>
      <c r="CQ14" s="86" t="str">
        <f>IF(SUM('Test Sample Data'!AQ$3:AQ$50)&gt;10,IF(AND(ISNUMBER('Test Sample Data'!AQ14),'Test Sample Data'!AQ14&lt;37,'Test Sample Data'!AQ14&gt;0),'Test Sample Data'!AQ14,37),"")</f>
        <v/>
      </c>
      <c r="CR14" s="86" t="str">
        <f>IF(SUM('Test Sample Data'!AR$3:AR$50)&gt;10,IF(AND(ISNUMBER('Test Sample Data'!AR14),'Test Sample Data'!AR14&lt;37,'Test Sample Data'!AR14&gt;0),'Test Sample Data'!AR14,37),"")</f>
        <v/>
      </c>
      <c r="CS14" s="86" t="str">
        <f>IF(SUM('Test Sample Data'!AS$3:AS$50)&gt;10,IF(AND(ISNUMBER('Test Sample Data'!AS14),'Test Sample Data'!AS14&lt;37,'Test Sample Data'!AS14&gt;0),'Test Sample Data'!AS14,37),"")</f>
        <v/>
      </c>
      <c r="CT14" s="86" t="str">
        <f>IF(SUM('Test Sample Data'!AT$3:AT$50)&gt;10,IF(AND(ISNUMBER('Test Sample Data'!AT14),'Test Sample Data'!AT14&lt;37,'Test Sample Data'!AT14&gt;0),'Test Sample Data'!AT14,37),"")</f>
        <v/>
      </c>
      <c r="CU14" s="86" t="str">
        <f>IF(SUM('Test Sample Data'!AU$3:AU$50)&gt;10,IF(AND(ISNUMBER('Test Sample Data'!AU14),'Test Sample Data'!AU14&lt;37,'Test Sample Data'!AU14&gt;0),'Test Sample Data'!AU14,37),"")</f>
        <v/>
      </c>
      <c r="CV14" s="86" t="str">
        <f>IF(SUM('Test Sample Data'!AV$3:AV$50)&gt;10,IF(AND(ISNUMBER('Test Sample Data'!AV14),'Test Sample Data'!AV14&lt;37,'Test Sample Data'!AV14&gt;0),'Test Sample Data'!AV14,37),"")</f>
        <v/>
      </c>
      <c r="CW14" s="86" t="str">
        <f>IF(SUM('Test Sample Data'!AW$3:AW$50)&gt;10,IF(AND(ISNUMBER('Test Sample Data'!AW14),'Test Sample Data'!AW14&lt;37,'Test Sample Data'!AW14&gt;0),'Test Sample Data'!AW14,37),"")</f>
        <v/>
      </c>
      <c r="CX14" s="86" t="str">
        <f>IF(SUM('Test Sample Data'!AX$3:AX$50)&gt;10,IF(AND(ISNUMBER('Test Sample Data'!AX14),'Test Sample Data'!AX14&lt;37,'Test Sample Data'!AX14&gt;0),'Test Sample Data'!AX14,37),"")</f>
        <v/>
      </c>
      <c r="CY14" s="87">
        <f>IF(ISERROR(AVERAGE(Calculations!BC14:CX14)),"",AVERAGE(Calculations!BC14:CX14))</f>
        <v>20.903333333333332</v>
      </c>
      <c r="CZ14" s="87">
        <f>IF(ISERROR(STDEV(Calculations!BC14:CX14)),"",IF(COUNT(Calculations!BC14:CX14)&lt;3,"N/A",STDEV(Calculations!BC14:CX14)))</f>
        <v>0.11930353445448898</v>
      </c>
      <c r="DA14" s="84" t="s">
        <v>1528</v>
      </c>
      <c r="DB14" s="85" t="str">
        <f>'Array Table'!B13</f>
        <v>Bifidobacterium bifidum</v>
      </c>
      <c r="DC14" s="87">
        <f>IF(SUM('No Template Controls'!C$3:C$50)&gt;10,IF(AND(ISNUMBER('No Template Controls'!C14),'No Template Controls'!C14&lt;37,'No Template Controls'!C14&gt;0),'No Template Controls'!C14,37),"")</f>
        <v>37</v>
      </c>
      <c r="DD14" s="87">
        <f>IF(SUM('No Template Controls'!D$3:D$50)&gt;10,IF(AND(ISNUMBER('No Template Controls'!D14),'No Template Controls'!D14&lt;37,'No Template Controls'!D14&gt;0),'No Template Controls'!D14,37),"")</f>
        <v>37</v>
      </c>
      <c r="DE14" s="87">
        <f>IF(SUM('No Template Controls'!E$3:E$50)&gt;10,IF(AND(ISNUMBER('No Template Controls'!E14),'No Template Controls'!E14&lt;37,'No Template Controls'!E14&gt;0),'No Template Controls'!E14,37),"")</f>
        <v>37</v>
      </c>
      <c r="DF14" s="87" t="str">
        <f>IF(SUM('No Template Controls'!F$3:F$50)&gt;10,IF(AND(ISNUMBER('No Template Controls'!F14),'No Template Controls'!F14&lt;37,'No Template Controls'!F14&gt;0),'No Template Controls'!F14,37),"")</f>
        <v/>
      </c>
      <c r="DG14" s="87" t="str">
        <f>IF(SUM('No Template Controls'!G$3:G$50)&gt;10,IF(AND(ISNUMBER('No Template Controls'!G14),'No Template Controls'!G14&lt;37,'No Template Controls'!G14&gt;0),'No Template Controls'!G14,37),"")</f>
        <v/>
      </c>
      <c r="DH14" s="87" t="str">
        <f>IF(SUM('No Template Controls'!H$3:H$50)&gt;10,IF(AND(ISNUMBER('No Template Controls'!H14),'No Template Controls'!H14&lt;37,'No Template Controls'!H14&gt;0),'No Template Controls'!H14,37),"")</f>
        <v/>
      </c>
      <c r="DI14" s="87">
        <f>IF(ISERROR(AVERAGE(Calculations!DC14:DH14)),"",AVERAGE(Calculations!DC14:DH14))</f>
        <v>37</v>
      </c>
      <c r="DJ14" s="87">
        <f>IF(ISERROR(STDEV(Calculations!DC14:DH14)),"",IF(COUNT(Calculations!DC14:DH14)&lt;3,"N/A",STDEV(Calculations!DC14:DH14)))</f>
        <v>0</v>
      </c>
      <c r="DK14" s="84" t="s">
        <v>1528</v>
      </c>
      <c r="DL14" s="85" t="str">
        <f>'Array Table'!B13</f>
        <v>Bifidobacterium bifidum</v>
      </c>
      <c r="DM14" s="86">
        <f t="shared" si="0"/>
        <v>-1.4699999999999989</v>
      </c>
      <c r="DN14" s="86">
        <f t="shared" si="1"/>
        <v>-1.4450000000000003</v>
      </c>
      <c r="DO14" s="86">
        <f t="shared" si="2"/>
        <v>-1.3399999999999999</v>
      </c>
      <c r="DP14" s="86" t="str">
        <f t="shared" si="3"/>
        <v/>
      </c>
      <c r="DQ14" s="86" t="str">
        <f t="shared" si="4"/>
        <v/>
      </c>
      <c r="DR14" s="86" t="str">
        <f t="shared" si="5"/>
        <v/>
      </c>
      <c r="DS14" s="86" t="str">
        <f t="shared" si="6"/>
        <v/>
      </c>
      <c r="DT14" s="86" t="str">
        <f t="shared" si="7"/>
        <v/>
      </c>
      <c r="DU14" s="86" t="str">
        <f t="shared" si="8"/>
        <v/>
      </c>
      <c r="DV14" s="86" t="str">
        <f t="shared" si="9"/>
        <v/>
      </c>
      <c r="DW14" s="86" t="str">
        <f t="shared" si="10"/>
        <v/>
      </c>
      <c r="DX14" s="86" t="str">
        <f t="shared" si="11"/>
        <v/>
      </c>
      <c r="DY14" s="86" t="str">
        <f t="shared" si="12"/>
        <v/>
      </c>
      <c r="DZ14" s="86" t="str">
        <f t="shared" si="13"/>
        <v/>
      </c>
      <c r="EA14" s="86" t="str">
        <f t="shared" si="14"/>
        <v/>
      </c>
      <c r="EB14" s="86" t="str">
        <f t="shared" si="15"/>
        <v/>
      </c>
      <c r="EC14" s="86" t="str">
        <f t="shared" si="16"/>
        <v/>
      </c>
      <c r="ED14" s="86" t="str">
        <f t="shared" si="17"/>
        <v/>
      </c>
      <c r="EE14" s="86" t="str">
        <f t="shared" si="18"/>
        <v/>
      </c>
      <c r="EF14" s="86" t="str">
        <f t="shared" si="19"/>
        <v/>
      </c>
      <c r="EG14" s="86" t="str">
        <f t="shared" si="20"/>
        <v/>
      </c>
      <c r="EH14" s="86" t="str">
        <f t="shared" si="21"/>
        <v/>
      </c>
      <c r="EI14" s="86" t="str">
        <f t="shared" si="22"/>
        <v/>
      </c>
      <c r="EJ14" s="86" t="str">
        <f t="shared" si="23"/>
        <v/>
      </c>
      <c r="EK14" s="86" t="str">
        <f t="shared" si="24"/>
        <v/>
      </c>
      <c r="EL14" s="86" t="str">
        <f t="shared" si="25"/>
        <v/>
      </c>
      <c r="EM14" s="86" t="str">
        <f t="shared" si="26"/>
        <v/>
      </c>
      <c r="EN14" s="86" t="str">
        <f t="shared" si="27"/>
        <v/>
      </c>
      <c r="EO14" s="86" t="str">
        <f t="shared" si="28"/>
        <v/>
      </c>
      <c r="EP14" s="86" t="str">
        <f t="shared" si="29"/>
        <v/>
      </c>
      <c r="EQ14" s="86" t="str">
        <f t="shared" si="30"/>
        <v/>
      </c>
      <c r="ER14" s="86" t="str">
        <f t="shared" si="31"/>
        <v/>
      </c>
      <c r="ES14" s="86" t="str">
        <f t="shared" si="32"/>
        <v/>
      </c>
      <c r="ET14" s="86" t="str">
        <f t="shared" si="33"/>
        <v/>
      </c>
      <c r="EU14" s="86" t="str">
        <f t="shared" si="34"/>
        <v/>
      </c>
      <c r="EV14" s="86" t="str">
        <f t="shared" si="35"/>
        <v/>
      </c>
      <c r="EW14" s="86" t="str">
        <f t="shared" si="36"/>
        <v/>
      </c>
      <c r="EX14" s="86" t="str">
        <f t="shared" si="37"/>
        <v/>
      </c>
      <c r="EY14" s="86" t="str">
        <f t="shared" si="38"/>
        <v/>
      </c>
      <c r="EZ14" s="86" t="str">
        <f t="shared" si="39"/>
        <v/>
      </c>
      <c r="FA14" s="86" t="str">
        <f t="shared" si="40"/>
        <v/>
      </c>
      <c r="FB14" s="86" t="str">
        <f t="shared" si="41"/>
        <v/>
      </c>
      <c r="FC14" s="86" t="str">
        <f t="shared" si="42"/>
        <v/>
      </c>
      <c r="FD14" s="86" t="str">
        <f t="shared" si="43"/>
        <v/>
      </c>
      <c r="FE14" s="86" t="str">
        <f t="shared" si="44"/>
        <v/>
      </c>
      <c r="FF14" s="86" t="str">
        <f t="shared" si="45"/>
        <v/>
      </c>
      <c r="FG14" s="86" t="str">
        <f t="shared" si="46"/>
        <v/>
      </c>
      <c r="FH14" s="86" t="str">
        <f t="shared" si="47"/>
        <v/>
      </c>
      <c r="FI14" s="88">
        <f t="shared" si="48"/>
        <v>-1.418333333333333</v>
      </c>
      <c r="FJ14" s="84" t="s">
        <v>1528</v>
      </c>
      <c r="FK14" s="85" t="str">
        <f>'Array Table'!B13</f>
        <v>Bifidobacterium bifidum</v>
      </c>
      <c r="FL14" s="86">
        <f t="shared" si="49"/>
        <v>-3.3550000000000004</v>
      </c>
      <c r="FM14" s="86">
        <f t="shared" si="50"/>
        <v>-4.4149999999999991</v>
      </c>
      <c r="FN14" s="86">
        <f t="shared" si="51"/>
        <v>-3.0850000000000009</v>
      </c>
      <c r="FO14" s="86" t="str">
        <f t="shared" si="52"/>
        <v/>
      </c>
      <c r="FP14" s="86" t="str">
        <f t="shared" si="53"/>
        <v/>
      </c>
      <c r="FQ14" s="86" t="str">
        <f t="shared" si="54"/>
        <v/>
      </c>
      <c r="FR14" s="86" t="str">
        <f t="shared" si="55"/>
        <v/>
      </c>
      <c r="FS14" s="86" t="str">
        <f t="shared" si="56"/>
        <v/>
      </c>
      <c r="FT14" s="86" t="str">
        <f t="shared" si="57"/>
        <v/>
      </c>
      <c r="FU14" s="86" t="str">
        <f t="shared" si="58"/>
        <v/>
      </c>
      <c r="FV14" s="86" t="str">
        <f t="shared" si="59"/>
        <v/>
      </c>
      <c r="FW14" s="86" t="str">
        <f t="shared" si="60"/>
        <v/>
      </c>
      <c r="FX14" s="86" t="str">
        <f t="shared" si="61"/>
        <v/>
      </c>
      <c r="FY14" s="86" t="str">
        <f t="shared" si="62"/>
        <v/>
      </c>
      <c r="FZ14" s="86" t="str">
        <f t="shared" si="63"/>
        <v/>
      </c>
      <c r="GA14" s="86" t="str">
        <f t="shared" si="64"/>
        <v/>
      </c>
      <c r="GB14" s="86" t="str">
        <f t="shared" si="65"/>
        <v/>
      </c>
      <c r="GC14" s="86" t="str">
        <f t="shared" si="66"/>
        <v/>
      </c>
      <c r="GD14" s="86" t="str">
        <f t="shared" si="67"/>
        <v/>
      </c>
      <c r="GE14" s="86" t="str">
        <f t="shared" si="68"/>
        <v/>
      </c>
      <c r="GF14" s="86" t="str">
        <f t="shared" si="69"/>
        <v/>
      </c>
      <c r="GG14" s="86" t="str">
        <f t="shared" si="70"/>
        <v/>
      </c>
      <c r="GH14" s="86" t="str">
        <f t="shared" si="71"/>
        <v/>
      </c>
      <c r="GI14" s="86" t="str">
        <f t="shared" si="72"/>
        <v/>
      </c>
      <c r="GJ14" s="86" t="str">
        <f t="shared" si="73"/>
        <v/>
      </c>
      <c r="GK14" s="86" t="str">
        <f t="shared" si="74"/>
        <v/>
      </c>
      <c r="GL14" s="86" t="str">
        <f t="shared" si="75"/>
        <v/>
      </c>
      <c r="GM14" s="86" t="str">
        <f t="shared" si="76"/>
        <v/>
      </c>
      <c r="GN14" s="86" t="str">
        <f t="shared" si="77"/>
        <v/>
      </c>
      <c r="GO14" s="86" t="str">
        <f t="shared" si="78"/>
        <v/>
      </c>
      <c r="GP14" s="86" t="str">
        <f t="shared" si="79"/>
        <v/>
      </c>
      <c r="GQ14" s="86" t="str">
        <f t="shared" si="80"/>
        <v/>
      </c>
      <c r="GR14" s="86" t="str">
        <f t="shared" si="81"/>
        <v/>
      </c>
      <c r="GS14" s="86" t="str">
        <f t="shared" si="82"/>
        <v/>
      </c>
      <c r="GT14" s="86" t="str">
        <f t="shared" si="83"/>
        <v/>
      </c>
      <c r="GU14" s="86" t="str">
        <f t="shared" si="84"/>
        <v/>
      </c>
      <c r="GV14" s="86" t="str">
        <f t="shared" si="85"/>
        <v/>
      </c>
      <c r="GW14" s="86" t="str">
        <f t="shared" si="86"/>
        <v/>
      </c>
      <c r="GX14" s="86" t="str">
        <f t="shared" si="87"/>
        <v/>
      </c>
      <c r="GY14" s="86" t="str">
        <f t="shared" si="88"/>
        <v/>
      </c>
      <c r="GZ14" s="86" t="str">
        <f t="shared" si="89"/>
        <v/>
      </c>
      <c r="HA14" s="86" t="str">
        <f t="shared" si="90"/>
        <v/>
      </c>
      <c r="HB14" s="86" t="str">
        <f t="shared" si="91"/>
        <v/>
      </c>
      <c r="HC14" s="86" t="str">
        <f t="shared" si="92"/>
        <v/>
      </c>
      <c r="HD14" s="86" t="str">
        <f t="shared" si="93"/>
        <v/>
      </c>
      <c r="HE14" s="86" t="str">
        <f t="shared" si="94"/>
        <v/>
      </c>
      <c r="HF14" s="86" t="str">
        <f t="shared" si="95"/>
        <v/>
      </c>
      <c r="HG14" s="86" t="str">
        <f t="shared" si="96"/>
        <v/>
      </c>
      <c r="HH14" s="89">
        <f t="shared" si="97"/>
        <v>-3.6183333333333336</v>
      </c>
      <c r="HI14" s="84" t="s">
        <v>1528</v>
      </c>
      <c r="HJ14" s="85" t="str">
        <f>'Array Table'!B13</f>
        <v>Bifidobacterium bifidum</v>
      </c>
      <c r="HK14" s="87">
        <f t="shared" si="154"/>
        <v>4.5947934199881413</v>
      </c>
      <c r="HL14" s="90">
        <f t="shared" si="149"/>
        <v>4.5947934199881413</v>
      </c>
      <c r="HM14" s="87">
        <f t="shared" si="150"/>
        <v>0.66226599046075862</v>
      </c>
      <c r="HN14" s="84" t="s">
        <v>1528</v>
      </c>
      <c r="HO14" s="85" t="str">
        <f>'Array Table'!B13</f>
        <v>Bifidobacterium bifidum</v>
      </c>
      <c r="HP14" s="92">
        <f t="shared" si="151"/>
        <v>13.969999999999999</v>
      </c>
      <c r="HQ14" s="92">
        <f t="shared" si="236"/>
        <v>13.719999999999999</v>
      </c>
      <c r="HR14" s="92">
        <f t="shared" si="237"/>
        <v>13.84</v>
      </c>
      <c r="HS14" s="92" t="str">
        <f t="shared" si="238"/>
        <v/>
      </c>
      <c r="HT14" s="92" t="str">
        <f t="shared" si="239"/>
        <v/>
      </c>
      <c r="HU14" s="92" t="str">
        <f t="shared" si="240"/>
        <v/>
      </c>
      <c r="HV14" s="92" t="str">
        <f t="shared" si="241"/>
        <v/>
      </c>
      <c r="HW14" s="92" t="str">
        <f t="shared" si="242"/>
        <v/>
      </c>
      <c r="HX14" s="92" t="str">
        <f t="shared" si="243"/>
        <v/>
      </c>
      <c r="HY14" s="92" t="str">
        <f t="shared" si="244"/>
        <v/>
      </c>
      <c r="HZ14" s="92" t="str">
        <f t="shared" si="245"/>
        <v/>
      </c>
      <c r="IA14" s="92" t="str">
        <f t="shared" si="246"/>
        <v/>
      </c>
      <c r="IB14" s="92" t="str">
        <f t="shared" si="247"/>
        <v/>
      </c>
      <c r="IC14" s="92" t="str">
        <f t="shared" si="248"/>
        <v/>
      </c>
      <c r="ID14" s="92" t="str">
        <f t="shared" si="249"/>
        <v/>
      </c>
      <c r="IE14" s="92" t="str">
        <f t="shared" si="250"/>
        <v/>
      </c>
      <c r="IF14" s="92" t="str">
        <f t="shared" si="251"/>
        <v/>
      </c>
      <c r="IG14" s="92" t="str">
        <f t="shared" si="252"/>
        <v/>
      </c>
      <c r="IH14" s="92" t="str">
        <f t="shared" si="253"/>
        <v/>
      </c>
      <c r="II14" s="92" t="str">
        <f t="shared" si="254"/>
        <v/>
      </c>
      <c r="IJ14" s="92" t="str">
        <f t="shared" si="255"/>
        <v/>
      </c>
      <c r="IK14" s="92" t="str">
        <f t="shared" si="155"/>
        <v/>
      </c>
      <c r="IL14" s="92" t="str">
        <f t="shared" si="156"/>
        <v/>
      </c>
      <c r="IM14" s="92" t="str">
        <f t="shared" si="157"/>
        <v/>
      </c>
      <c r="IN14" s="92" t="str">
        <f t="shared" si="158"/>
        <v/>
      </c>
      <c r="IO14" s="92" t="str">
        <f t="shared" si="159"/>
        <v/>
      </c>
      <c r="IP14" s="92" t="str">
        <f t="shared" si="160"/>
        <v/>
      </c>
      <c r="IQ14" s="92" t="str">
        <f t="shared" si="161"/>
        <v/>
      </c>
      <c r="IR14" s="92" t="str">
        <f t="shared" si="162"/>
        <v/>
      </c>
      <c r="IS14" s="92" t="str">
        <f t="shared" si="163"/>
        <v/>
      </c>
      <c r="IT14" s="92" t="str">
        <f t="shared" si="164"/>
        <v/>
      </c>
      <c r="IU14" s="92" t="str">
        <f t="shared" si="165"/>
        <v/>
      </c>
      <c r="IV14" s="92" t="str">
        <f t="shared" si="166"/>
        <v/>
      </c>
      <c r="IW14" s="92" t="str">
        <f t="shared" si="167"/>
        <v/>
      </c>
      <c r="IX14" s="92" t="str">
        <f t="shared" si="168"/>
        <v/>
      </c>
      <c r="IY14" s="92" t="str">
        <f t="shared" si="169"/>
        <v/>
      </c>
      <c r="IZ14" s="92" t="str">
        <f t="shared" si="170"/>
        <v/>
      </c>
      <c r="JA14" s="92" t="str">
        <f t="shared" si="171"/>
        <v/>
      </c>
      <c r="JB14" s="92" t="str">
        <f t="shared" si="172"/>
        <v/>
      </c>
      <c r="JC14" s="92" t="str">
        <f t="shared" si="173"/>
        <v/>
      </c>
      <c r="JD14" s="92" t="str">
        <f t="shared" si="174"/>
        <v/>
      </c>
      <c r="JE14" s="92" t="str">
        <f t="shared" si="175"/>
        <v/>
      </c>
      <c r="JF14" s="92" t="str">
        <f t="shared" si="176"/>
        <v/>
      </c>
      <c r="JG14" s="92" t="str">
        <f t="shared" si="177"/>
        <v/>
      </c>
      <c r="JH14" s="92" t="str">
        <f t="shared" si="178"/>
        <v/>
      </c>
      <c r="JI14" s="92" t="str">
        <f t="shared" si="179"/>
        <v/>
      </c>
      <c r="JJ14" s="92" t="str">
        <f t="shared" si="180"/>
        <v/>
      </c>
      <c r="JK14" s="92" t="str">
        <f t="shared" si="181"/>
        <v/>
      </c>
      <c r="JL14" s="84" t="s">
        <v>1528</v>
      </c>
      <c r="JM14" s="85" t="str">
        <f>'Array Table'!B13</f>
        <v>Bifidobacterium bifidum</v>
      </c>
      <c r="JN14" s="92">
        <f t="shared" si="152"/>
        <v>16</v>
      </c>
      <c r="JO14" s="92">
        <f t="shared" si="256"/>
        <v>16.059999999999999</v>
      </c>
      <c r="JP14" s="92">
        <f t="shared" si="257"/>
        <v>16.23</v>
      </c>
      <c r="JQ14" s="92" t="str">
        <f t="shared" si="258"/>
        <v/>
      </c>
      <c r="JR14" s="92" t="str">
        <f t="shared" si="259"/>
        <v/>
      </c>
      <c r="JS14" s="92" t="str">
        <f t="shared" si="260"/>
        <v/>
      </c>
      <c r="JT14" s="92" t="str">
        <f t="shared" si="261"/>
        <v/>
      </c>
      <c r="JU14" s="92" t="str">
        <f t="shared" si="262"/>
        <v/>
      </c>
      <c r="JV14" s="92" t="str">
        <f t="shared" si="263"/>
        <v/>
      </c>
      <c r="JW14" s="92" t="str">
        <f t="shared" si="264"/>
        <v/>
      </c>
      <c r="JX14" s="92" t="str">
        <f t="shared" si="265"/>
        <v/>
      </c>
      <c r="JY14" s="92" t="str">
        <f t="shared" si="266"/>
        <v/>
      </c>
      <c r="JZ14" s="92" t="str">
        <f t="shared" si="267"/>
        <v/>
      </c>
      <c r="KA14" s="92" t="str">
        <f t="shared" si="268"/>
        <v/>
      </c>
      <c r="KB14" s="92" t="str">
        <f t="shared" si="269"/>
        <v/>
      </c>
      <c r="KC14" s="92" t="str">
        <f t="shared" si="270"/>
        <v/>
      </c>
      <c r="KD14" s="92" t="str">
        <f t="shared" si="271"/>
        <v/>
      </c>
      <c r="KE14" s="92" t="str">
        <f t="shared" si="272"/>
        <v/>
      </c>
      <c r="KF14" s="92" t="str">
        <f t="shared" si="273"/>
        <v/>
      </c>
      <c r="KG14" s="92" t="str">
        <f t="shared" si="274"/>
        <v/>
      </c>
      <c r="KH14" s="92" t="str">
        <f t="shared" si="275"/>
        <v/>
      </c>
      <c r="KI14" s="92" t="str">
        <f t="shared" si="182"/>
        <v/>
      </c>
      <c r="KJ14" s="92" t="str">
        <f t="shared" si="183"/>
        <v/>
      </c>
      <c r="KK14" s="92" t="str">
        <f t="shared" si="184"/>
        <v/>
      </c>
      <c r="KL14" s="92" t="str">
        <f t="shared" si="185"/>
        <v/>
      </c>
      <c r="KM14" s="92" t="str">
        <f t="shared" si="186"/>
        <v/>
      </c>
      <c r="KN14" s="92" t="str">
        <f t="shared" si="187"/>
        <v/>
      </c>
      <c r="KO14" s="92" t="str">
        <f t="shared" si="188"/>
        <v/>
      </c>
      <c r="KP14" s="92" t="str">
        <f t="shared" si="189"/>
        <v/>
      </c>
      <c r="KQ14" s="92" t="str">
        <f t="shared" si="190"/>
        <v/>
      </c>
      <c r="KR14" s="92" t="str">
        <f t="shared" si="191"/>
        <v/>
      </c>
      <c r="KS14" s="92" t="str">
        <f t="shared" si="192"/>
        <v/>
      </c>
      <c r="KT14" s="92" t="str">
        <f t="shared" si="193"/>
        <v/>
      </c>
      <c r="KU14" s="92" t="str">
        <f t="shared" si="194"/>
        <v/>
      </c>
      <c r="KV14" s="92" t="str">
        <f t="shared" si="195"/>
        <v/>
      </c>
      <c r="KW14" s="92" t="str">
        <f t="shared" si="196"/>
        <v/>
      </c>
      <c r="KX14" s="92" t="str">
        <f t="shared" si="197"/>
        <v/>
      </c>
      <c r="KY14" s="92" t="str">
        <f t="shared" si="198"/>
        <v/>
      </c>
      <c r="KZ14" s="92" t="str">
        <f t="shared" si="199"/>
        <v/>
      </c>
      <c r="LA14" s="92" t="str">
        <f t="shared" si="200"/>
        <v/>
      </c>
      <c r="LB14" s="92" t="str">
        <f t="shared" si="201"/>
        <v/>
      </c>
      <c r="LC14" s="92" t="str">
        <f t="shared" si="202"/>
        <v/>
      </c>
      <c r="LD14" s="92" t="str">
        <f t="shared" si="203"/>
        <v/>
      </c>
      <c r="LE14" s="92" t="str">
        <f t="shared" si="204"/>
        <v/>
      </c>
      <c r="LF14" s="92" t="str">
        <f t="shared" si="205"/>
        <v/>
      </c>
      <c r="LG14" s="92" t="str">
        <f t="shared" si="206"/>
        <v/>
      </c>
      <c r="LH14" s="92" t="str">
        <f t="shared" si="207"/>
        <v/>
      </c>
      <c r="LI14" s="92" t="str">
        <f t="shared" si="208"/>
        <v/>
      </c>
      <c r="LJ14" s="84" t="s">
        <v>1528</v>
      </c>
      <c r="LK14" s="85" t="str">
        <f>'Array Table'!B13</f>
        <v>Bifidobacterium bifidum</v>
      </c>
      <c r="LL14" s="93" t="str">
        <f t="shared" si="153"/>
        <v>+</v>
      </c>
      <c r="LM14" s="93" t="str">
        <f t="shared" si="276"/>
        <v>+</v>
      </c>
      <c r="LN14" s="93" t="str">
        <f t="shared" si="277"/>
        <v>+</v>
      </c>
      <c r="LO14" s="93" t="str">
        <f t="shared" si="278"/>
        <v/>
      </c>
      <c r="LP14" s="93" t="str">
        <f t="shared" si="279"/>
        <v/>
      </c>
      <c r="LQ14" s="93" t="str">
        <f t="shared" si="280"/>
        <v/>
      </c>
      <c r="LR14" s="93" t="str">
        <f t="shared" si="281"/>
        <v/>
      </c>
      <c r="LS14" s="93" t="str">
        <f t="shared" si="282"/>
        <v/>
      </c>
      <c r="LT14" s="93" t="str">
        <f t="shared" si="283"/>
        <v/>
      </c>
      <c r="LU14" s="93" t="str">
        <f t="shared" si="284"/>
        <v/>
      </c>
      <c r="LV14" s="93" t="str">
        <f t="shared" si="285"/>
        <v/>
      </c>
      <c r="LW14" s="93" t="str">
        <f t="shared" si="286"/>
        <v/>
      </c>
      <c r="LX14" s="93" t="str">
        <f t="shared" si="287"/>
        <v/>
      </c>
      <c r="LY14" s="93" t="str">
        <f t="shared" si="288"/>
        <v/>
      </c>
      <c r="LZ14" s="93" t="str">
        <f t="shared" si="289"/>
        <v/>
      </c>
      <c r="MA14" s="93" t="str">
        <f t="shared" si="290"/>
        <v/>
      </c>
      <c r="MB14" s="93" t="str">
        <f t="shared" si="291"/>
        <v/>
      </c>
      <c r="MC14" s="93" t="str">
        <f t="shared" si="292"/>
        <v/>
      </c>
      <c r="MD14" s="93" t="str">
        <f t="shared" si="293"/>
        <v/>
      </c>
      <c r="ME14" s="93" t="str">
        <f t="shared" si="294"/>
        <v/>
      </c>
      <c r="MF14" s="93" t="str">
        <f t="shared" si="295"/>
        <v/>
      </c>
      <c r="MG14" s="93" t="str">
        <f t="shared" si="209"/>
        <v/>
      </c>
      <c r="MH14" s="93" t="str">
        <f t="shared" si="210"/>
        <v/>
      </c>
      <c r="MI14" s="93" t="str">
        <f t="shared" si="211"/>
        <v/>
      </c>
      <c r="MJ14" s="93" t="str">
        <f t="shared" si="212"/>
        <v/>
      </c>
      <c r="MK14" s="93" t="str">
        <f t="shared" si="213"/>
        <v/>
      </c>
      <c r="ML14" s="93" t="str">
        <f t="shared" si="214"/>
        <v/>
      </c>
      <c r="MM14" s="93" t="str">
        <f t="shared" si="215"/>
        <v/>
      </c>
      <c r="MN14" s="93" t="str">
        <f t="shared" si="216"/>
        <v/>
      </c>
      <c r="MO14" s="93" t="str">
        <f t="shared" si="217"/>
        <v/>
      </c>
      <c r="MP14" s="93" t="str">
        <f t="shared" si="218"/>
        <v/>
      </c>
      <c r="MQ14" s="93" t="str">
        <f t="shared" si="219"/>
        <v/>
      </c>
      <c r="MR14" s="93" t="str">
        <f t="shared" si="220"/>
        <v/>
      </c>
      <c r="MS14" s="93" t="str">
        <f t="shared" si="221"/>
        <v/>
      </c>
      <c r="MT14" s="93" t="str">
        <f t="shared" si="222"/>
        <v/>
      </c>
      <c r="MU14" s="93" t="str">
        <f t="shared" si="223"/>
        <v/>
      </c>
      <c r="MV14" s="93" t="str">
        <f t="shared" si="224"/>
        <v/>
      </c>
      <c r="MW14" s="93" t="str">
        <f t="shared" si="225"/>
        <v/>
      </c>
      <c r="MX14" s="93" t="str">
        <f t="shared" si="226"/>
        <v/>
      </c>
      <c r="MY14" s="93" t="str">
        <f t="shared" si="227"/>
        <v/>
      </c>
      <c r="MZ14" s="93" t="str">
        <f t="shared" si="228"/>
        <v/>
      </c>
      <c r="NA14" s="93" t="str">
        <f t="shared" si="229"/>
        <v/>
      </c>
      <c r="NB14" s="93" t="str">
        <f t="shared" si="230"/>
        <v/>
      </c>
      <c r="NC14" s="93" t="str">
        <f t="shared" si="231"/>
        <v/>
      </c>
      <c r="ND14" s="93" t="str">
        <f t="shared" si="232"/>
        <v/>
      </c>
      <c r="NE14" s="93" t="str">
        <f t="shared" si="233"/>
        <v/>
      </c>
      <c r="NF14" s="93" t="str">
        <f t="shared" si="234"/>
        <v/>
      </c>
      <c r="NG14" s="93" t="str">
        <f t="shared" si="235"/>
        <v/>
      </c>
      <c r="NH14" s="84" t="s">
        <v>1528</v>
      </c>
      <c r="NI14" s="85" t="str">
        <f>'Array Table'!B13</f>
        <v>Bifidobacterium bifidum</v>
      </c>
      <c r="NJ14" s="93" t="str">
        <f t="shared" si="101"/>
        <v>+</v>
      </c>
      <c r="NK14" s="93" t="str">
        <f t="shared" si="102"/>
        <v>+</v>
      </c>
      <c r="NL14" s="93" t="str">
        <f t="shared" si="103"/>
        <v>+</v>
      </c>
      <c r="NM14" s="93" t="str">
        <f t="shared" si="104"/>
        <v/>
      </c>
      <c r="NN14" s="93" t="str">
        <f t="shared" si="105"/>
        <v/>
      </c>
      <c r="NO14" s="93" t="str">
        <f t="shared" si="106"/>
        <v/>
      </c>
      <c r="NP14" s="93" t="str">
        <f t="shared" si="107"/>
        <v/>
      </c>
      <c r="NQ14" s="93" t="str">
        <f t="shared" si="108"/>
        <v/>
      </c>
      <c r="NR14" s="93" t="str">
        <f t="shared" si="109"/>
        <v/>
      </c>
      <c r="NS14" s="93" t="str">
        <f t="shared" si="110"/>
        <v/>
      </c>
      <c r="NT14" s="93" t="str">
        <f t="shared" si="111"/>
        <v/>
      </c>
      <c r="NU14" s="93" t="str">
        <f t="shared" si="112"/>
        <v/>
      </c>
      <c r="NV14" s="93" t="str">
        <f t="shared" si="113"/>
        <v/>
      </c>
      <c r="NW14" s="93" t="str">
        <f t="shared" si="114"/>
        <v/>
      </c>
      <c r="NX14" s="93" t="str">
        <f t="shared" si="115"/>
        <v/>
      </c>
      <c r="NY14" s="93" t="str">
        <f t="shared" si="116"/>
        <v/>
      </c>
      <c r="NZ14" s="93" t="str">
        <f t="shared" si="117"/>
        <v/>
      </c>
      <c r="OA14" s="93" t="str">
        <f t="shared" si="118"/>
        <v/>
      </c>
      <c r="OB14" s="93" t="str">
        <f t="shared" si="119"/>
        <v/>
      </c>
      <c r="OC14" s="93" t="str">
        <f t="shared" si="120"/>
        <v/>
      </c>
      <c r="OD14" s="93" t="str">
        <f t="shared" si="121"/>
        <v/>
      </c>
      <c r="OE14" s="93" t="str">
        <f t="shared" si="122"/>
        <v/>
      </c>
      <c r="OF14" s="93" t="str">
        <f t="shared" si="123"/>
        <v/>
      </c>
      <c r="OG14" s="93" t="str">
        <f t="shared" si="124"/>
        <v/>
      </c>
      <c r="OH14" s="93" t="str">
        <f t="shared" si="125"/>
        <v/>
      </c>
      <c r="OI14" s="93" t="str">
        <f t="shared" si="126"/>
        <v/>
      </c>
      <c r="OJ14" s="93" t="str">
        <f t="shared" si="127"/>
        <v/>
      </c>
      <c r="OK14" s="93" t="str">
        <f t="shared" si="128"/>
        <v/>
      </c>
      <c r="OL14" s="93" t="str">
        <f t="shared" si="129"/>
        <v/>
      </c>
      <c r="OM14" s="93" t="str">
        <f t="shared" si="130"/>
        <v/>
      </c>
      <c r="ON14" s="93" t="str">
        <f t="shared" si="131"/>
        <v/>
      </c>
      <c r="OO14" s="93" t="str">
        <f t="shared" si="132"/>
        <v/>
      </c>
      <c r="OP14" s="93" t="str">
        <f t="shared" si="133"/>
        <v/>
      </c>
      <c r="OQ14" s="93" t="str">
        <f t="shared" si="134"/>
        <v/>
      </c>
      <c r="OR14" s="93" t="str">
        <f t="shared" si="135"/>
        <v/>
      </c>
      <c r="OS14" s="93" t="str">
        <f t="shared" si="136"/>
        <v/>
      </c>
      <c r="OT14" s="93" t="str">
        <f t="shared" si="137"/>
        <v/>
      </c>
      <c r="OU14" s="93" t="str">
        <f t="shared" si="138"/>
        <v/>
      </c>
      <c r="OV14" s="93" t="str">
        <f t="shared" si="139"/>
        <v/>
      </c>
      <c r="OW14" s="93" t="str">
        <f t="shared" si="140"/>
        <v/>
      </c>
      <c r="OX14" s="93" t="str">
        <f t="shared" si="141"/>
        <v/>
      </c>
      <c r="OY14" s="93" t="str">
        <f t="shared" si="142"/>
        <v/>
      </c>
      <c r="OZ14" s="93" t="str">
        <f t="shared" si="143"/>
        <v/>
      </c>
      <c r="PA14" s="93" t="str">
        <f t="shared" si="144"/>
        <v/>
      </c>
      <c r="PB14" s="93" t="str">
        <f t="shared" si="145"/>
        <v/>
      </c>
      <c r="PC14" s="93" t="str">
        <f t="shared" si="146"/>
        <v/>
      </c>
      <c r="PD14" s="93" t="str">
        <f t="shared" si="147"/>
        <v/>
      </c>
      <c r="PE14" s="93" t="str">
        <f t="shared" si="148"/>
        <v/>
      </c>
    </row>
    <row r="15" spans="1:421" ht="12.75" x14ac:dyDescent="0.25">
      <c r="A15" s="84" t="s">
        <v>1529</v>
      </c>
      <c r="B15" s="85" t="str">
        <f>'Array Table'!B14</f>
        <v>Bifidobacterium breve</v>
      </c>
      <c r="C15" s="86">
        <f>IF(SUM('Control Sample Data'!C$3:C$50)&gt;10,IF(AND(ISNUMBER('Control Sample Data'!C15),'Control Sample Data'!C15&lt;37,'Control Sample Data'!C15&gt;0),'Control Sample Data'!C15,37),"")</f>
        <v>34.1</v>
      </c>
      <c r="D15" s="86">
        <f>IF(SUM('Control Sample Data'!D$3:D$50)&gt;10,IF(AND(ISNUMBER('Control Sample Data'!D15),'Control Sample Data'!D15&lt;37,'Control Sample Data'!D15&gt;0),'Control Sample Data'!D15,37),"")</f>
        <v>34.36</v>
      </c>
      <c r="E15" s="86">
        <f>IF(SUM('Control Sample Data'!E$3:E$50)&gt;10,IF(AND(ISNUMBER('Control Sample Data'!E15),'Control Sample Data'!E15&lt;37,'Control Sample Data'!E15&gt;0),'Control Sample Data'!E15,37),"")</f>
        <v>32.92</v>
      </c>
      <c r="F15" s="86" t="str">
        <f>IF(SUM('Control Sample Data'!F$3:F$50)&gt;10,IF(AND(ISNUMBER('Control Sample Data'!F15),'Control Sample Data'!F15&lt;37,'Control Sample Data'!F15&gt;0),'Control Sample Data'!F15,37),"")</f>
        <v/>
      </c>
      <c r="G15" s="86" t="str">
        <f>IF(SUM('Control Sample Data'!G$3:G$50)&gt;10,IF(AND(ISNUMBER('Control Sample Data'!G15),'Control Sample Data'!G15&lt;37,'Control Sample Data'!G15&gt;0),'Control Sample Data'!G15,37),"")</f>
        <v/>
      </c>
      <c r="H15" s="86" t="str">
        <f>IF(SUM('Control Sample Data'!H$3:H$50)&gt;10,IF(AND(ISNUMBER('Control Sample Data'!H15),'Control Sample Data'!H15&lt;37,'Control Sample Data'!H15&gt;0),'Control Sample Data'!H15,37),"")</f>
        <v/>
      </c>
      <c r="I15" s="86" t="str">
        <f>IF(SUM('Control Sample Data'!I$3:I$50)&gt;10,IF(AND(ISNUMBER('Control Sample Data'!I15),'Control Sample Data'!I15&lt;37,'Control Sample Data'!I15&gt;0),'Control Sample Data'!I15,37),"")</f>
        <v/>
      </c>
      <c r="J15" s="86" t="str">
        <f>IF(SUM('Control Sample Data'!J$3:J$50)&gt;10,IF(AND(ISNUMBER('Control Sample Data'!J15),'Control Sample Data'!J15&lt;37,'Control Sample Data'!J15&gt;0),'Control Sample Data'!J15,37),"")</f>
        <v/>
      </c>
      <c r="K15" s="86" t="str">
        <f>IF(SUM('Control Sample Data'!K$3:K$50)&gt;10,IF(AND(ISNUMBER('Control Sample Data'!K15),'Control Sample Data'!K15&lt;37,'Control Sample Data'!K15&gt;0),'Control Sample Data'!K15,37),"")</f>
        <v/>
      </c>
      <c r="L15" s="86" t="str">
        <f>IF(SUM('Control Sample Data'!L$3:L$50)&gt;10,IF(AND(ISNUMBER('Control Sample Data'!L15),'Control Sample Data'!L15&lt;37,'Control Sample Data'!L15&gt;0),'Control Sample Data'!L15,37),"")</f>
        <v/>
      </c>
      <c r="M15" s="86" t="str">
        <f>IF(SUM('Control Sample Data'!M$3:M$50)&gt;10,IF(AND(ISNUMBER('Control Sample Data'!M15),'Control Sample Data'!M15&lt;37,'Control Sample Data'!M15&gt;0),'Control Sample Data'!M15,37),"")</f>
        <v/>
      </c>
      <c r="N15" s="86" t="str">
        <f>IF(SUM('Control Sample Data'!N$3:N$50)&gt;10,IF(AND(ISNUMBER('Control Sample Data'!N15),'Control Sample Data'!N15&lt;37,'Control Sample Data'!N15&gt;0),'Control Sample Data'!N15,37),"")</f>
        <v/>
      </c>
      <c r="O15" s="86" t="str">
        <f>IF(SUM('Control Sample Data'!O$3:O$50)&gt;10,IF(AND(ISNUMBER('Control Sample Data'!O15),'Control Sample Data'!O15&lt;37,'Control Sample Data'!O15&gt;0),'Control Sample Data'!O15,37),"")</f>
        <v/>
      </c>
      <c r="P15" s="86" t="str">
        <f>IF(SUM('Control Sample Data'!P$3:P$50)&gt;10,IF(AND(ISNUMBER('Control Sample Data'!P15),'Control Sample Data'!P15&lt;37,'Control Sample Data'!P15&gt;0),'Control Sample Data'!P15,37),"")</f>
        <v/>
      </c>
      <c r="Q15" s="86" t="str">
        <f>IF(SUM('Control Sample Data'!Q$3:Q$50)&gt;10,IF(AND(ISNUMBER('Control Sample Data'!Q15),'Control Sample Data'!Q15&lt;37,'Control Sample Data'!Q15&gt;0),'Control Sample Data'!Q15,37),"")</f>
        <v/>
      </c>
      <c r="R15" s="86" t="str">
        <f>IF(SUM('Control Sample Data'!R$3:R$50)&gt;10,IF(AND(ISNUMBER('Control Sample Data'!R15),'Control Sample Data'!R15&lt;37,'Control Sample Data'!R15&gt;0),'Control Sample Data'!R15,37),"")</f>
        <v/>
      </c>
      <c r="S15" s="86" t="str">
        <f>IF(SUM('Control Sample Data'!S$3:S$50)&gt;10,IF(AND(ISNUMBER('Control Sample Data'!S15),'Control Sample Data'!S15&lt;37,'Control Sample Data'!S15&gt;0),'Control Sample Data'!S15,37),"")</f>
        <v/>
      </c>
      <c r="T15" s="86" t="str">
        <f>IF(SUM('Control Sample Data'!T$3:T$50)&gt;10,IF(AND(ISNUMBER('Control Sample Data'!T15),'Control Sample Data'!T15&lt;37,'Control Sample Data'!T15&gt;0),'Control Sample Data'!T15,37),"")</f>
        <v/>
      </c>
      <c r="U15" s="86" t="str">
        <f>IF(SUM('Control Sample Data'!U$3:U$50)&gt;10,IF(AND(ISNUMBER('Control Sample Data'!U15),'Control Sample Data'!U15&lt;37,'Control Sample Data'!U15&gt;0),'Control Sample Data'!U15,37),"")</f>
        <v/>
      </c>
      <c r="V15" s="86" t="str">
        <f>IF(SUM('Control Sample Data'!V$3:V$50)&gt;10,IF(AND(ISNUMBER('Control Sample Data'!V15),'Control Sample Data'!V15&lt;37,'Control Sample Data'!V15&gt;0),'Control Sample Data'!V15,37),"")</f>
        <v/>
      </c>
      <c r="W15" s="86" t="str">
        <f>IF(SUM('Control Sample Data'!W$3:W$50)&gt;10,IF(AND(ISNUMBER('Control Sample Data'!W15),'Control Sample Data'!W15&lt;37,'Control Sample Data'!W15&gt;0),'Control Sample Data'!W15,37),"")</f>
        <v/>
      </c>
      <c r="X15" s="86" t="str">
        <f>IF(SUM('Control Sample Data'!X$3:X$50)&gt;10,IF(AND(ISNUMBER('Control Sample Data'!X15),'Control Sample Data'!X15&lt;37,'Control Sample Data'!X15&gt;0),'Control Sample Data'!X15,37),"")</f>
        <v/>
      </c>
      <c r="Y15" s="86" t="str">
        <f>IF(SUM('Control Sample Data'!Y$3:Y$50)&gt;10,IF(AND(ISNUMBER('Control Sample Data'!Y15),'Control Sample Data'!Y15&lt;37,'Control Sample Data'!Y15&gt;0),'Control Sample Data'!Y15,37),"")</f>
        <v/>
      </c>
      <c r="Z15" s="86" t="str">
        <f>IF(SUM('Control Sample Data'!Z$3:Z$50)&gt;10,IF(AND(ISNUMBER('Control Sample Data'!Z15),'Control Sample Data'!Z15&lt;37,'Control Sample Data'!Z15&gt;0),'Control Sample Data'!Z15,37),"")</f>
        <v/>
      </c>
      <c r="AA15" s="86" t="str">
        <f>IF(SUM('Control Sample Data'!AA$3:AA$50)&gt;10,IF(AND(ISNUMBER('Control Sample Data'!AA15),'Control Sample Data'!AA15&lt;37,'Control Sample Data'!AA15&gt;0),'Control Sample Data'!AA15,37),"")</f>
        <v/>
      </c>
      <c r="AB15" s="86" t="str">
        <f>IF(SUM('Control Sample Data'!AB$3:AB$50)&gt;10,IF(AND(ISNUMBER('Control Sample Data'!AB15),'Control Sample Data'!AB15&lt;37,'Control Sample Data'!AB15&gt;0),'Control Sample Data'!AB15,37),"")</f>
        <v/>
      </c>
      <c r="AC15" s="86" t="str">
        <f>IF(SUM('Control Sample Data'!AC$3:AC$50)&gt;10,IF(AND(ISNUMBER('Control Sample Data'!AC15),'Control Sample Data'!AC15&lt;37,'Control Sample Data'!AC15&gt;0),'Control Sample Data'!AC15,37),"")</f>
        <v/>
      </c>
      <c r="AD15" s="86" t="str">
        <f>IF(SUM('Control Sample Data'!AD$3:AD$50)&gt;10,IF(AND(ISNUMBER('Control Sample Data'!AD15),'Control Sample Data'!AD15&lt;37,'Control Sample Data'!AD15&gt;0),'Control Sample Data'!AD15,37),"")</f>
        <v/>
      </c>
      <c r="AE15" s="86" t="str">
        <f>IF(SUM('Control Sample Data'!AE$3:AE$50)&gt;10,IF(AND(ISNUMBER('Control Sample Data'!AE15),'Control Sample Data'!AE15&lt;37,'Control Sample Data'!AE15&gt;0),'Control Sample Data'!AE15,37),"")</f>
        <v/>
      </c>
      <c r="AF15" s="86" t="str">
        <f>IF(SUM('Control Sample Data'!AF$3:AF$50)&gt;10,IF(AND(ISNUMBER('Control Sample Data'!AF15),'Control Sample Data'!AF15&lt;37,'Control Sample Data'!AF15&gt;0),'Control Sample Data'!AF15,37),"")</f>
        <v/>
      </c>
      <c r="AG15" s="86" t="str">
        <f>IF(SUM('Control Sample Data'!AG$3:AG$50)&gt;10,IF(AND(ISNUMBER('Control Sample Data'!AG15),'Control Sample Data'!AG15&lt;37,'Control Sample Data'!AG15&gt;0),'Control Sample Data'!AG15,37),"")</f>
        <v/>
      </c>
      <c r="AH15" s="86" t="str">
        <f>IF(SUM('Control Sample Data'!AH$3:AH$50)&gt;10,IF(AND(ISNUMBER('Control Sample Data'!AH15),'Control Sample Data'!AH15&lt;37,'Control Sample Data'!AH15&gt;0),'Control Sample Data'!AH15,37),"")</f>
        <v/>
      </c>
      <c r="AI15" s="86" t="str">
        <f>IF(SUM('Control Sample Data'!AI$3:AI$50)&gt;10,IF(AND(ISNUMBER('Control Sample Data'!AI15),'Control Sample Data'!AI15&lt;37,'Control Sample Data'!AI15&gt;0),'Control Sample Data'!AI15,37),"")</f>
        <v/>
      </c>
      <c r="AJ15" s="86" t="str">
        <f>IF(SUM('Control Sample Data'!AJ$3:AJ$50)&gt;10,IF(AND(ISNUMBER('Control Sample Data'!AJ15),'Control Sample Data'!AJ15&lt;37,'Control Sample Data'!AJ15&gt;0),'Control Sample Data'!AJ15,37),"")</f>
        <v/>
      </c>
      <c r="AK15" s="86" t="str">
        <f>IF(SUM('Control Sample Data'!AK$3:AK$50)&gt;10,IF(AND(ISNUMBER('Control Sample Data'!AK15),'Control Sample Data'!AK15&lt;37,'Control Sample Data'!AK15&gt;0),'Control Sample Data'!AK15,37),"")</f>
        <v/>
      </c>
      <c r="AL15" s="86" t="str">
        <f>IF(SUM('Control Sample Data'!AL$3:AL$50)&gt;10,IF(AND(ISNUMBER('Control Sample Data'!AL15),'Control Sample Data'!AL15&lt;37,'Control Sample Data'!AL15&gt;0),'Control Sample Data'!AL15,37),"")</f>
        <v/>
      </c>
      <c r="AM15" s="86" t="str">
        <f>IF(SUM('Control Sample Data'!AM$3:AM$50)&gt;10,IF(AND(ISNUMBER('Control Sample Data'!AM15),'Control Sample Data'!AM15&lt;37,'Control Sample Data'!AM15&gt;0),'Control Sample Data'!AM15,37),"")</f>
        <v/>
      </c>
      <c r="AN15" s="86" t="str">
        <f>IF(SUM('Control Sample Data'!AN$3:AN$50)&gt;10,IF(AND(ISNUMBER('Control Sample Data'!AN15),'Control Sample Data'!AN15&lt;37,'Control Sample Data'!AN15&gt;0),'Control Sample Data'!AN15,37),"")</f>
        <v/>
      </c>
      <c r="AO15" s="86" t="str">
        <f>IF(SUM('Control Sample Data'!AO$3:AO$50)&gt;10,IF(AND(ISNUMBER('Control Sample Data'!AO15),'Control Sample Data'!AO15&lt;37,'Control Sample Data'!AO15&gt;0),'Control Sample Data'!AO15,37),"")</f>
        <v/>
      </c>
      <c r="AP15" s="86" t="str">
        <f>IF(SUM('Control Sample Data'!AP$3:AP$50)&gt;10,IF(AND(ISNUMBER('Control Sample Data'!AP15),'Control Sample Data'!AP15&lt;37,'Control Sample Data'!AP15&gt;0),'Control Sample Data'!AP15,37),"")</f>
        <v/>
      </c>
      <c r="AQ15" s="86" t="str">
        <f>IF(SUM('Control Sample Data'!AQ$3:AQ$50)&gt;10,IF(AND(ISNUMBER('Control Sample Data'!AQ15),'Control Sample Data'!AQ15&lt;37,'Control Sample Data'!AQ15&gt;0),'Control Sample Data'!AQ15,37),"")</f>
        <v/>
      </c>
      <c r="AR15" s="86" t="str">
        <f>IF(SUM('Control Sample Data'!AR$3:AR$50)&gt;10,IF(AND(ISNUMBER('Control Sample Data'!AR15),'Control Sample Data'!AR15&lt;37,'Control Sample Data'!AR15&gt;0),'Control Sample Data'!AR15,37),"")</f>
        <v/>
      </c>
      <c r="AS15" s="86" t="str">
        <f>IF(SUM('Control Sample Data'!AS$3:AS$50)&gt;10,IF(AND(ISNUMBER('Control Sample Data'!AS15),'Control Sample Data'!AS15&lt;37,'Control Sample Data'!AS15&gt;0),'Control Sample Data'!AS15,37),"")</f>
        <v/>
      </c>
      <c r="AT15" s="86" t="str">
        <f>IF(SUM('Control Sample Data'!AT$3:AT$50)&gt;10,IF(AND(ISNUMBER('Control Sample Data'!AT15),'Control Sample Data'!AT15&lt;37,'Control Sample Data'!AT15&gt;0),'Control Sample Data'!AT15,37),"")</f>
        <v/>
      </c>
      <c r="AU15" s="86" t="str">
        <f>IF(SUM('Control Sample Data'!AU$3:AU$50)&gt;10,IF(AND(ISNUMBER('Control Sample Data'!AU15),'Control Sample Data'!AU15&lt;37,'Control Sample Data'!AU15&gt;0),'Control Sample Data'!AU15,37),"")</f>
        <v/>
      </c>
      <c r="AV15" s="86" t="str">
        <f>IF(SUM('Control Sample Data'!AV$3:AV$50)&gt;10,IF(AND(ISNUMBER('Control Sample Data'!AV15),'Control Sample Data'!AV15&lt;37,'Control Sample Data'!AV15&gt;0),'Control Sample Data'!AV15,37),"")</f>
        <v/>
      </c>
      <c r="AW15" s="86" t="str">
        <f>IF(SUM('Control Sample Data'!AW$3:AW$50)&gt;10,IF(AND(ISNUMBER('Control Sample Data'!AW15),'Control Sample Data'!AW15&lt;37,'Control Sample Data'!AW15&gt;0),'Control Sample Data'!AW15,37),"")</f>
        <v/>
      </c>
      <c r="AX15" s="86" t="str">
        <f>IF(SUM('Control Sample Data'!AX$3:AX$50)&gt;10,IF(AND(ISNUMBER('Control Sample Data'!AX15),'Control Sample Data'!AX15&lt;37,'Control Sample Data'!AX15&gt;0),'Control Sample Data'!AX15,37),"")</f>
        <v/>
      </c>
      <c r="AY15" s="87">
        <f>IF(ISERROR(AVERAGE(Calculations!C15:AX15)),"",AVERAGE(Calculations!C15:AX15))</f>
        <v>33.793333333333337</v>
      </c>
      <c r="AZ15" s="87">
        <f>IF(ISERROR(STDEV(Calculations!C15:AX15)),"",IF(COUNT(Calculations!C15:AX15)&lt;3,"N/A",STDEV(Calculations!C15:AX15)))</f>
        <v>0.76741991981791302</v>
      </c>
      <c r="BA15" s="84" t="s">
        <v>1529</v>
      </c>
      <c r="BB15" s="85" t="str">
        <f>'Array Table'!B14</f>
        <v>Bifidobacterium breve</v>
      </c>
      <c r="BC15" s="86">
        <f>IF(SUM('Test Sample Data'!C$3:C$50)&gt;10,IF(AND(ISNUMBER('Test Sample Data'!C15),'Test Sample Data'!C15&lt;37,'Test Sample Data'!C15&gt;0),'Test Sample Data'!C15,37),"")</f>
        <v>35.17</v>
      </c>
      <c r="BD15" s="86">
        <f>IF(SUM('Test Sample Data'!D$3:D$50)&gt;10,IF(AND(ISNUMBER('Test Sample Data'!D15),'Test Sample Data'!D15&lt;37,'Test Sample Data'!D15&gt;0),'Test Sample Data'!D15,37),"")</f>
        <v>35.06</v>
      </c>
      <c r="BE15" s="86">
        <f>IF(SUM('Test Sample Data'!E$3:E$50)&gt;10,IF(AND(ISNUMBER('Test Sample Data'!E15),'Test Sample Data'!E15&lt;37,'Test Sample Data'!E15&gt;0),'Test Sample Data'!E15,37),"")</f>
        <v>34.44</v>
      </c>
      <c r="BF15" s="86" t="str">
        <f>IF(SUM('Test Sample Data'!F$3:F$50)&gt;10,IF(AND(ISNUMBER('Test Sample Data'!F15),'Test Sample Data'!F15&lt;37,'Test Sample Data'!F15&gt;0),'Test Sample Data'!F15,37),"")</f>
        <v/>
      </c>
      <c r="BG15" s="86" t="str">
        <f>IF(SUM('Test Sample Data'!G$3:G$50)&gt;10,IF(AND(ISNUMBER('Test Sample Data'!G15),'Test Sample Data'!G15&lt;37,'Test Sample Data'!G15&gt;0),'Test Sample Data'!G15,37),"")</f>
        <v/>
      </c>
      <c r="BH15" s="86" t="str">
        <f>IF(SUM('Test Sample Data'!H$3:H$50)&gt;10,IF(AND(ISNUMBER('Test Sample Data'!H15),'Test Sample Data'!H15&lt;37,'Test Sample Data'!H15&gt;0),'Test Sample Data'!H15,37),"")</f>
        <v/>
      </c>
      <c r="BI15" s="86" t="str">
        <f>IF(SUM('Test Sample Data'!I$3:I$50)&gt;10,IF(AND(ISNUMBER('Test Sample Data'!I15),'Test Sample Data'!I15&lt;37,'Test Sample Data'!I15&gt;0),'Test Sample Data'!I15,37),"")</f>
        <v/>
      </c>
      <c r="BJ15" s="86" t="str">
        <f>IF(SUM('Test Sample Data'!J$3:J$50)&gt;10,IF(AND(ISNUMBER('Test Sample Data'!J15),'Test Sample Data'!J15&lt;37,'Test Sample Data'!J15&gt;0),'Test Sample Data'!J15,37),"")</f>
        <v/>
      </c>
      <c r="BK15" s="86" t="str">
        <f>IF(SUM('Test Sample Data'!K$3:K$50)&gt;10,IF(AND(ISNUMBER('Test Sample Data'!K15),'Test Sample Data'!K15&lt;37,'Test Sample Data'!K15&gt;0),'Test Sample Data'!K15,37),"")</f>
        <v/>
      </c>
      <c r="BL15" s="86" t="str">
        <f>IF(SUM('Test Sample Data'!L$3:L$50)&gt;10,IF(AND(ISNUMBER('Test Sample Data'!L15),'Test Sample Data'!L15&lt;37,'Test Sample Data'!L15&gt;0),'Test Sample Data'!L15,37),"")</f>
        <v/>
      </c>
      <c r="BM15" s="86" t="str">
        <f>IF(SUM('Test Sample Data'!M$3:M$50)&gt;10,IF(AND(ISNUMBER('Test Sample Data'!M15),'Test Sample Data'!M15&lt;37,'Test Sample Data'!M15&gt;0),'Test Sample Data'!M15,37),"")</f>
        <v/>
      </c>
      <c r="BN15" s="86" t="str">
        <f>IF(SUM('Test Sample Data'!N$3:N$50)&gt;10,IF(AND(ISNUMBER('Test Sample Data'!N15),'Test Sample Data'!N15&lt;37,'Test Sample Data'!N15&gt;0),'Test Sample Data'!N15,37),"")</f>
        <v/>
      </c>
      <c r="BO15" s="86" t="str">
        <f>IF(SUM('Test Sample Data'!O$3:O$50)&gt;10,IF(AND(ISNUMBER('Test Sample Data'!O15),'Test Sample Data'!O15&lt;37,'Test Sample Data'!O15&gt;0),'Test Sample Data'!O15,37),"")</f>
        <v/>
      </c>
      <c r="BP15" s="86" t="str">
        <f>IF(SUM('Test Sample Data'!P$3:P$50)&gt;10,IF(AND(ISNUMBER('Test Sample Data'!P15),'Test Sample Data'!P15&lt;37,'Test Sample Data'!P15&gt;0),'Test Sample Data'!P15,37),"")</f>
        <v/>
      </c>
      <c r="BQ15" s="86" t="str">
        <f>IF(SUM('Test Sample Data'!Q$3:Q$50)&gt;10,IF(AND(ISNUMBER('Test Sample Data'!Q15),'Test Sample Data'!Q15&lt;37,'Test Sample Data'!Q15&gt;0),'Test Sample Data'!Q15,37),"")</f>
        <v/>
      </c>
      <c r="BR15" s="86" t="str">
        <f>IF(SUM('Test Sample Data'!R$3:R$50)&gt;10,IF(AND(ISNUMBER('Test Sample Data'!R15),'Test Sample Data'!R15&lt;37,'Test Sample Data'!R15&gt;0),'Test Sample Data'!R15,37),"")</f>
        <v/>
      </c>
      <c r="BS15" s="86" t="str">
        <f>IF(SUM('Test Sample Data'!S$3:S$50)&gt;10,IF(AND(ISNUMBER('Test Sample Data'!S15),'Test Sample Data'!S15&lt;37,'Test Sample Data'!S15&gt;0),'Test Sample Data'!S15,37),"")</f>
        <v/>
      </c>
      <c r="BT15" s="86" t="str">
        <f>IF(SUM('Test Sample Data'!T$3:T$50)&gt;10,IF(AND(ISNUMBER('Test Sample Data'!T15),'Test Sample Data'!T15&lt;37,'Test Sample Data'!T15&gt;0),'Test Sample Data'!T15,37),"")</f>
        <v/>
      </c>
      <c r="BU15" s="86" t="str">
        <f>IF(SUM('Test Sample Data'!U$3:U$50)&gt;10,IF(AND(ISNUMBER('Test Sample Data'!U15),'Test Sample Data'!U15&lt;37,'Test Sample Data'!U15&gt;0),'Test Sample Data'!U15,37),"")</f>
        <v/>
      </c>
      <c r="BV15" s="86" t="str">
        <f>IF(SUM('Test Sample Data'!V$3:V$50)&gt;10,IF(AND(ISNUMBER('Test Sample Data'!V15),'Test Sample Data'!V15&lt;37,'Test Sample Data'!V15&gt;0),'Test Sample Data'!V15,37),"")</f>
        <v/>
      </c>
      <c r="BW15" s="86" t="str">
        <f>IF(SUM('Test Sample Data'!W$3:W$50)&gt;10,IF(AND(ISNUMBER('Test Sample Data'!W15),'Test Sample Data'!W15&lt;37,'Test Sample Data'!W15&gt;0),'Test Sample Data'!W15,37),"")</f>
        <v/>
      </c>
      <c r="BX15" s="86" t="str">
        <f>IF(SUM('Test Sample Data'!X$3:X$50)&gt;10,IF(AND(ISNUMBER('Test Sample Data'!X15),'Test Sample Data'!X15&lt;37,'Test Sample Data'!X15&gt;0),'Test Sample Data'!X15,37),"")</f>
        <v/>
      </c>
      <c r="BY15" s="86" t="str">
        <f>IF(SUM('Test Sample Data'!Y$3:Y$50)&gt;10,IF(AND(ISNUMBER('Test Sample Data'!Y15),'Test Sample Data'!Y15&lt;37,'Test Sample Data'!Y15&gt;0),'Test Sample Data'!Y15,37),"")</f>
        <v/>
      </c>
      <c r="BZ15" s="86" t="str">
        <f>IF(SUM('Test Sample Data'!Z$3:Z$50)&gt;10,IF(AND(ISNUMBER('Test Sample Data'!Z15),'Test Sample Data'!Z15&lt;37,'Test Sample Data'!Z15&gt;0),'Test Sample Data'!Z15,37),"")</f>
        <v/>
      </c>
      <c r="CA15" s="86" t="str">
        <f>IF(SUM('Test Sample Data'!AA$3:AA$50)&gt;10,IF(AND(ISNUMBER('Test Sample Data'!AA15),'Test Sample Data'!AA15&lt;37,'Test Sample Data'!AA15&gt;0),'Test Sample Data'!AA15,37),"")</f>
        <v/>
      </c>
      <c r="CB15" s="86" t="str">
        <f>IF(SUM('Test Sample Data'!AB$3:AB$50)&gt;10,IF(AND(ISNUMBER('Test Sample Data'!AB15),'Test Sample Data'!AB15&lt;37,'Test Sample Data'!AB15&gt;0),'Test Sample Data'!AB15,37),"")</f>
        <v/>
      </c>
      <c r="CC15" s="86" t="str">
        <f>IF(SUM('Test Sample Data'!AC$3:AC$50)&gt;10,IF(AND(ISNUMBER('Test Sample Data'!AC15),'Test Sample Data'!AC15&lt;37,'Test Sample Data'!AC15&gt;0),'Test Sample Data'!AC15,37),"")</f>
        <v/>
      </c>
      <c r="CD15" s="86" t="str">
        <f>IF(SUM('Test Sample Data'!AD$3:AD$50)&gt;10,IF(AND(ISNUMBER('Test Sample Data'!AD15),'Test Sample Data'!AD15&lt;37,'Test Sample Data'!AD15&gt;0),'Test Sample Data'!AD15,37),"")</f>
        <v/>
      </c>
      <c r="CE15" s="86" t="str">
        <f>IF(SUM('Test Sample Data'!AE$3:AE$50)&gt;10,IF(AND(ISNUMBER('Test Sample Data'!AE15),'Test Sample Data'!AE15&lt;37,'Test Sample Data'!AE15&gt;0),'Test Sample Data'!AE15,37),"")</f>
        <v/>
      </c>
      <c r="CF15" s="86" t="str">
        <f>IF(SUM('Test Sample Data'!AF$3:AF$50)&gt;10,IF(AND(ISNUMBER('Test Sample Data'!AF15),'Test Sample Data'!AF15&lt;37,'Test Sample Data'!AF15&gt;0),'Test Sample Data'!AF15,37),"")</f>
        <v/>
      </c>
      <c r="CG15" s="86" t="str">
        <f>IF(SUM('Test Sample Data'!AG$3:AG$50)&gt;10,IF(AND(ISNUMBER('Test Sample Data'!AG15),'Test Sample Data'!AG15&lt;37,'Test Sample Data'!AG15&gt;0),'Test Sample Data'!AG15,37),"")</f>
        <v/>
      </c>
      <c r="CH15" s="86" t="str">
        <f>IF(SUM('Test Sample Data'!AH$3:AH$50)&gt;10,IF(AND(ISNUMBER('Test Sample Data'!AH15),'Test Sample Data'!AH15&lt;37,'Test Sample Data'!AH15&gt;0),'Test Sample Data'!AH15,37),"")</f>
        <v/>
      </c>
      <c r="CI15" s="86" t="str">
        <f>IF(SUM('Test Sample Data'!AI$3:AI$50)&gt;10,IF(AND(ISNUMBER('Test Sample Data'!AI15),'Test Sample Data'!AI15&lt;37,'Test Sample Data'!AI15&gt;0),'Test Sample Data'!AI15,37),"")</f>
        <v/>
      </c>
      <c r="CJ15" s="86" t="str">
        <f>IF(SUM('Test Sample Data'!AJ$3:AJ$50)&gt;10,IF(AND(ISNUMBER('Test Sample Data'!AJ15),'Test Sample Data'!AJ15&lt;37,'Test Sample Data'!AJ15&gt;0),'Test Sample Data'!AJ15,37),"")</f>
        <v/>
      </c>
      <c r="CK15" s="86" t="str">
        <f>IF(SUM('Test Sample Data'!AK$3:AK$50)&gt;10,IF(AND(ISNUMBER('Test Sample Data'!AK15),'Test Sample Data'!AK15&lt;37,'Test Sample Data'!AK15&gt;0),'Test Sample Data'!AK15,37),"")</f>
        <v/>
      </c>
      <c r="CL15" s="86" t="str">
        <f>IF(SUM('Test Sample Data'!AL$3:AL$50)&gt;10,IF(AND(ISNUMBER('Test Sample Data'!AL15),'Test Sample Data'!AL15&lt;37,'Test Sample Data'!AL15&gt;0),'Test Sample Data'!AL15,37),"")</f>
        <v/>
      </c>
      <c r="CM15" s="86" t="str">
        <f>IF(SUM('Test Sample Data'!AM$3:AM$50)&gt;10,IF(AND(ISNUMBER('Test Sample Data'!AM15),'Test Sample Data'!AM15&lt;37,'Test Sample Data'!AM15&gt;0),'Test Sample Data'!AM15,37),"")</f>
        <v/>
      </c>
      <c r="CN15" s="86" t="str">
        <f>IF(SUM('Test Sample Data'!AN$3:AN$50)&gt;10,IF(AND(ISNUMBER('Test Sample Data'!AN15),'Test Sample Data'!AN15&lt;37,'Test Sample Data'!AN15&gt;0),'Test Sample Data'!AN15,37),"")</f>
        <v/>
      </c>
      <c r="CO15" s="86" t="str">
        <f>IF(SUM('Test Sample Data'!AO$3:AO$50)&gt;10,IF(AND(ISNUMBER('Test Sample Data'!AO15),'Test Sample Data'!AO15&lt;37,'Test Sample Data'!AO15&gt;0),'Test Sample Data'!AO15,37),"")</f>
        <v/>
      </c>
      <c r="CP15" s="86" t="str">
        <f>IF(SUM('Test Sample Data'!AP$3:AP$50)&gt;10,IF(AND(ISNUMBER('Test Sample Data'!AP15),'Test Sample Data'!AP15&lt;37,'Test Sample Data'!AP15&gt;0),'Test Sample Data'!AP15,37),"")</f>
        <v/>
      </c>
      <c r="CQ15" s="86" t="str">
        <f>IF(SUM('Test Sample Data'!AQ$3:AQ$50)&gt;10,IF(AND(ISNUMBER('Test Sample Data'!AQ15),'Test Sample Data'!AQ15&lt;37,'Test Sample Data'!AQ15&gt;0),'Test Sample Data'!AQ15,37),"")</f>
        <v/>
      </c>
      <c r="CR15" s="86" t="str">
        <f>IF(SUM('Test Sample Data'!AR$3:AR$50)&gt;10,IF(AND(ISNUMBER('Test Sample Data'!AR15),'Test Sample Data'!AR15&lt;37,'Test Sample Data'!AR15&gt;0),'Test Sample Data'!AR15,37),"")</f>
        <v/>
      </c>
      <c r="CS15" s="86" t="str">
        <f>IF(SUM('Test Sample Data'!AS$3:AS$50)&gt;10,IF(AND(ISNUMBER('Test Sample Data'!AS15),'Test Sample Data'!AS15&lt;37,'Test Sample Data'!AS15&gt;0),'Test Sample Data'!AS15,37),"")</f>
        <v/>
      </c>
      <c r="CT15" s="86" t="str">
        <f>IF(SUM('Test Sample Data'!AT$3:AT$50)&gt;10,IF(AND(ISNUMBER('Test Sample Data'!AT15),'Test Sample Data'!AT15&lt;37,'Test Sample Data'!AT15&gt;0),'Test Sample Data'!AT15,37),"")</f>
        <v/>
      </c>
      <c r="CU15" s="86" t="str">
        <f>IF(SUM('Test Sample Data'!AU$3:AU$50)&gt;10,IF(AND(ISNUMBER('Test Sample Data'!AU15),'Test Sample Data'!AU15&lt;37,'Test Sample Data'!AU15&gt;0),'Test Sample Data'!AU15,37),"")</f>
        <v/>
      </c>
      <c r="CV15" s="86" t="str">
        <f>IF(SUM('Test Sample Data'!AV$3:AV$50)&gt;10,IF(AND(ISNUMBER('Test Sample Data'!AV15),'Test Sample Data'!AV15&lt;37,'Test Sample Data'!AV15&gt;0),'Test Sample Data'!AV15,37),"")</f>
        <v/>
      </c>
      <c r="CW15" s="86" t="str">
        <f>IF(SUM('Test Sample Data'!AW$3:AW$50)&gt;10,IF(AND(ISNUMBER('Test Sample Data'!AW15),'Test Sample Data'!AW15&lt;37,'Test Sample Data'!AW15&gt;0),'Test Sample Data'!AW15,37),"")</f>
        <v/>
      </c>
      <c r="CX15" s="86" t="str">
        <f>IF(SUM('Test Sample Data'!AX$3:AX$50)&gt;10,IF(AND(ISNUMBER('Test Sample Data'!AX15),'Test Sample Data'!AX15&lt;37,'Test Sample Data'!AX15&gt;0),'Test Sample Data'!AX15,37),"")</f>
        <v/>
      </c>
      <c r="CY15" s="87">
        <f>IF(ISERROR(AVERAGE(Calculations!BC15:CX15)),"",AVERAGE(Calculations!BC15:CX15))</f>
        <v>34.89</v>
      </c>
      <c r="CZ15" s="87">
        <f>IF(ISERROR(STDEV(Calculations!BC15:CX15)),"",IF(COUNT(Calculations!BC15:CX15)&lt;3,"N/A",STDEV(Calculations!BC15:CX15)))</f>
        <v>0.39357337308309093</v>
      </c>
      <c r="DA15" s="84" t="s">
        <v>1529</v>
      </c>
      <c r="DB15" s="85" t="str">
        <f>'Array Table'!B14</f>
        <v>Bifidobacterium breve</v>
      </c>
      <c r="DC15" s="87">
        <f>IF(SUM('No Template Controls'!C$3:C$50)&gt;10,IF(AND(ISNUMBER('No Template Controls'!C15),'No Template Controls'!C15&lt;37,'No Template Controls'!C15&gt;0),'No Template Controls'!C15,37),"")</f>
        <v>37</v>
      </c>
      <c r="DD15" s="87">
        <f>IF(SUM('No Template Controls'!D$3:D$50)&gt;10,IF(AND(ISNUMBER('No Template Controls'!D15),'No Template Controls'!D15&lt;37,'No Template Controls'!D15&gt;0),'No Template Controls'!D15,37),"")</f>
        <v>37</v>
      </c>
      <c r="DE15" s="87">
        <f>IF(SUM('No Template Controls'!E$3:E$50)&gt;10,IF(AND(ISNUMBER('No Template Controls'!E15),'No Template Controls'!E15&lt;37,'No Template Controls'!E15&gt;0),'No Template Controls'!E15,37),"")</f>
        <v>37</v>
      </c>
      <c r="DF15" s="87" t="str">
        <f>IF(SUM('No Template Controls'!F$3:F$50)&gt;10,IF(AND(ISNUMBER('No Template Controls'!F15),'No Template Controls'!F15&lt;37,'No Template Controls'!F15&gt;0),'No Template Controls'!F15,37),"")</f>
        <v/>
      </c>
      <c r="DG15" s="87" t="str">
        <f>IF(SUM('No Template Controls'!G$3:G$50)&gt;10,IF(AND(ISNUMBER('No Template Controls'!G15),'No Template Controls'!G15&lt;37,'No Template Controls'!G15&gt;0),'No Template Controls'!G15,37),"")</f>
        <v/>
      </c>
      <c r="DH15" s="87" t="str">
        <f>IF(SUM('No Template Controls'!H$3:H$50)&gt;10,IF(AND(ISNUMBER('No Template Controls'!H15),'No Template Controls'!H15&lt;37,'No Template Controls'!H15&gt;0),'No Template Controls'!H15,37),"")</f>
        <v/>
      </c>
      <c r="DI15" s="87">
        <f>IF(ISERROR(AVERAGE(Calculations!DC15:DH15)),"",AVERAGE(Calculations!DC15:DH15))</f>
        <v>37</v>
      </c>
      <c r="DJ15" s="87">
        <f>IF(ISERROR(STDEV(Calculations!DC15:DH15)),"",IF(COUNT(Calculations!DC15:DH15)&lt;3,"N/A",STDEV(Calculations!DC15:DH15)))</f>
        <v>0</v>
      </c>
      <c r="DK15" s="84" t="s">
        <v>1529</v>
      </c>
      <c r="DL15" s="85" t="str">
        <f>'Array Table'!B14</f>
        <v>Bifidobacterium breve</v>
      </c>
      <c r="DM15" s="86">
        <f t="shared" si="0"/>
        <v>9.6000000000000014</v>
      </c>
      <c r="DN15" s="86">
        <f t="shared" si="1"/>
        <v>9.634999999999998</v>
      </c>
      <c r="DO15" s="86">
        <f t="shared" si="2"/>
        <v>8.4200000000000017</v>
      </c>
      <c r="DP15" s="86" t="str">
        <f t="shared" si="3"/>
        <v/>
      </c>
      <c r="DQ15" s="86" t="str">
        <f t="shared" si="4"/>
        <v/>
      </c>
      <c r="DR15" s="86" t="str">
        <f t="shared" si="5"/>
        <v/>
      </c>
      <c r="DS15" s="86" t="str">
        <f t="shared" si="6"/>
        <v/>
      </c>
      <c r="DT15" s="86" t="str">
        <f t="shared" si="7"/>
        <v/>
      </c>
      <c r="DU15" s="86" t="str">
        <f t="shared" si="8"/>
        <v/>
      </c>
      <c r="DV15" s="86" t="str">
        <f t="shared" si="9"/>
        <v/>
      </c>
      <c r="DW15" s="86" t="str">
        <f t="shared" si="10"/>
        <v/>
      </c>
      <c r="DX15" s="86" t="str">
        <f t="shared" si="11"/>
        <v/>
      </c>
      <c r="DY15" s="86" t="str">
        <f t="shared" si="12"/>
        <v/>
      </c>
      <c r="DZ15" s="86" t="str">
        <f t="shared" si="13"/>
        <v/>
      </c>
      <c r="EA15" s="86" t="str">
        <f t="shared" si="14"/>
        <v/>
      </c>
      <c r="EB15" s="86" t="str">
        <f t="shared" si="15"/>
        <v/>
      </c>
      <c r="EC15" s="86" t="str">
        <f t="shared" si="16"/>
        <v/>
      </c>
      <c r="ED15" s="86" t="str">
        <f t="shared" si="17"/>
        <v/>
      </c>
      <c r="EE15" s="86" t="str">
        <f t="shared" si="18"/>
        <v/>
      </c>
      <c r="EF15" s="86" t="str">
        <f t="shared" si="19"/>
        <v/>
      </c>
      <c r="EG15" s="86" t="str">
        <f t="shared" si="20"/>
        <v/>
      </c>
      <c r="EH15" s="86" t="str">
        <f t="shared" si="21"/>
        <v/>
      </c>
      <c r="EI15" s="86" t="str">
        <f t="shared" si="22"/>
        <v/>
      </c>
      <c r="EJ15" s="86" t="str">
        <f t="shared" si="23"/>
        <v/>
      </c>
      <c r="EK15" s="86" t="str">
        <f t="shared" si="24"/>
        <v/>
      </c>
      <c r="EL15" s="86" t="str">
        <f t="shared" si="25"/>
        <v/>
      </c>
      <c r="EM15" s="86" t="str">
        <f t="shared" si="26"/>
        <v/>
      </c>
      <c r="EN15" s="86" t="str">
        <f t="shared" si="27"/>
        <v/>
      </c>
      <c r="EO15" s="86" t="str">
        <f t="shared" si="28"/>
        <v/>
      </c>
      <c r="EP15" s="86" t="str">
        <f t="shared" si="29"/>
        <v/>
      </c>
      <c r="EQ15" s="86" t="str">
        <f t="shared" si="30"/>
        <v/>
      </c>
      <c r="ER15" s="86" t="str">
        <f t="shared" si="31"/>
        <v/>
      </c>
      <c r="ES15" s="86" t="str">
        <f t="shared" si="32"/>
        <v/>
      </c>
      <c r="ET15" s="86" t="str">
        <f t="shared" si="33"/>
        <v/>
      </c>
      <c r="EU15" s="86" t="str">
        <f t="shared" si="34"/>
        <v/>
      </c>
      <c r="EV15" s="86" t="str">
        <f t="shared" si="35"/>
        <v/>
      </c>
      <c r="EW15" s="86" t="str">
        <f t="shared" si="36"/>
        <v/>
      </c>
      <c r="EX15" s="86" t="str">
        <f t="shared" si="37"/>
        <v/>
      </c>
      <c r="EY15" s="86" t="str">
        <f t="shared" si="38"/>
        <v/>
      </c>
      <c r="EZ15" s="86" t="str">
        <f t="shared" si="39"/>
        <v/>
      </c>
      <c r="FA15" s="86" t="str">
        <f t="shared" si="40"/>
        <v/>
      </c>
      <c r="FB15" s="86" t="str">
        <f t="shared" si="41"/>
        <v/>
      </c>
      <c r="FC15" s="86" t="str">
        <f t="shared" si="42"/>
        <v/>
      </c>
      <c r="FD15" s="86" t="str">
        <f t="shared" si="43"/>
        <v/>
      </c>
      <c r="FE15" s="86" t="str">
        <f t="shared" si="44"/>
        <v/>
      </c>
      <c r="FF15" s="86" t="str">
        <f t="shared" si="45"/>
        <v/>
      </c>
      <c r="FG15" s="86" t="str">
        <f t="shared" si="46"/>
        <v/>
      </c>
      <c r="FH15" s="86" t="str">
        <f t="shared" si="47"/>
        <v/>
      </c>
      <c r="FI15" s="88">
        <f t="shared" si="48"/>
        <v>9.2183333333333337</v>
      </c>
      <c r="FJ15" s="84" t="s">
        <v>1529</v>
      </c>
      <c r="FK15" s="85" t="str">
        <f>'Array Table'!B14</f>
        <v>Bifidobacterium breve</v>
      </c>
      <c r="FL15" s="86">
        <f t="shared" si="49"/>
        <v>10.815000000000001</v>
      </c>
      <c r="FM15" s="86">
        <f t="shared" si="50"/>
        <v>9.7050000000000018</v>
      </c>
      <c r="FN15" s="86">
        <f t="shared" si="51"/>
        <v>10.584999999999997</v>
      </c>
      <c r="FO15" s="86" t="str">
        <f t="shared" si="52"/>
        <v/>
      </c>
      <c r="FP15" s="86" t="str">
        <f t="shared" si="53"/>
        <v/>
      </c>
      <c r="FQ15" s="86" t="str">
        <f t="shared" si="54"/>
        <v/>
      </c>
      <c r="FR15" s="86" t="str">
        <f t="shared" si="55"/>
        <v/>
      </c>
      <c r="FS15" s="86" t="str">
        <f t="shared" si="56"/>
        <v/>
      </c>
      <c r="FT15" s="86" t="str">
        <f t="shared" si="57"/>
        <v/>
      </c>
      <c r="FU15" s="86" t="str">
        <f t="shared" si="58"/>
        <v/>
      </c>
      <c r="FV15" s="86" t="str">
        <f t="shared" si="59"/>
        <v/>
      </c>
      <c r="FW15" s="86" t="str">
        <f t="shared" si="60"/>
        <v/>
      </c>
      <c r="FX15" s="86" t="str">
        <f t="shared" si="61"/>
        <v/>
      </c>
      <c r="FY15" s="86" t="str">
        <f t="shared" si="62"/>
        <v/>
      </c>
      <c r="FZ15" s="86" t="str">
        <f t="shared" si="63"/>
        <v/>
      </c>
      <c r="GA15" s="86" t="str">
        <f t="shared" si="64"/>
        <v/>
      </c>
      <c r="GB15" s="86" t="str">
        <f t="shared" si="65"/>
        <v/>
      </c>
      <c r="GC15" s="86" t="str">
        <f t="shared" si="66"/>
        <v/>
      </c>
      <c r="GD15" s="86" t="str">
        <f t="shared" si="67"/>
        <v/>
      </c>
      <c r="GE15" s="86" t="str">
        <f t="shared" si="68"/>
        <v/>
      </c>
      <c r="GF15" s="86" t="str">
        <f t="shared" si="69"/>
        <v/>
      </c>
      <c r="GG15" s="86" t="str">
        <f t="shared" si="70"/>
        <v/>
      </c>
      <c r="GH15" s="86" t="str">
        <f t="shared" si="71"/>
        <v/>
      </c>
      <c r="GI15" s="86" t="str">
        <f t="shared" si="72"/>
        <v/>
      </c>
      <c r="GJ15" s="86" t="str">
        <f t="shared" si="73"/>
        <v/>
      </c>
      <c r="GK15" s="86" t="str">
        <f t="shared" si="74"/>
        <v/>
      </c>
      <c r="GL15" s="86" t="str">
        <f t="shared" si="75"/>
        <v/>
      </c>
      <c r="GM15" s="86" t="str">
        <f t="shared" si="76"/>
        <v/>
      </c>
      <c r="GN15" s="86" t="str">
        <f t="shared" si="77"/>
        <v/>
      </c>
      <c r="GO15" s="86" t="str">
        <f t="shared" si="78"/>
        <v/>
      </c>
      <c r="GP15" s="86" t="str">
        <f t="shared" si="79"/>
        <v/>
      </c>
      <c r="GQ15" s="86" t="str">
        <f t="shared" si="80"/>
        <v/>
      </c>
      <c r="GR15" s="86" t="str">
        <f t="shared" si="81"/>
        <v/>
      </c>
      <c r="GS15" s="86" t="str">
        <f t="shared" si="82"/>
        <v/>
      </c>
      <c r="GT15" s="86" t="str">
        <f t="shared" si="83"/>
        <v/>
      </c>
      <c r="GU15" s="86" t="str">
        <f t="shared" si="84"/>
        <v/>
      </c>
      <c r="GV15" s="86" t="str">
        <f t="shared" si="85"/>
        <v/>
      </c>
      <c r="GW15" s="86" t="str">
        <f t="shared" si="86"/>
        <v/>
      </c>
      <c r="GX15" s="86" t="str">
        <f t="shared" si="87"/>
        <v/>
      </c>
      <c r="GY15" s="86" t="str">
        <f t="shared" si="88"/>
        <v/>
      </c>
      <c r="GZ15" s="86" t="str">
        <f t="shared" si="89"/>
        <v/>
      </c>
      <c r="HA15" s="86" t="str">
        <f t="shared" si="90"/>
        <v/>
      </c>
      <c r="HB15" s="86" t="str">
        <f t="shared" si="91"/>
        <v/>
      </c>
      <c r="HC15" s="86" t="str">
        <f t="shared" si="92"/>
        <v/>
      </c>
      <c r="HD15" s="86" t="str">
        <f t="shared" si="93"/>
        <v/>
      </c>
      <c r="HE15" s="86" t="str">
        <f t="shared" si="94"/>
        <v/>
      </c>
      <c r="HF15" s="86" t="str">
        <f t="shared" si="95"/>
        <v/>
      </c>
      <c r="HG15" s="86" t="str">
        <f t="shared" si="96"/>
        <v/>
      </c>
      <c r="HH15" s="89">
        <f t="shared" si="97"/>
        <v>10.368333333333334</v>
      </c>
      <c r="HI15" s="84" t="s">
        <v>1529</v>
      </c>
      <c r="HJ15" s="85" t="str">
        <f>'Array Table'!B14</f>
        <v>Bifidobacterium breve</v>
      </c>
      <c r="HK15" s="87">
        <f t="shared" si="154"/>
        <v>-2.219138944135691</v>
      </c>
      <c r="HL15" s="90">
        <f t="shared" si="149"/>
        <v>0.45062523130541493</v>
      </c>
      <c r="HM15" s="87">
        <f t="shared" si="150"/>
        <v>-0.34618449501357851</v>
      </c>
      <c r="HN15" s="84" t="s">
        <v>1529</v>
      </c>
      <c r="HO15" s="85" t="str">
        <f>'Array Table'!B14</f>
        <v>Bifidobacterium breve</v>
      </c>
      <c r="HP15" s="92">
        <f t="shared" si="151"/>
        <v>2.8999999999999986</v>
      </c>
      <c r="HQ15" s="92">
        <f t="shared" si="236"/>
        <v>2.6400000000000006</v>
      </c>
      <c r="HR15" s="92">
        <f t="shared" si="237"/>
        <v>4.0799999999999983</v>
      </c>
      <c r="HS15" s="92" t="str">
        <f t="shared" si="238"/>
        <v/>
      </c>
      <c r="HT15" s="92" t="str">
        <f t="shared" si="239"/>
        <v/>
      </c>
      <c r="HU15" s="92" t="str">
        <f t="shared" si="240"/>
        <v/>
      </c>
      <c r="HV15" s="92" t="str">
        <f t="shared" si="241"/>
        <v/>
      </c>
      <c r="HW15" s="92" t="str">
        <f t="shared" si="242"/>
        <v/>
      </c>
      <c r="HX15" s="92" t="str">
        <f t="shared" si="243"/>
        <v/>
      </c>
      <c r="HY15" s="92" t="str">
        <f t="shared" si="244"/>
        <v/>
      </c>
      <c r="HZ15" s="92" t="str">
        <f t="shared" si="245"/>
        <v/>
      </c>
      <c r="IA15" s="92" t="str">
        <f t="shared" si="246"/>
        <v/>
      </c>
      <c r="IB15" s="92" t="str">
        <f t="shared" si="247"/>
        <v/>
      </c>
      <c r="IC15" s="92" t="str">
        <f t="shared" si="248"/>
        <v/>
      </c>
      <c r="ID15" s="92" t="str">
        <f t="shared" si="249"/>
        <v/>
      </c>
      <c r="IE15" s="92" t="str">
        <f t="shared" si="250"/>
        <v/>
      </c>
      <c r="IF15" s="92" t="str">
        <f t="shared" si="251"/>
        <v/>
      </c>
      <c r="IG15" s="92" t="str">
        <f t="shared" si="252"/>
        <v/>
      </c>
      <c r="IH15" s="92" t="str">
        <f t="shared" si="253"/>
        <v/>
      </c>
      <c r="II15" s="92" t="str">
        <f t="shared" si="254"/>
        <v/>
      </c>
      <c r="IJ15" s="92" t="str">
        <f t="shared" si="255"/>
        <v/>
      </c>
      <c r="IK15" s="92" t="str">
        <f t="shared" si="155"/>
        <v/>
      </c>
      <c r="IL15" s="92" t="str">
        <f t="shared" si="156"/>
        <v/>
      </c>
      <c r="IM15" s="92" t="str">
        <f t="shared" si="157"/>
        <v/>
      </c>
      <c r="IN15" s="92" t="str">
        <f t="shared" si="158"/>
        <v/>
      </c>
      <c r="IO15" s="92" t="str">
        <f t="shared" si="159"/>
        <v/>
      </c>
      <c r="IP15" s="92" t="str">
        <f t="shared" si="160"/>
        <v/>
      </c>
      <c r="IQ15" s="92" t="str">
        <f t="shared" si="161"/>
        <v/>
      </c>
      <c r="IR15" s="92" t="str">
        <f t="shared" si="162"/>
        <v/>
      </c>
      <c r="IS15" s="92" t="str">
        <f t="shared" si="163"/>
        <v/>
      </c>
      <c r="IT15" s="92" t="str">
        <f t="shared" si="164"/>
        <v/>
      </c>
      <c r="IU15" s="92" t="str">
        <f t="shared" si="165"/>
        <v/>
      </c>
      <c r="IV15" s="92" t="str">
        <f t="shared" si="166"/>
        <v/>
      </c>
      <c r="IW15" s="92" t="str">
        <f t="shared" si="167"/>
        <v/>
      </c>
      <c r="IX15" s="92" t="str">
        <f t="shared" si="168"/>
        <v/>
      </c>
      <c r="IY15" s="92" t="str">
        <f t="shared" si="169"/>
        <v/>
      </c>
      <c r="IZ15" s="92" t="str">
        <f t="shared" si="170"/>
        <v/>
      </c>
      <c r="JA15" s="92" t="str">
        <f t="shared" si="171"/>
        <v/>
      </c>
      <c r="JB15" s="92" t="str">
        <f t="shared" si="172"/>
        <v/>
      </c>
      <c r="JC15" s="92" t="str">
        <f t="shared" si="173"/>
        <v/>
      </c>
      <c r="JD15" s="92" t="str">
        <f t="shared" si="174"/>
        <v/>
      </c>
      <c r="JE15" s="92" t="str">
        <f t="shared" si="175"/>
        <v/>
      </c>
      <c r="JF15" s="92" t="str">
        <f t="shared" si="176"/>
        <v/>
      </c>
      <c r="JG15" s="92" t="str">
        <f t="shared" si="177"/>
        <v/>
      </c>
      <c r="JH15" s="92" t="str">
        <f t="shared" si="178"/>
        <v/>
      </c>
      <c r="JI15" s="92" t="str">
        <f t="shared" si="179"/>
        <v/>
      </c>
      <c r="JJ15" s="92" t="str">
        <f t="shared" si="180"/>
        <v/>
      </c>
      <c r="JK15" s="92" t="str">
        <f t="shared" si="181"/>
        <v/>
      </c>
      <c r="JL15" s="84" t="s">
        <v>1529</v>
      </c>
      <c r="JM15" s="85" t="str">
        <f>'Array Table'!B14</f>
        <v>Bifidobacterium breve</v>
      </c>
      <c r="JN15" s="92">
        <f t="shared" si="152"/>
        <v>1.8299999999999983</v>
      </c>
      <c r="JO15" s="92">
        <f t="shared" si="256"/>
        <v>1.9399999999999977</v>
      </c>
      <c r="JP15" s="92">
        <f t="shared" si="257"/>
        <v>2.5600000000000023</v>
      </c>
      <c r="JQ15" s="92" t="str">
        <f t="shared" si="258"/>
        <v/>
      </c>
      <c r="JR15" s="92" t="str">
        <f t="shared" si="259"/>
        <v/>
      </c>
      <c r="JS15" s="92" t="str">
        <f t="shared" si="260"/>
        <v/>
      </c>
      <c r="JT15" s="92" t="str">
        <f t="shared" si="261"/>
        <v/>
      </c>
      <c r="JU15" s="92" t="str">
        <f t="shared" si="262"/>
        <v/>
      </c>
      <c r="JV15" s="92" t="str">
        <f t="shared" si="263"/>
        <v/>
      </c>
      <c r="JW15" s="92" t="str">
        <f t="shared" si="264"/>
        <v/>
      </c>
      <c r="JX15" s="92" t="str">
        <f t="shared" si="265"/>
        <v/>
      </c>
      <c r="JY15" s="92" t="str">
        <f t="shared" si="266"/>
        <v/>
      </c>
      <c r="JZ15" s="92" t="str">
        <f t="shared" si="267"/>
        <v/>
      </c>
      <c r="KA15" s="92" t="str">
        <f t="shared" si="268"/>
        <v/>
      </c>
      <c r="KB15" s="92" t="str">
        <f t="shared" si="269"/>
        <v/>
      </c>
      <c r="KC15" s="92" t="str">
        <f t="shared" si="270"/>
        <v/>
      </c>
      <c r="KD15" s="92" t="str">
        <f t="shared" si="271"/>
        <v/>
      </c>
      <c r="KE15" s="92" t="str">
        <f t="shared" si="272"/>
        <v/>
      </c>
      <c r="KF15" s="92" t="str">
        <f t="shared" si="273"/>
        <v/>
      </c>
      <c r="KG15" s="92" t="str">
        <f t="shared" si="274"/>
        <v/>
      </c>
      <c r="KH15" s="92" t="str">
        <f t="shared" si="275"/>
        <v/>
      </c>
      <c r="KI15" s="92" t="str">
        <f t="shared" si="182"/>
        <v/>
      </c>
      <c r="KJ15" s="92" t="str">
        <f t="shared" si="183"/>
        <v/>
      </c>
      <c r="KK15" s="92" t="str">
        <f t="shared" si="184"/>
        <v/>
      </c>
      <c r="KL15" s="92" t="str">
        <f t="shared" si="185"/>
        <v/>
      </c>
      <c r="KM15" s="92" t="str">
        <f t="shared" si="186"/>
        <v/>
      </c>
      <c r="KN15" s="92" t="str">
        <f t="shared" si="187"/>
        <v/>
      </c>
      <c r="KO15" s="92" t="str">
        <f t="shared" si="188"/>
        <v/>
      </c>
      <c r="KP15" s="92" t="str">
        <f t="shared" si="189"/>
        <v/>
      </c>
      <c r="KQ15" s="92" t="str">
        <f t="shared" si="190"/>
        <v/>
      </c>
      <c r="KR15" s="92" t="str">
        <f t="shared" si="191"/>
        <v/>
      </c>
      <c r="KS15" s="92" t="str">
        <f t="shared" si="192"/>
        <v/>
      </c>
      <c r="KT15" s="92" t="str">
        <f t="shared" si="193"/>
        <v/>
      </c>
      <c r="KU15" s="92" t="str">
        <f t="shared" si="194"/>
        <v/>
      </c>
      <c r="KV15" s="92" t="str">
        <f t="shared" si="195"/>
        <v/>
      </c>
      <c r="KW15" s="92" t="str">
        <f t="shared" si="196"/>
        <v/>
      </c>
      <c r="KX15" s="92" t="str">
        <f t="shared" si="197"/>
        <v/>
      </c>
      <c r="KY15" s="92" t="str">
        <f t="shared" si="198"/>
        <v/>
      </c>
      <c r="KZ15" s="92" t="str">
        <f t="shared" si="199"/>
        <v/>
      </c>
      <c r="LA15" s="92" t="str">
        <f t="shared" si="200"/>
        <v/>
      </c>
      <c r="LB15" s="92" t="str">
        <f t="shared" si="201"/>
        <v/>
      </c>
      <c r="LC15" s="92" t="str">
        <f t="shared" si="202"/>
        <v/>
      </c>
      <c r="LD15" s="92" t="str">
        <f t="shared" si="203"/>
        <v/>
      </c>
      <c r="LE15" s="92" t="str">
        <f t="shared" si="204"/>
        <v/>
      </c>
      <c r="LF15" s="92" t="str">
        <f t="shared" si="205"/>
        <v/>
      </c>
      <c r="LG15" s="92" t="str">
        <f t="shared" si="206"/>
        <v/>
      </c>
      <c r="LH15" s="92" t="str">
        <f t="shared" si="207"/>
        <v/>
      </c>
      <c r="LI15" s="92" t="str">
        <f t="shared" si="208"/>
        <v/>
      </c>
      <c r="LJ15" s="84" t="s">
        <v>1529</v>
      </c>
      <c r="LK15" s="85" t="str">
        <f>'Array Table'!B14</f>
        <v>Bifidobacterium breve</v>
      </c>
      <c r="LL15" s="93" t="str">
        <f t="shared" si="153"/>
        <v>+/-</v>
      </c>
      <c r="LM15" s="93" t="str">
        <f t="shared" si="276"/>
        <v>+/-</v>
      </c>
      <c r="LN15" s="93" t="str">
        <f t="shared" si="277"/>
        <v>+</v>
      </c>
      <c r="LO15" s="93" t="str">
        <f t="shared" si="278"/>
        <v/>
      </c>
      <c r="LP15" s="93" t="str">
        <f t="shared" si="279"/>
        <v/>
      </c>
      <c r="LQ15" s="93" t="str">
        <f t="shared" si="280"/>
        <v/>
      </c>
      <c r="LR15" s="93" t="str">
        <f t="shared" si="281"/>
        <v/>
      </c>
      <c r="LS15" s="93" t="str">
        <f t="shared" si="282"/>
        <v/>
      </c>
      <c r="LT15" s="93" t="str">
        <f t="shared" si="283"/>
        <v/>
      </c>
      <c r="LU15" s="93" t="str">
        <f t="shared" si="284"/>
        <v/>
      </c>
      <c r="LV15" s="93" t="str">
        <f t="shared" si="285"/>
        <v/>
      </c>
      <c r="LW15" s="93" t="str">
        <f t="shared" si="286"/>
        <v/>
      </c>
      <c r="LX15" s="93" t="str">
        <f t="shared" si="287"/>
        <v/>
      </c>
      <c r="LY15" s="93" t="str">
        <f t="shared" si="288"/>
        <v/>
      </c>
      <c r="LZ15" s="93" t="str">
        <f t="shared" si="289"/>
        <v/>
      </c>
      <c r="MA15" s="93" t="str">
        <f t="shared" si="290"/>
        <v/>
      </c>
      <c r="MB15" s="93" t="str">
        <f t="shared" si="291"/>
        <v/>
      </c>
      <c r="MC15" s="93" t="str">
        <f t="shared" si="292"/>
        <v/>
      </c>
      <c r="MD15" s="93" t="str">
        <f t="shared" si="293"/>
        <v/>
      </c>
      <c r="ME15" s="93" t="str">
        <f t="shared" si="294"/>
        <v/>
      </c>
      <c r="MF15" s="93" t="str">
        <f t="shared" si="295"/>
        <v/>
      </c>
      <c r="MG15" s="93" t="str">
        <f t="shared" si="209"/>
        <v/>
      </c>
      <c r="MH15" s="93" t="str">
        <f t="shared" si="210"/>
        <v/>
      </c>
      <c r="MI15" s="93" t="str">
        <f t="shared" si="211"/>
        <v/>
      </c>
      <c r="MJ15" s="93" t="str">
        <f t="shared" si="212"/>
        <v/>
      </c>
      <c r="MK15" s="93" t="str">
        <f t="shared" si="213"/>
        <v/>
      </c>
      <c r="ML15" s="93" t="str">
        <f t="shared" si="214"/>
        <v/>
      </c>
      <c r="MM15" s="93" t="str">
        <f t="shared" si="215"/>
        <v/>
      </c>
      <c r="MN15" s="93" t="str">
        <f t="shared" si="216"/>
        <v/>
      </c>
      <c r="MO15" s="93" t="str">
        <f t="shared" si="217"/>
        <v/>
      </c>
      <c r="MP15" s="93" t="str">
        <f t="shared" si="218"/>
        <v/>
      </c>
      <c r="MQ15" s="93" t="str">
        <f t="shared" si="219"/>
        <v/>
      </c>
      <c r="MR15" s="93" t="str">
        <f t="shared" si="220"/>
        <v/>
      </c>
      <c r="MS15" s="93" t="str">
        <f t="shared" si="221"/>
        <v/>
      </c>
      <c r="MT15" s="93" t="str">
        <f t="shared" si="222"/>
        <v/>
      </c>
      <c r="MU15" s="93" t="str">
        <f t="shared" si="223"/>
        <v/>
      </c>
      <c r="MV15" s="93" t="str">
        <f t="shared" si="224"/>
        <v/>
      </c>
      <c r="MW15" s="93" t="str">
        <f t="shared" si="225"/>
        <v/>
      </c>
      <c r="MX15" s="93" t="str">
        <f t="shared" si="226"/>
        <v/>
      </c>
      <c r="MY15" s="93" t="str">
        <f t="shared" si="227"/>
        <v/>
      </c>
      <c r="MZ15" s="93" t="str">
        <f t="shared" si="228"/>
        <v/>
      </c>
      <c r="NA15" s="93" t="str">
        <f t="shared" si="229"/>
        <v/>
      </c>
      <c r="NB15" s="93" t="str">
        <f t="shared" si="230"/>
        <v/>
      </c>
      <c r="NC15" s="93" t="str">
        <f t="shared" si="231"/>
        <v/>
      </c>
      <c r="ND15" s="93" t="str">
        <f t="shared" si="232"/>
        <v/>
      </c>
      <c r="NE15" s="93" t="str">
        <f t="shared" si="233"/>
        <v/>
      </c>
      <c r="NF15" s="93" t="str">
        <f t="shared" si="234"/>
        <v/>
      </c>
      <c r="NG15" s="93" t="str">
        <f t="shared" si="235"/>
        <v/>
      </c>
      <c r="NH15" s="84" t="s">
        <v>1529</v>
      </c>
      <c r="NI15" s="85" t="str">
        <f>'Array Table'!B14</f>
        <v>Bifidobacterium breve</v>
      </c>
      <c r="NJ15" s="93" t="str">
        <f t="shared" si="101"/>
        <v>+/-</v>
      </c>
      <c r="NK15" s="93" t="str">
        <f t="shared" si="102"/>
        <v>+/-</v>
      </c>
      <c r="NL15" s="93" t="str">
        <f t="shared" si="103"/>
        <v>+/-</v>
      </c>
      <c r="NM15" s="93" t="str">
        <f t="shared" si="104"/>
        <v/>
      </c>
      <c r="NN15" s="93" t="str">
        <f t="shared" si="105"/>
        <v/>
      </c>
      <c r="NO15" s="93" t="str">
        <f t="shared" si="106"/>
        <v/>
      </c>
      <c r="NP15" s="93" t="str">
        <f t="shared" si="107"/>
        <v/>
      </c>
      <c r="NQ15" s="93" t="str">
        <f t="shared" si="108"/>
        <v/>
      </c>
      <c r="NR15" s="93" t="str">
        <f t="shared" si="109"/>
        <v/>
      </c>
      <c r="NS15" s="93" t="str">
        <f t="shared" si="110"/>
        <v/>
      </c>
      <c r="NT15" s="93" t="str">
        <f t="shared" si="111"/>
        <v/>
      </c>
      <c r="NU15" s="93" t="str">
        <f t="shared" si="112"/>
        <v/>
      </c>
      <c r="NV15" s="93" t="str">
        <f t="shared" si="113"/>
        <v/>
      </c>
      <c r="NW15" s="93" t="str">
        <f t="shared" si="114"/>
        <v/>
      </c>
      <c r="NX15" s="93" t="str">
        <f t="shared" si="115"/>
        <v/>
      </c>
      <c r="NY15" s="93" t="str">
        <f t="shared" si="116"/>
        <v/>
      </c>
      <c r="NZ15" s="93" t="str">
        <f t="shared" si="117"/>
        <v/>
      </c>
      <c r="OA15" s="93" t="str">
        <f t="shared" si="118"/>
        <v/>
      </c>
      <c r="OB15" s="93" t="str">
        <f t="shared" si="119"/>
        <v/>
      </c>
      <c r="OC15" s="93" t="str">
        <f t="shared" si="120"/>
        <v/>
      </c>
      <c r="OD15" s="93" t="str">
        <f t="shared" si="121"/>
        <v/>
      </c>
      <c r="OE15" s="93" t="str">
        <f t="shared" si="122"/>
        <v/>
      </c>
      <c r="OF15" s="93" t="str">
        <f t="shared" si="123"/>
        <v/>
      </c>
      <c r="OG15" s="93" t="str">
        <f t="shared" si="124"/>
        <v/>
      </c>
      <c r="OH15" s="93" t="str">
        <f t="shared" si="125"/>
        <v/>
      </c>
      <c r="OI15" s="93" t="str">
        <f t="shared" si="126"/>
        <v/>
      </c>
      <c r="OJ15" s="93" t="str">
        <f t="shared" si="127"/>
        <v/>
      </c>
      <c r="OK15" s="93" t="str">
        <f t="shared" si="128"/>
        <v/>
      </c>
      <c r="OL15" s="93" t="str">
        <f t="shared" si="129"/>
        <v/>
      </c>
      <c r="OM15" s="93" t="str">
        <f t="shared" si="130"/>
        <v/>
      </c>
      <c r="ON15" s="93" t="str">
        <f t="shared" si="131"/>
        <v/>
      </c>
      <c r="OO15" s="93" t="str">
        <f t="shared" si="132"/>
        <v/>
      </c>
      <c r="OP15" s="93" t="str">
        <f t="shared" si="133"/>
        <v/>
      </c>
      <c r="OQ15" s="93" t="str">
        <f t="shared" si="134"/>
        <v/>
      </c>
      <c r="OR15" s="93" t="str">
        <f t="shared" si="135"/>
        <v/>
      </c>
      <c r="OS15" s="93" t="str">
        <f t="shared" si="136"/>
        <v/>
      </c>
      <c r="OT15" s="93" t="str">
        <f t="shared" si="137"/>
        <v/>
      </c>
      <c r="OU15" s="93" t="str">
        <f t="shared" si="138"/>
        <v/>
      </c>
      <c r="OV15" s="93" t="str">
        <f t="shared" si="139"/>
        <v/>
      </c>
      <c r="OW15" s="93" t="str">
        <f t="shared" si="140"/>
        <v/>
      </c>
      <c r="OX15" s="93" t="str">
        <f t="shared" si="141"/>
        <v/>
      </c>
      <c r="OY15" s="93" t="str">
        <f t="shared" si="142"/>
        <v/>
      </c>
      <c r="OZ15" s="93" t="str">
        <f t="shared" si="143"/>
        <v/>
      </c>
      <c r="PA15" s="93" t="str">
        <f t="shared" si="144"/>
        <v/>
      </c>
      <c r="PB15" s="93" t="str">
        <f t="shared" si="145"/>
        <v/>
      </c>
      <c r="PC15" s="93" t="str">
        <f t="shared" si="146"/>
        <v/>
      </c>
      <c r="PD15" s="93" t="str">
        <f t="shared" si="147"/>
        <v/>
      </c>
      <c r="PE15" s="93" t="str">
        <f t="shared" si="148"/>
        <v/>
      </c>
    </row>
    <row r="16" spans="1:421" ht="12.75" x14ac:dyDescent="0.25">
      <c r="A16" s="84" t="s">
        <v>1530</v>
      </c>
      <c r="B16" s="85" t="str">
        <f>'Array Table'!B15</f>
        <v>Bifidobacterium longum</v>
      </c>
      <c r="C16" s="86">
        <f>IF(SUM('Control Sample Data'!C$3:C$50)&gt;10,IF(AND(ISNUMBER('Control Sample Data'!C16),'Control Sample Data'!C16&lt;37,'Control Sample Data'!C16&gt;0),'Control Sample Data'!C16,37),"")</f>
        <v>33.130000000000003</v>
      </c>
      <c r="D16" s="86">
        <f>IF(SUM('Control Sample Data'!D$3:D$50)&gt;10,IF(AND(ISNUMBER('Control Sample Data'!D16),'Control Sample Data'!D16&lt;37,'Control Sample Data'!D16&gt;0),'Control Sample Data'!D16,37),"")</f>
        <v>36.08</v>
      </c>
      <c r="E16" s="86">
        <f>IF(SUM('Control Sample Data'!E$3:E$50)&gt;10,IF(AND(ISNUMBER('Control Sample Data'!E16),'Control Sample Data'!E16&lt;37,'Control Sample Data'!E16&gt;0),'Control Sample Data'!E16,37),"")</f>
        <v>34.1</v>
      </c>
      <c r="F16" s="86" t="str">
        <f>IF(SUM('Control Sample Data'!F$3:F$50)&gt;10,IF(AND(ISNUMBER('Control Sample Data'!F16),'Control Sample Data'!F16&lt;37,'Control Sample Data'!F16&gt;0),'Control Sample Data'!F16,37),"")</f>
        <v/>
      </c>
      <c r="G16" s="86" t="str">
        <f>IF(SUM('Control Sample Data'!G$3:G$50)&gt;10,IF(AND(ISNUMBER('Control Sample Data'!G16),'Control Sample Data'!G16&lt;37,'Control Sample Data'!G16&gt;0),'Control Sample Data'!G16,37),"")</f>
        <v/>
      </c>
      <c r="H16" s="86" t="str">
        <f>IF(SUM('Control Sample Data'!H$3:H$50)&gt;10,IF(AND(ISNUMBER('Control Sample Data'!H16),'Control Sample Data'!H16&lt;37,'Control Sample Data'!H16&gt;0),'Control Sample Data'!H16,37),"")</f>
        <v/>
      </c>
      <c r="I16" s="86" t="str">
        <f>IF(SUM('Control Sample Data'!I$3:I$50)&gt;10,IF(AND(ISNUMBER('Control Sample Data'!I16),'Control Sample Data'!I16&lt;37,'Control Sample Data'!I16&gt;0),'Control Sample Data'!I16,37),"")</f>
        <v/>
      </c>
      <c r="J16" s="86" t="str">
        <f>IF(SUM('Control Sample Data'!J$3:J$50)&gt;10,IF(AND(ISNUMBER('Control Sample Data'!J16),'Control Sample Data'!J16&lt;37,'Control Sample Data'!J16&gt;0),'Control Sample Data'!J16,37),"")</f>
        <v/>
      </c>
      <c r="K16" s="86" t="str">
        <f>IF(SUM('Control Sample Data'!K$3:K$50)&gt;10,IF(AND(ISNUMBER('Control Sample Data'!K16),'Control Sample Data'!K16&lt;37,'Control Sample Data'!K16&gt;0),'Control Sample Data'!K16,37),"")</f>
        <v/>
      </c>
      <c r="L16" s="86" t="str">
        <f>IF(SUM('Control Sample Data'!L$3:L$50)&gt;10,IF(AND(ISNUMBER('Control Sample Data'!L16),'Control Sample Data'!L16&lt;37,'Control Sample Data'!L16&gt;0),'Control Sample Data'!L16,37),"")</f>
        <v/>
      </c>
      <c r="M16" s="86" t="str">
        <f>IF(SUM('Control Sample Data'!M$3:M$50)&gt;10,IF(AND(ISNUMBER('Control Sample Data'!M16),'Control Sample Data'!M16&lt;37,'Control Sample Data'!M16&gt;0),'Control Sample Data'!M16,37),"")</f>
        <v/>
      </c>
      <c r="N16" s="86" t="str">
        <f>IF(SUM('Control Sample Data'!N$3:N$50)&gt;10,IF(AND(ISNUMBER('Control Sample Data'!N16),'Control Sample Data'!N16&lt;37,'Control Sample Data'!N16&gt;0),'Control Sample Data'!N16,37),"")</f>
        <v/>
      </c>
      <c r="O16" s="86" t="str">
        <f>IF(SUM('Control Sample Data'!O$3:O$50)&gt;10,IF(AND(ISNUMBER('Control Sample Data'!O16),'Control Sample Data'!O16&lt;37,'Control Sample Data'!O16&gt;0),'Control Sample Data'!O16,37),"")</f>
        <v/>
      </c>
      <c r="P16" s="86" t="str">
        <f>IF(SUM('Control Sample Data'!P$3:P$50)&gt;10,IF(AND(ISNUMBER('Control Sample Data'!P16),'Control Sample Data'!P16&lt;37,'Control Sample Data'!P16&gt;0),'Control Sample Data'!P16,37),"")</f>
        <v/>
      </c>
      <c r="Q16" s="86" t="str">
        <f>IF(SUM('Control Sample Data'!Q$3:Q$50)&gt;10,IF(AND(ISNUMBER('Control Sample Data'!Q16),'Control Sample Data'!Q16&lt;37,'Control Sample Data'!Q16&gt;0),'Control Sample Data'!Q16,37),"")</f>
        <v/>
      </c>
      <c r="R16" s="86" t="str">
        <f>IF(SUM('Control Sample Data'!R$3:R$50)&gt;10,IF(AND(ISNUMBER('Control Sample Data'!R16),'Control Sample Data'!R16&lt;37,'Control Sample Data'!R16&gt;0),'Control Sample Data'!R16,37),"")</f>
        <v/>
      </c>
      <c r="S16" s="86" t="str">
        <f>IF(SUM('Control Sample Data'!S$3:S$50)&gt;10,IF(AND(ISNUMBER('Control Sample Data'!S16),'Control Sample Data'!S16&lt;37,'Control Sample Data'!S16&gt;0),'Control Sample Data'!S16,37),"")</f>
        <v/>
      </c>
      <c r="T16" s="86" t="str">
        <f>IF(SUM('Control Sample Data'!T$3:T$50)&gt;10,IF(AND(ISNUMBER('Control Sample Data'!T16),'Control Sample Data'!T16&lt;37,'Control Sample Data'!T16&gt;0),'Control Sample Data'!T16,37),"")</f>
        <v/>
      </c>
      <c r="U16" s="86" t="str">
        <f>IF(SUM('Control Sample Data'!U$3:U$50)&gt;10,IF(AND(ISNUMBER('Control Sample Data'!U16),'Control Sample Data'!U16&lt;37,'Control Sample Data'!U16&gt;0),'Control Sample Data'!U16,37),"")</f>
        <v/>
      </c>
      <c r="V16" s="86" t="str">
        <f>IF(SUM('Control Sample Data'!V$3:V$50)&gt;10,IF(AND(ISNUMBER('Control Sample Data'!V16),'Control Sample Data'!V16&lt;37,'Control Sample Data'!V16&gt;0),'Control Sample Data'!V16,37),"")</f>
        <v/>
      </c>
      <c r="W16" s="86" t="str">
        <f>IF(SUM('Control Sample Data'!W$3:W$50)&gt;10,IF(AND(ISNUMBER('Control Sample Data'!W16),'Control Sample Data'!W16&lt;37,'Control Sample Data'!W16&gt;0),'Control Sample Data'!W16,37),"")</f>
        <v/>
      </c>
      <c r="X16" s="86" t="str">
        <f>IF(SUM('Control Sample Data'!X$3:X$50)&gt;10,IF(AND(ISNUMBER('Control Sample Data'!X16),'Control Sample Data'!X16&lt;37,'Control Sample Data'!X16&gt;0),'Control Sample Data'!X16,37),"")</f>
        <v/>
      </c>
      <c r="Y16" s="86" t="str">
        <f>IF(SUM('Control Sample Data'!Y$3:Y$50)&gt;10,IF(AND(ISNUMBER('Control Sample Data'!Y16),'Control Sample Data'!Y16&lt;37,'Control Sample Data'!Y16&gt;0),'Control Sample Data'!Y16,37),"")</f>
        <v/>
      </c>
      <c r="Z16" s="86" t="str">
        <f>IF(SUM('Control Sample Data'!Z$3:Z$50)&gt;10,IF(AND(ISNUMBER('Control Sample Data'!Z16),'Control Sample Data'!Z16&lt;37,'Control Sample Data'!Z16&gt;0),'Control Sample Data'!Z16,37),"")</f>
        <v/>
      </c>
      <c r="AA16" s="86" t="str">
        <f>IF(SUM('Control Sample Data'!AA$3:AA$50)&gt;10,IF(AND(ISNUMBER('Control Sample Data'!AA16),'Control Sample Data'!AA16&lt;37,'Control Sample Data'!AA16&gt;0),'Control Sample Data'!AA16,37),"")</f>
        <v/>
      </c>
      <c r="AB16" s="86" t="str">
        <f>IF(SUM('Control Sample Data'!AB$3:AB$50)&gt;10,IF(AND(ISNUMBER('Control Sample Data'!AB16),'Control Sample Data'!AB16&lt;37,'Control Sample Data'!AB16&gt;0),'Control Sample Data'!AB16,37),"")</f>
        <v/>
      </c>
      <c r="AC16" s="86" t="str">
        <f>IF(SUM('Control Sample Data'!AC$3:AC$50)&gt;10,IF(AND(ISNUMBER('Control Sample Data'!AC16),'Control Sample Data'!AC16&lt;37,'Control Sample Data'!AC16&gt;0),'Control Sample Data'!AC16,37),"")</f>
        <v/>
      </c>
      <c r="AD16" s="86" t="str">
        <f>IF(SUM('Control Sample Data'!AD$3:AD$50)&gt;10,IF(AND(ISNUMBER('Control Sample Data'!AD16),'Control Sample Data'!AD16&lt;37,'Control Sample Data'!AD16&gt;0),'Control Sample Data'!AD16,37),"")</f>
        <v/>
      </c>
      <c r="AE16" s="86" t="str">
        <f>IF(SUM('Control Sample Data'!AE$3:AE$50)&gt;10,IF(AND(ISNUMBER('Control Sample Data'!AE16),'Control Sample Data'!AE16&lt;37,'Control Sample Data'!AE16&gt;0),'Control Sample Data'!AE16,37),"")</f>
        <v/>
      </c>
      <c r="AF16" s="86" t="str">
        <f>IF(SUM('Control Sample Data'!AF$3:AF$50)&gt;10,IF(AND(ISNUMBER('Control Sample Data'!AF16),'Control Sample Data'!AF16&lt;37,'Control Sample Data'!AF16&gt;0),'Control Sample Data'!AF16,37),"")</f>
        <v/>
      </c>
      <c r="AG16" s="86" t="str">
        <f>IF(SUM('Control Sample Data'!AG$3:AG$50)&gt;10,IF(AND(ISNUMBER('Control Sample Data'!AG16),'Control Sample Data'!AG16&lt;37,'Control Sample Data'!AG16&gt;0),'Control Sample Data'!AG16,37),"")</f>
        <v/>
      </c>
      <c r="AH16" s="86" t="str">
        <f>IF(SUM('Control Sample Data'!AH$3:AH$50)&gt;10,IF(AND(ISNUMBER('Control Sample Data'!AH16),'Control Sample Data'!AH16&lt;37,'Control Sample Data'!AH16&gt;0),'Control Sample Data'!AH16,37),"")</f>
        <v/>
      </c>
      <c r="AI16" s="86" t="str">
        <f>IF(SUM('Control Sample Data'!AI$3:AI$50)&gt;10,IF(AND(ISNUMBER('Control Sample Data'!AI16),'Control Sample Data'!AI16&lt;37,'Control Sample Data'!AI16&gt;0),'Control Sample Data'!AI16,37),"")</f>
        <v/>
      </c>
      <c r="AJ16" s="86" t="str">
        <f>IF(SUM('Control Sample Data'!AJ$3:AJ$50)&gt;10,IF(AND(ISNUMBER('Control Sample Data'!AJ16),'Control Sample Data'!AJ16&lt;37,'Control Sample Data'!AJ16&gt;0),'Control Sample Data'!AJ16,37),"")</f>
        <v/>
      </c>
      <c r="AK16" s="86" t="str">
        <f>IF(SUM('Control Sample Data'!AK$3:AK$50)&gt;10,IF(AND(ISNUMBER('Control Sample Data'!AK16),'Control Sample Data'!AK16&lt;37,'Control Sample Data'!AK16&gt;0),'Control Sample Data'!AK16,37),"")</f>
        <v/>
      </c>
      <c r="AL16" s="86" t="str">
        <f>IF(SUM('Control Sample Data'!AL$3:AL$50)&gt;10,IF(AND(ISNUMBER('Control Sample Data'!AL16),'Control Sample Data'!AL16&lt;37,'Control Sample Data'!AL16&gt;0),'Control Sample Data'!AL16,37),"")</f>
        <v/>
      </c>
      <c r="AM16" s="86" t="str">
        <f>IF(SUM('Control Sample Data'!AM$3:AM$50)&gt;10,IF(AND(ISNUMBER('Control Sample Data'!AM16),'Control Sample Data'!AM16&lt;37,'Control Sample Data'!AM16&gt;0),'Control Sample Data'!AM16,37),"")</f>
        <v/>
      </c>
      <c r="AN16" s="86" t="str">
        <f>IF(SUM('Control Sample Data'!AN$3:AN$50)&gt;10,IF(AND(ISNUMBER('Control Sample Data'!AN16),'Control Sample Data'!AN16&lt;37,'Control Sample Data'!AN16&gt;0),'Control Sample Data'!AN16,37),"")</f>
        <v/>
      </c>
      <c r="AO16" s="86" t="str">
        <f>IF(SUM('Control Sample Data'!AO$3:AO$50)&gt;10,IF(AND(ISNUMBER('Control Sample Data'!AO16),'Control Sample Data'!AO16&lt;37,'Control Sample Data'!AO16&gt;0),'Control Sample Data'!AO16,37),"")</f>
        <v/>
      </c>
      <c r="AP16" s="86" t="str">
        <f>IF(SUM('Control Sample Data'!AP$3:AP$50)&gt;10,IF(AND(ISNUMBER('Control Sample Data'!AP16),'Control Sample Data'!AP16&lt;37,'Control Sample Data'!AP16&gt;0),'Control Sample Data'!AP16,37),"")</f>
        <v/>
      </c>
      <c r="AQ16" s="86" t="str">
        <f>IF(SUM('Control Sample Data'!AQ$3:AQ$50)&gt;10,IF(AND(ISNUMBER('Control Sample Data'!AQ16),'Control Sample Data'!AQ16&lt;37,'Control Sample Data'!AQ16&gt;0),'Control Sample Data'!AQ16,37),"")</f>
        <v/>
      </c>
      <c r="AR16" s="86" t="str">
        <f>IF(SUM('Control Sample Data'!AR$3:AR$50)&gt;10,IF(AND(ISNUMBER('Control Sample Data'!AR16),'Control Sample Data'!AR16&lt;37,'Control Sample Data'!AR16&gt;0),'Control Sample Data'!AR16,37),"")</f>
        <v/>
      </c>
      <c r="AS16" s="86" t="str">
        <f>IF(SUM('Control Sample Data'!AS$3:AS$50)&gt;10,IF(AND(ISNUMBER('Control Sample Data'!AS16),'Control Sample Data'!AS16&lt;37,'Control Sample Data'!AS16&gt;0),'Control Sample Data'!AS16,37),"")</f>
        <v/>
      </c>
      <c r="AT16" s="86" t="str">
        <f>IF(SUM('Control Sample Data'!AT$3:AT$50)&gt;10,IF(AND(ISNUMBER('Control Sample Data'!AT16),'Control Sample Data'!AT16&lt;37,'Control Sample Data'!AT16&gt;0),'Control Sample Data'!AT16,37),"")</f>
        <v/>
      </c>
      <c r="AU16" s="86" t="str">
        <f>IF(SUM('Control Sample Data'!AU$3:AU$50)&gt;10,IF(AND(ISNUMBER('Control Sample Data'!AU16),'Control Sample Data'!AU16&lt;37,'Control Sample Data'!AU16&gt;0),'Control Sample Data'!AU16,37),"")</f>
        <v/>
      </c>
      <c r="AV16" s="86" t="str">
        <f>IF(SUM('Control Sample Data'!AV$3:AV$50)&gt;10,IF(AND(ISNUMBER('Control Sample Data'!AV16),'Control Sample Data'!AV16&lt;37,'Control Sample Data'!AV16&gt;0),'Control Sample Data'!AV16,37),"")</f>
        <v/>
      </c>
      <c r="AW16" s="86" t="str">
        <f>IF(SUM('Control Sample Data'!AW$3:AW$50)&gt;10,IF(AND(ISNUMBER('Control Sample Data'!AW16),'Control Sample Data'!AW16&lt;37,'Control Sample Data'!AW16&gt;0),'Control Sample Data'!AW16,37),"")</f>
        <v/>
      </c>
      <c r="AX16" s="86" t="str">
        <f>IF(SUM('Control Sample Data'!AX$3:AX$50)&gt;10,IF(AND(ISNUMBER('Control Sample Data'!AX16),'Control Sample Data'!AX16&lt;37,'Control Sample Data'!AX16&gt;0),'Control Sample Data'!AX16,37),"")</f>
        <v/>
      </c>
      <c r="AY16" s="87">
        <f>IF(ISERROR(AVERAGE(Calculations!C16:AX16)),"",AVERAGE(Calculations!C16:AX16))</f>
        <v>34.436666666666667</v>
      </c>
      <c r="AZ16" s="87">
        <f>IF(ISERROR(STDEV(Calculations!C16:AX16)),"",IF(COUNT(Calculations!C16:AX16)&lt;3,"N/A",STDEV(Calculations!C16:AX16)))</f>
        <v>1.5035402666152067</v>
      </c>
      <c r="BA16" s="84" t="s">
        <v>1530</v>
      </c>
      <c r="BB16" s="85" t="str">
        <f>'Array Table'!B15</f>
        <v>Bifidobacterium longum</v>
      </c>
      <c r="BC16" s="86">
        <f>IF(SUM('Test Sample Data'!C$3:C$50)&gt;10,IF(AND(ISNUMBER('Test Sample Data'!C16),'Test Sample Data'!C16&lt;37,'Test Sample Data'!C16&gt;0),'Test Sample Data'!C16,37),"")</f>
        <v>33.1</v>
      </c>
      <c r="BD16" s="86">
        <f>IF(SUM('Test Sample Data'!D$3:D$50)&gt;10,IF(AND(ISNUMBER('Test Sample Data'!D16),'Test Sample Data'!D16&lt;37,'Test Sample Data'!D16&gt;0),'Test Sample Data'!D16,37),"")</f>
        <v>33.11</v>
      </c>
      <c r="BE16" s="86">
        <f>IF(SUM('Test Sample Data'!E$3:E$50)&gt;10,IF(AND(ISNUMBER('Test Sample Data'!E16),'Test Sample Data'!E16&lt;37,'Test Sample Data'!E16&gt;0),'Test Sample Data'!E16,37),"")</f>
        <v>33.130000000000003</v>
      </c>
      <c r="BF16" s="86" t="str">
        <f>IF(SUM('Test Sample Data'!F$3:F$50)&gt;10,IF(AND(ISNUMBER('Test Sample Data'!F16),'Test Sample Data'!F16&lt;37,'Test Sample Data'!F16&gt;0),'Test Sample Data'!F16,37),"")</f>
        <v/>
      </c>
      <c r="BG16" s="86" t="str">
        <f>IF(SUM('Test Sample Data'!G$3:G$50)&gt;10,IF(AND(ISNUMBER('Test Sample Data'!G16),'Test Sample Data'!G16&lt;37,'Test Sample Data'!G16&gt;0),'Test Sample Data'!G16,37),"")</f>
        <v/>
      </c>
      <c r="BH16" s="86" t="str">
        <f>IF(SUM('Test Sample Data'!H$3:H$50)&gt;10,IF(AND(ISNUMBER('Test Sample Data'!H16),'Test Sample Data'!H16&lt;37,'Test Sample Data'!H16&gt;0),'Test Sample Data'!H16,37),"")</f>
        <v/>
      </c>
      <c r="BI16" s="86" t="str">
        <f>IF(SUM('Test Sample Data'!I$3:I$50)&gt;10,IF(AND(ISNUMBER('Test Sample Data'!I16),'Test Sample Data'!I16&lt;37,'Test Sample Data'!I16&gt;0),'Test Sample Data'!I16,37),"")</f>
        <v/>
      </c>
      <c r="BJ16" s="86" t="str">
        <f>IF(SUM('Test Sample Data'!J$3:J$50)&gt;10,IF(AND(ISNUMBER('Test Sample Data'!J16),'Test Sample Data'!J16&lt;37,'Test Sample Data'!J16&gt;0),'Test Sample Data'!J16,37),"")</f>
        <v/>
      </c>
      <c r="BK16" s="86" t="str">
        <f>IF(SUM('Test Sample Data'!K$3:K$50)&gt;10,IF(AND(ISNUMBER('Test Sample Data'!K16),'Test Sample Data'!K16&lt;37,'Test Sample Data'!K16&gt;0),'Test Sample Data'!K16,37),"")</f>
        <v/>
      </c>
      <c r="BL16" s="86" t="str">
        <f>IF(SUM('Test Sample Data'!L$3:L$50)&gt;10,IF(AND(ISNUMBER('Test Sample Data'!L16),'Test Sample Data'!L16&lt;37,'Test Sample Data'!L16&gt;0),'Test Sample Data'!L16,37),"")</f>
        <v/>
      </c>
      <c r="BM16" s="86" t="str">
        <f>IF(SUM('Test Sample Data'!M$3:M$50)&gt;10,IF(AND(ISNUMBER('Test Sample Data'!M16),'Test Sample Data'!M16&lt;37,'Test Sample Data'!M16&gt;0),'Test Sample Data'!M16,37),"")</f>
        <v/>
      </c>
      <c r="BN16" s="86" t="str">
        <f>IF(SUM('Test Sample Data'!N$3:N$50)&gt;10,IF(AND(ISNUMBER('Test Sample Data'!N16),'Test Sample Data'!N16&lt;37,'Test Sample Data'!N16&gt;0),'Test Sample Data'!N16,37),"")</f>
        <v/>
      </c>
      <c r="BO16" s="86" t="str">
        <f>IF(SUM('Test Sample Data'!O$3:O$50)&gt;10,IF(AND(ISNUMBER('Test Sample Data'!O16),'Test Sample Data'!O16&lt;37,'Test Sample Data'!O16&gt;0),'Test Sample Data'!O16,37),"")</f>
        <v/>
      </c>
      <c r="BP16" s="86" t="str">
        <f>IF(SUM('Test Sample Data'!P$3:P$50)&gt;10,IF(AND(ISNUMBER('Test Sample Data'!P16),'Test Sample Data'!P16&lt;37,'Test Sample Data'!P16&gt;0),'Test Sample Data'!P16,37),"")</f>
        <v/>
      </c>
      <c r="BQ16" s="86" t="str">
        <f>IF(SUM('Test Sample Data'!Q$3:Q$50)&gt;10,IF(AND(ISNUMBER('Test Sample Data'!Q16),'Test Sample Data'!Q16&lt;37,'Test Sample Data'!Q16&gt;0),'Test Sample Data'!Q16,37),"")</f>
        <v/>
      </c>
      <c r="BR16" s="86" t="str">
        <f>IF(SUM('Test Sample Data'!R$3:R$50)&gt;10,IF(AND(ISNUMBER('Test Sample Data'!R16),'Test Sample Data'!R16&lt;37,'Test Sample Data'!R16&gt;0),'Test Sample Data'!R16,37),"")</f>
        <v/>
      </c>
      <c r="BS16" s="86" t="str">
        <f>IF(SUM('Test Sample Data'!S$3:S$50)&gt;10,IF(AND(ISNUMBER('Test Sample Data'!S16),'Test Sample Data'!S16&lt;37,'Test Sample Data'!S16&gt;0),'Test Sample Data'!S16,37),"")</f>
        <v/>
      </c>
      <c r="BT16" s="86" t="str">
        <f>IF(SUM('Test Sample Data'!T$3:T$50)&gt;10,IF(AND(ISNUMBER('Test Sample Data'!T16),'Test Sample Data'!T16&lt;37,'Test Sample Data'!T16&gt;0),'Test Sample Data'!T16,37),"")</f>
        <v/>
      </c>
      <c r="BU16" s="86" t="str">
        <f>IF(SUM('Test Sample Data'!U$3:U$50)&gt;10,IF(AND(ISNUMBER('Test Sample Data'!U16),'Test Sample Data'!U16&lt;37,'Test Sample Data'!U16&gt;0),'Test Sample Data'!U16,37),"")</f>
        <v/>
      </c>
      <c r="BV16" s="86" t="str">
        <f>IF(SUM('Test Sample Data'!V$3:V$50)&gt;10,IF(AND(ISNUMBER('Test Sample Data'!V16),'Test Sample Data'!V16&lt;37,'Test Sample Data'!V16&gt;0),'Test Sample Data'!V16,37),"")</f>
        <v/>
      </c>
      <c r="BW16" s="86" t="str">
        <f>IF(SUM('Test Sample Data'!W$3:W$50)&gt;10,IF(AND(ISNUMBER('Test Sample Data'!W16),'Test Sample Data'!W16&lt;37,'Test Sample Data'!W16&gt;0),'Test Sample Data'!W16,37),"")</f>
        <v/>
      </c>
      <c r="BX16" s="86" t="str">
        <f>IF(SUM('Test Sample Data'!X$3:X$50)&gt;10,IF(AND(ISNUMBER('Test Sample Data'!X16),'Test Sample Data'!X16&lt;37,'Test Sample Data'!X16&gt;0),'Test Sample Data'!X16,37),"")</f>
        <v/>
      </c>
      <c r="BY16" s="86" t="str">
        <f>IF(SUM('Test Sample Data'!Y$3:Y$50)&gt;10,IF(AND(ISNUMBER('Test Sample Data'!Y16),'Test Sample Data'!Y16&lt;37,'Test Sample Data'!Y16&gt;0),'Test Sample Data'!Y16,37),"")</f>
        <v/>
      </c>
      <c r="BZ16" s="86" t="str">
        <f>IF(SUM('Test Sample Data'!Z$3:Z$50)&gt;10,IF(AND(ISNUMBER('Test Sample Data'!Z16),'Test Sample Data'!Z16&lt;37,'Test Sample Data'!Z16&gt;0),'Test Sample Data'!Z16,37),"")</f>
        <v/>
      </c>
      <c r="CA16" s="86" t="str">
        <f>IF(SUM('Test Sample Data'!AA$3:AA$50)&gt;10,IF(AND(ISNUMBER('Test Sample Data'!AA16),'Test Sample Data'!AA16&lt;37,'Test Sample Data'!AA16&gt;0),'Test Sample Data'!AA16,37),"")</f>
        <v/>
      </c>
      <c r="CB16" s="86" t="str">
        <f>IF(SUM('Test Sample Data'!AB$3:AB$50)&gt;10,IF(AND(ISNUMBER('Test Sample Data'!AB16),'Test Sample Data'!AB16&lt;37,'Test Sample Data'!AB16&gt;0),'Test Sample Data'!AB16,37),"")</f>
        <v/>
      </c>
      <c r="CC16" s="86" t="str">
        <f>IF(SUM('Test Sample Data'!AC$3:AC$50)&gt;10,IF(AND(ISNUMBER('Test Sample Data'!AC16),'Test Sample Data'!AC16&lt;37,'Test Sample Data'!AC16&gt;0),'Test Sample Data'!AC16,37),"")</f>
        <v/>
      </c>
      <c r="CD16" s="86" t="str">
        <f>IF(SUM('Test Sample Data'!AD$3:AD$50)&gt;10,IF(AND(ISNUMBER('Test Sample Data'!AD16),'Test Sample Data'!AD16&lt;37,'Test Sample Data'!AD16&gt;0),'Test Sample Data'!AD16,37),"")</f>
        <v/>
      </c>
      <c r="CE16" s="86" t="str">
        <f>IF(SUM('Test Sample Data'!AE$3:AE$50)&gt;10,IF(AND(ISNUMBER('Test Sample Data'!AE16),'Test Sample Data'!AE16&lt;37,'Test Sample Data'!AE16&gt;0),'Test Sample Data'!AE16,37),"")</f>
        <v/>
      </c>
      <c r="CF16" s="86" t="str">
        <f>IF(SUM('Test Sample Data'!AF$3:AF$50)&gt;10,IF(AND(ISNUMBER('Test Sample Data'!AF16),'Test Sample Data'!AF16&lt;37,'Test Sample Data'!AF16&gt;0),'Test Sample Data'!AF16,37),"")</f>
        <v/>
      </c>
      <c r="CG16" s="86" t="str">
        <f>IF(SUM('Test Sample Data'!AG$3:AG$50)&gt;10,IF(AND(ISNUMBER('Test Sample Data'!AG16),'Test Sample Data'!AG16&lt;37,'Test Sample Data'!AG16&gt;0),'Test Sample Data'!AG16,37),"")</f>
        <v/>
      </c>
      <c r="CH16" s="86" t="str">
        <f>IF(SUM('Test Sample Data'!AH$3:AH$50)&gt;10,IF(AND(ISNUMBER('Test Sample Data'!AH16),'Test Sample Data'!AH16&lt;37,'Test Sample Data'!AH16&gt;0),'Test Sample Data'!AH16,37),"")</f>
        <v/>
      </c>
      <c r="CI16" s="86" t="str">
        <f>IF(SUM('Test Sample Data'!AI$3:AI$50)&gt;10,IF(AND(ISNUMBER('Test Sample Data'!AI16),'Test Sample Data'!AI16&lt;37,'Test Sample Data'!AI16&gt;0),'Test Sample Data'!AI16,37),"")</f>
        <v/>
      </c>
      <c r="CJ16" s="86" t="str">
        <f>IF(SUM('Test Sample Data'!AJ$3:AJ$50)&gt;10,IF(AND(ISNUMBER('Test Sample Data'!AJ16),'Test Sample Data'!AJ16&lt;37,'Test Sample Data'!AJ16&gt;0),'Test Sample Data'!AJ16,37),"")</f>
        <v/>
      </c>
      <c r="CK16" s="86" t="str">
        <f>IF(SUM('Test Sample Data'!AK$3:AK$50)&gt;10,IF(AND(ISNUMBER('Test Sample Data'!AK16),'Test Sample Data'!AK16&lt;37,'Test Sample Data'!AK16&gt;0),'Test Sample Data'!AK16,37),"")</f>
        <v/>
      </c>
      <c r="CL16" s="86" t="str">
        <f>IF(SUM('Test Sample Data'!AL$3:AL$50)&gt;10,IF(AND(ISNUMBER('Test Sample Data'!AL16),'Test Sample Data'!AL16&lt;37,'Test Sample Data'!AL16&gt;0),'Test Sample Data'!AL16,37),"")</f>
        <v/>
      </c>
      <c r="CM16" s="86" t="str">
        <f>IF(SUM('Test Sample Data'!AM$3:AM$50)&gt;10,IF(AND(ISNUMBER('Test Sample Data'!AM16),'Test Sample Data'!AM16&lt;37,'Test Sample Data'!AM16&gt;0),'Test Sample Data'!AM16,37),"")</f>
        <v/>
      </c>
      <c r="CN16" s="86" t="str">
        <f>IF(SUM('Test Sample Data'!AN$3:AN$50)&gt;10,IF(AND(ISNUMBER('Test Sample Data'!AN16),'Test Sample Data'!AN16&lt;37,'Test Sample Data'!AN16&gt;0),'Test Sample Data'!AN16,37),"")</f>
        <v/>
      </c>
      <c r="CO16" s="86" t="str">
        <f>IF(SUM('Test Sample Data'!AO$3:AO$50)&gt;10,IF(AND(ISNUMBER('Test Sample Data'!AO16),'Test Sample Data'!AO16&lt;37,'Test Sample Data'!AO16&gt;0),'Test Sample Data'!AO16,37),"")</f>
        <v/>
      </c>
      <c r="CP16" s="86" t="str">
        <f>IF(SUM('Test Sample Data'!AP$3:AP$50)&gt;10,IF(AND(ISNUMBER('Test Sample Data'!AP16),'Test Sample Data'!AP16&lt;37,'Test Sample Data'!AP16&gt;0),'Test Sample Data'!AP16,37),"")</f>
        <v/>
      </c>
      <c r="CQ16" s="86" t="str">
        <f>IF(SUM('Test Sample Data'!AQ$3:AQ$50)&gt;10,IF(AND(ISNUMBER('Test Sample Data'!AQ16),'Test Sample Data'!AQ16&lt;37,'Test Sample Data'!AQ16&gt;0),'Test Sample Data'!AQ16,37),"")</f>
        <v/>
      </c>
      <c r="CR16" s="86" t="str">
        <f>IF(SUM('Test Sample Data'!AR$3:AR$50)&gt;10,IF(AND(ISNUMBER('Test Sample Data'!AR16),'Test Sample Data'!AR16&lt;37,'Test Sample Data'!AR16&gt;0),'Test Sample Data'!AR16,37),"")</f>
        <v/>
      </c>
      <c r="CS16" s="86" t="str">
        <f>IF(SUM('Test Sample Data'!AS$3:AS$50)&gt;10,IF(AND(ISNUMBER('Test Sample Data'!AS16),'Test Sample Data'!AS16&lt;37,'Test Sample Data'!AS16&gt;0),'Test Sample Data'!AS16,37),"")</f>
        <v/>
      </c>
      <c r="CT16" s="86" t="str">
        <f>IF(SUM('Test Sample Data'!AT$3:AT$50)&gt;10,IF(AND(ISNUMBER('Test Sample Data'!AT16),'Test Sample Data'!AT16&lt;37,'Test Sample Data'!AT16&gt;0),'Test Sample Data'!AT16,37),"")</f>
        <v/>
      </c>
      <c r="CU16" s="86" t="str">
        <f>IF(SUM('Test Sample Data'!AU$3:AU$50)&gt;10,IF(AND(ISNUMBER('Test Sample Data'!AU16),'Test Sample Data'!AU16&lt;37,'Test Sample Data'!AU16&gt;0),'Test Sample Data'!AU16,37),"")</f>
        <v/>
      </c>
      <c r="CV16" s="86" t="str">
        <f>IF(SUM('Test Sample Data'!AV$3:AV$50)&gt;10,IF(AND(ISNUMBER('Test Sample Data'!AV16),'Test Sample Data'!AV16&lt;37,'Test Sample Data'!AV16&gt;0),'Test Sample Data'!AV16,37),"")</f>
        <v/>
      </c>
      <c r="CW16" s="86" t="str">
        <f>IF(SUM('Test Sample Data'!AW$3:AW$50)&gt;10,IF(AND(ISNUMBER('Test Sample Data'!AW16),'Test Sample Data'!AW16&lt;37,'Test Sample Data'!AW16&gt;0),'Test Sample Data'!AW16,37),"")</f>
        <v/>
      </c>
      <c r="CX16" s="86" t="str">
        <f>IF(SUM('Test Sample Data'!AX$3:AX$50)&gt;10,IF(AND(ISNUMBER('Test Sample Data'!AX16),'Test Sample Data'!AX16&lt;37,'Test Sample Data'!AX16&gt;0),'Test Sample Data'!AX16,37),"")</f>
        <v/>
      </c>
      <c r="CY16" s="87">
        <f>IF(ISERROR(AVERAGE(Calculations!BC16:CX16)),"",AVERAGE(Calculations!BC16:CX16))</f>
        <v>33.113333333333337</v>
      </c>
      <c r="CZ16" s="87">
        <f>IF(ISERROR(STDEV(Calculations!BC16:CX16)),"",IF(COUNT(Calculations!BC16:CX16)&lt;3,"N/A",STDEV(Calculations!BC16:CX16)))</f>
        <v>1.5275252316520303E-2</v>
      </c>
      <c r="DA16" s="84" t="s">
        <v>1530</v>
      </c>
      <c r="DB16" s="85" t="str">
        <f>'Array Table'!B15</f>
        <v>Bifidobacterium longum</v>
      </c>
      <c r="DC16" s="87">
        <f>IF(SUM('No Template Controls'!C$3:C$50)&gt;10,IF(AND(ISNUMBER('No Template Controls'!C16),'No Template Controls'!C16&lt;37,'No Template Controls'!C16&gt;0),'No Template Controls'!C16,37),"")</f>
        <v>37</v>
      </c>
      <c r="DD16" s="87">
        <f>IF(SUM('No Template Controls'!D$3:D$50)&gt;10,IF(AND(ISNUMBER('No Template Controls'!D16),'No Template Controls'!D16&lt;37,'No Template Controls'!D16&gt;0),'No Template Controls'!D16,37),"")</f>
        <v>37</v>
      </c>
      <c r="DE16" s="87">
        <f>IF(SUM('No Template Controls'!E$3:E$50)&gt;10,IF(AND(ISNUMBER('No Template Controls'!E16),'No Template Controls'!E16&lt;37,'No Template Controls'!E16&gt;0),'No Template Controls'!E16,37),"")</f>
        <v>37</v>
      </c>
      <c r="DF16" s="87" t="str">
        <f>IF(SUM('No Template Controls'!F$3:F$50)&gt;10,IF(AND(ISNUMBER('No Template Controls'!F16),'No Template Controls'!F16&lt;37,'No Template Controls'!F16&gt;0),'No Template Controls'!F16,37),"")</f>
        <v/>
      </c>
      <c r="DG16" s="87" t="str">
        <f>IF(SUM('No Template Controls'!G$3:G$50)&gt;10,IF(AND(ISNUMBER('No Template Controls'!G16),'No Template Controls'!G16&lt;37,'No Template Controls'!G16&gt;0),'No Template Controls'!G16,37),"")</f>
        <v/>
      </c>
      <c r="DH16" s="87" t="str">
        <f>IF(SUM('No Template Controls'!H$3:H$50)&gt;10,IF(AND(ISNUMBER('No Template Controls'!H16),'No Template Controls'!H16&lt;37,'No Template Controls'!H16&gt;0),'No Template Controls'!H16,37),"")</f>
        <v/>
      </c>
      <c r="DI16" s="87">
        <f>IF(ISERROR(AVERAGE(Calculations!DC16:DH16)),"",AVERAGE(Calculations!DC16:DH16))</f>
        <v>37</v>
      </c>
      <c r="DJ16" s="87">
        <f>IF(ISERROR(STDEV(Calculations!DC16:DH16)),"",IF(COUNT(Calculations!DC16:DH16)&lt;3,"N/A",STDEV(Calculations!DC16:DH16)))</f>
        <v>0</v>
      </c>
      <c r="DK16" s="84" t="s">
        <v>1530</v>
      </c>
      <c r="DL16" s="85" t="str">
        <f>'Array Table'!B15</f>
        <v>Bifidobacterium longum</v>
      </c>
      <c r="DM16" s="86">
        <f t="shared" si="0"/>
        <v>8.6300000000000026</v>
      </c>
      <c r="DN16" s="86">
        <f t="shared" si="1"/>
        <v>11.354999999999997</v>
      </c>
      <c r="DO16" s="86">
        <f t="shared" si="2"/>
        <v>9.6000000000000014</v>
      </c>
      <c r="DP16" s="86" t="str">
        <f t="shared" si="3"/>
        <v/>
      </c>
      <c r="DQ16" s="86" t="str">
        <f t="shared" si="4"/>
        <v/>
      </c>
      <c r="DR16" s="86" t="str">
        <f t="shared" si="5"/>
        <v/>
      </c>
      <c r="DS16" s="86" t="str">
        <f t="shared" si="6"/>
        <v/>
      </c>
      <c r="DT16" s="86" t="str">
        <f t="shared" si="7"/>
        <v/>
      </c>
      <c r="DU16" s="86" t="str">
        <f t="shared" si="8"/>
        <v/>
      </c>
      <c r="DV16" s="86" t="str">
        <f t="shared" si="9"/>
        <v/>
      </c>
      <c r="DW16" s="86" t="str">
        <f t="shared" si="10"/>
        <v/>
      </c>
      <c r="DX16" s="86" t="str">
        <f t="shared" si="11"/>
        <v/>
      </c>
      <c r="DY16" s="86" t="str">
        <f t="shared" si="12"/>
        <v/>
      </c>
      <c r="DZ16" s="86" t="str">
        <f t="shared" si="13"/>
        <v/>
      </c>
      <c r="EA16" s="86" t="str">
        <f t="shared" si="14"/>
        <v/>
      </c>
      <c r="EB16" s="86" t="str">
        <f t="shared" si="15"/>
        <v/>
      </c>
      <c r="EC16" s="86" t="str">
        <f t="shared" si="16"/>
        <v/>
      </c>
      <c r="ED16" s="86" t="str">
        <f t="shared" si="17"/>
        <v/>
      </c>
      <c r="EE16" s="86" t="str">
        <f t="shared" si="18"/>
        <v/>
      </c>
      <c r="EF16" s="86" t="str">
        <f t="shared" si="19"/>
        <v/>
      </c>
      <c r="EG16" s="86" t="str">
        <f t="shared" si="20"/>
        <v/>
      </c>
      <c r="EH16" s="86" t="str">
        <f t="shared" si="21"/>
        <v/>
      </c>
      <c r="EI16" s="86" t="str">
        <f t="shared" si="22"/>
        <v/>
      </c>
      <c r="EJ16" s="86" t="str">
        <f t="shared" si="23"/>
        <v/>
      </c>
      <c r="EK16" s="86" t="str">
        <f t="shared" si="24"/>
        <v/>
      </c>
      <c r="EL16" s="86" t="str">
        <f t="shared" si="25"/>
        <v/>
      </c>
      <c r="EM16" s="86" t="str">
        <f t="shared" si="26"/>
        <v/>
      </c>
      <c r="EN16" s="86" t="str">
        <f t="shared" si="27"/>
        <v/>
      </c>
      <c r="EO16" s="86" t="str">
        <f t="shared" si="28"/>
        <v/>
      </c>
      <c r="EP16" s="86" t="str">
        <f t="shared" si="29"/>
        <v/>
      </c>
      <c r="EQ16" s="86" t="str">
        <f t="shared" si="30"/>
        <v/>
      </c>
      <c r="ER16" s="86" t="str">
        <f t="shared" si="31"/>
        <v/>
      </c>
      <c r="ES16" s="86" t="str">
        <f t="shared" si="32"/>
        <v/>
      </c>
      <c r="ET16" s="86" t="str">
        <f t="shared" si="33"/>
        <v/>
      </c>
      <c r="EU16" s="86" t="str">
        <f t="shared" si="34"/>
        <v/>
      </c>
      <c r="EV16" s="86" t="str">
        <f t="shared" si="35"/>
        <v/>
      </c>
      <c r="EW16" s="86" t="str">
        <f t="shared" si="36"/>
        <v/>
      </c>
      <c r="EX16" s="86" t="str">
        <f t="shared" si="37"/>
        <v/>
      </c>
      <c r="EY16" s="86" t="str">
        <f t="shared" si="38"/>
        <v/>
      </c>
      <c r="EZ16" s="86" t="str">
        <f t="shared" si="39"/>
        <v/>
      </c>
      <c r="FA16" s="86" t="str">
        <f t="shared" si="40"/>
        <v/>
      </c>
      <c r="FB16" s="86" t="str">
        <f t="shared" si="41"/>
        <v/>
      </c>
      <c r="FC16" s="86" t="str">
        <f t="shared" si="42"/>
        <v/>
      </c>
      <c r="FD16" s="86" t="str">
        <f t="shared" si="43"/>
        <v/>
      </c>
      <c r="FE16" s="86" t="str">
        <f t="shared" si="44"/>
        <v/>
      </c>
      <c r="FF16" s="86" t="str">
        <f t="shared" si="45"/>
        <v/>
      </c>
      <c r="FG16" s="86" t="str">
        <f t="shared" si="46"/>
        <v/>
      </c>
      <c r="FH16" s="86" t="str">
        <f t="shared" si="47"/>
        <v/>
      </c>
      <c r="FI16" s="88">
        <f t="shared" si="48"/>
        <v>9.8616666666666664</v>
      </c>
      <c r="FJ16" s="84" t="s">
        <v>1530</v>
      </c>
      <c r="FK16" s="85" t="str">
        <f>'Array Table'!B15</f>
        <v>Bifidobacterium longum</v>
      </c>
      <c r="FL16" s="86">
        <f t="shared" si="49"/>
        <v>8.745000000000001</v>
      </c>
      <c r="FM16" s="86">
        <f t="shared" si="50"/>
        <v>7.754999999999999</v>
      </c>
      <c r="FN16" s="86">
        <f t="shared" si="51"/>
        <v>9.2750000000000021</v>
      </c>
      <c r="FO16" s="86" t="str">
        <f t="shared" si="52"/>
        <v/>
      </c>
      <c r="FP16" s="86" t="str">
        <f t="shared" si="53"/>
        <v/>
      </c>
      <c r="FQ16" s="86" t="str">
        <f t="shared" si="54"/>
        <v/>
      </c>
      <c r="FR16" s="86" t="str">
        <f t="shared" si="55"/>
        <v/>
      </c>
      <c r="FS16" s="86" t="str">
        <f t="shared" si="56"/>
        <v/>
      </c>
      <c r="FT16" s="86" t="str">
        <f t="shared" si="57"/>
        <v/>
      </c>
      <c r="FU16" s="86" t="str">
        <f t="shared" si="58"/>
        <v/>
      </c>
      <c r="FV16" s="86" t="str">
        <f t="shared" si="59"/>
        <v/>
      </c>
      <c r="FW16" s="86" t="str">
        <f t="shared" si="60"/>
        <v/>
      </c>
      <c r="FX16" s="86" t="str">
        <f t="shared" si="61"/>
        <v/>
      </c>
      <c r="FY16" s="86" t="str">
        <f t="shared" si="62"/>
        <v/>
      </c>
      <c r="FZ16" s="86" t="str">
        <f t="shared" si="63"/>
        <v/>
      </c>
      <c r="GA16" s="86" t="str">
        <f t="shared" si="64"/>
        <v/>
      </c>
      <c r="GB16" s="86" t="str">
        <f t="shared" si="65"/>
        <v/>
      </c>
      <c r="GC16" s="86" t="str">
        <f t="shared" si="66"/>
        <v/>
      </c>
      <c r="GD16" s="86" t="str">
        <f t="shared" si="67"/>
        <v/>
      </c>
      <c r="GE16" s="86" t="str">
        <f t="shared" si="68"/>
        <v/>
      </c>
      <c r="GF16" s="86" t="str">
        <f t="shared" si="69"/>
        <v/>
      </c>
      <c r="GG16" s="86" t="str">
        <f t="shared" si="70"/>
        <v/>
      </c>
      <c r="GH16" s="86" t="str">
        <f t="shared" si="71"/>
        <v/>
      </c>
      <c r="GI16" s="86" t="str">
        <f t="shared" si="72"/>
        <v/>
      </c>
      <c r="GJ16" s="86" t="str">
        <f t="shared" si="73"/>
        <v/>
      </c>
      <c r="GK16" s="86" t="str">
        <f t="shared" si="74"/>
        <v/>
      </c>
      <c r="GL16" s="86" t="str">
        <f t="shared" si="75"/>
        <v/>
      </c>
      <c r="GM16" s="86" t="str">
        <f t="shared" si="76"/>
        <v/>
      </c>
      <c r="GN16" s="86" t="str">
        <f t="shared" si="77"/>
        <v/>
      </c>
      <c r="GO16" s="86" t="str">
        <f t="shared" si="78"/>
        <v/>
      </c>
      <c r="GP16" s="86" t="str">
        <f t="shared" si="79"/>
        <v/>
      </c>
      <c r="GQ16" s="86" t="str">
        <f t="shared" si="80"/>
        <v/>
      </c>
      <c r="GR16" s="86" t="str">
        <f t="shared" si="81"/>
        <v/>
      </c>
      <c r="GS16" s="86" t="str">
        <f t="shared" si="82"/>
        <v/>
      </c>
      <c r="GT16" s="86" t="str">
        <f t="shared" si="83"/>
        <v/>
      </c>
      <c r="GU16" s="86" t="str">
        <f t="shared" si="84"/>
        <v/>
      </c>
      <c r="GV16" s="86" t="str">
        <f t="shared" si="85"/>
        <v/>
      </c>
      <c r="GW16" s="86" t="str">
        <f t="shared" si="86"/>
        <v/>
      </c>
      <c r="GX16" s="86" t="str">
        <f t="shared" si="87"/>
        <v/>
      </c>
      <c r="GY16" s="86" t="str">
        <f t="shared" si="88"/>
        <v/>
      </c>
      <c r="GZ16" s="86" t="str">
        <f t="shared" si="89"/>
        <v/>
      </c>
      <c r="HA16" s="86" t="str">
        <f t="shared" si="90"/>
        <v/>
      </c>
      <c r="HB16" s="86" t="str">
        <f t="shared" si="91"/>
        <v/>
      </c>
      <c r="HC16" s="86" t="str">
        <f t="shared" si="92"/>
        <v/>
      </c>
      <c r="HD16" s="86" t="str">
        <f t="shared" si="93"/>
        <v/>
      </c>
      <c r="HE16" s="86" t="str">
        <f t="shared" si="94"/>
        <v/>
      </c>
      <c r="HF16" s="86" t="str">
        <f t="shared" si="95"/>
        <v/>
      </c>
      <c r="HG16" s="86" t="str">
        <f t="shared" si="96"/>
        <v/>
      </c>
      <c r="HH16" s="89">
        <f t="shared" si="97"/>
        <v>8.5916666666666668</v>
      </c>
      <c r="HI16" s="84" t="s">
        <v>1530</v>
      </c>
      <c r="HJ16" s="85" t="str">
        <f>'Array Table'!B15</f>
        <v>Bifidobacterium longum</v>
      </c>
      <c r="HK16" s="87">
        <f t="shared" si="154"/>
        <v>2.4116156553815213</v>
      </c>
      <c r="HL16" s="90">
        <f t="shared" si="149"/>
        <v>2.4116156553815213</v>
      </c>
      <c r="HM16" s="87">
        <f t="shared" si="150"/>
        <v>0.38230809449325615</v>
      </c>
      <c r="HN16" s="84" t="s">
        <v>1530</v>
      </c>
      <c r="HO16" s="85" t="str">
        <f>'Array Table'!B15</f>
        <v>Bifidobacterium longum</v>
      </c>
      <c r="HP16" s="92">
        <f t="shared" si="151"/>
        <v>3.8699999999999974</v>
      </c>
      <c r="HQ16" s="92">
        <f t="shared" si="236"/>
        <v>0.92000000000000171</v>
      </c>
      <c r="HR16" s="92">
        <f t="shared" si="237"/>
        <v>2.8999999999999986</v>
      </c>
      <c r="HS16" s="92" t="str">
        <f t="shared" si="238"/>
        <v/>
      </c>
      <c r="HT16" s="92" t="str">
        <f t="shared" si="239"/>
        <v/>
      </c>
      <c r="HU16" s="92" t="str">
        <f t="shared" si="240"/>
        <v/>
      </c>
      <c r="HV16" s="92" t="str">
        <f t="shared" si="241"/>
        <v/>
      </c>
      <c r="HW16" s="92" t="str">
        <f t="shared" si="242"/>
        <v/>
      </c>
      <c r="HX16" s="92" t="str">
        <f t="shared" si="243"/>
        <v/>
      </c>
      <c r="HY16" s="92" t="str">
        <f t="shared" si="244"/>
        <v/>
      </c>
      <c r="HZ16" s="92" t="str">
        <f t="shared" si="245"/>
        <v/>
      </c>
      <c r="IA16" s="92" t="str">
        <f t="shared" si="246"/>
        <v/>
      </c>
      <c r="IB16" s="92" t="str">
        <f t="shared" si="247"/>
        <v/>
      </c>
      <c r="IC16" s="92" t="str">
        <f t="shared" si="248"/>
        <v/>
      </c>
      <c r="ID16" s="92" t="str">
        <f t="shared" si="249"/>
        <v/>
      </c>
      <c r="IE16" s="92" t="str">
        <f t="shared" si="250"/>
        <v/>
      </c>
      <c r="IF16" s="92" t="str">
        <f t="shared" si="251"/>
        <v/>
      </c>
      <c r="IG16" s="92" t="str">
        <f t="shared" si="252"/>
        <v/>
      </c>
      <c r="IH16" s="92" t="str">
        <f t="shared" si="253"/>
        <v/>
      </c>
      <c r="II16" s="92" t="str">
        <f t="shared" si="254"/>
        <v/>
      </c>
      <c r="IJ16" s="92" t="str">
        <f t="shared" si="255"/>
        <v/>
      </c>
      <c r="IK16" s="92" t="str">
        <f t="shared" si="155"/>
        <v/>
      </c>
      <c r="IL16" s="92" t="str">
        <f t="shared" si="156"/>
        <v/>
      </c>
      <c r="IM16" s="92" t="str">
        <f t="shared" si="157"/>
        <v/>
      </c>
      <c r="IN16" s="92" t="str">
        <f t="shared" si="158"/>
        <v/>
      </c>
      <c r="IO16" s="92" t="str">
        <f t="shared" si="159"/>
        <v/>
      </c>
      <c r="IP16" s="92" t="str">
        <f t="shared" si="160"/>
        <v/>
      </c>
      <c r="IQ16" s="92" t="str">
        <f t="shared" si="161"/>
        <v/>
      </c>
      <c r="IR16" s="92" t="str">
        <f t="shared" si="162"/>
        <v/>
      </c>
      <c r="IS16" s="92" t="str">
        <f t="shared" si="163"/>
        <v/>
      </c>
      <c r="IT16" s="92" t="str">
        <f t="shared" si="164"/>
        <v/>
      </c>
      <c r="IU16" s="92" t="str">
        <f t="shared" si="165"/>
        <v/>
      </c>
      <c r="IV16" s="92" t="str">
        <f t="shared" si="166"/>
        <v/>
      </c>
      <c r="IW16" s="92" t="str">
        <f t="shared" si="167"/>
        <v/>
      </c>
      <c r="IX16" s="92" t="str">
        <f t="shared" si="168"/>
        <v/>
      </c>
      <c r="IY16" s="92" t="str">
        <f t="shared" si="169"/>
        <v/>
      </c>
      <c r="IZ16" s="92" t="str">
        <f t="shared" si="170"/>
        <v/>
      </c>
      <c r="JA16" s="92" t="str">
        <f t="shared" si="171"/>
        <v/>
      </c>
      <c r="JB16" s="92" t="str">
        <f t="shared" si="172"/>
        <v/>
      </c>
      <c r="JC16" s="92" t="str">
        <f t="shared" si="173"/>
        <v/>
      </c>
      <c r="JD16" s="92" t="str">
        <f t="shared" si="174"/>
        <v/>
      </c>
      <c r="JE16" s="92" t="str">
        <f t="shared" si="175"/>
        <v/>
      </c>
      <c r="JF16" s="92" t="str">
        <f t="shared" si="176"/>
        <v/>
      </c>
      <c r="JG16" s="92" t="str">
        <f t="shared" si="177"/>
        <v/>
      </c>
      <c r="JH16" s="92" t="str">
        <f t="shared" si="178"/>
        <v/>
      </c>
      <c r="JI16" s="92" t="str">
        <f t="shared" si="179"/>
        <v/>
      </c>
      <c r="JJ16" s="92" t="str">
        <f t="shared" si="180"/>
        <v/>
      </c>
      <c r="JK16" s="92" t="str">
        <f t="shared" si="181"/>
        <v/>
      </c>
      <c r="JL16" s="84" t="s">
        <v>1530</v>
      </c>
      <c r="JM16" s="85" t="str">
        <f>'Array Table'!B15</f>
        <v>Bifidobacterium longum</v>
      </c>
      <c r="JN16" s="92">
        <f t="shared" si="152"/>
        <v>3.8999999999999986</v>
      </c>
      <c r="JO16" s="92">
        <f t="shared" si="256"/>
        <v>3.8900000000000006</v>
      </c>
      <c r="JP16" s="92">
        <f t="shared" si="257"/>
        <v>3.8699999999999974</v>
      </c>
      <c r="JQ16" s="92" t="str">
        <f t="shared" si="258"/>
        <v/>
      </c>
      <c r="JR16" s="92" t="str">
        <f t="shared" si="259"/>
        <v/>
      </c>
      <c r="JS16" s="92" t="str">
        <f t="shared" si="260"/>
        <v/>
      </c>
      <c r="JT16" s="92" t="str">
        <f t="shared" si="261"/>
        <v/>
      </c>
      <c r="JU16" s="92" t="str">
        <f t="shared" si="262"/>
        <v/>
      </c>
      <c r="JV16" s="92" t="str">
        <f t="shared" si="263"/>
        <v/>
      </c>
      <c r="JW16" s="92" t="str">
        <f t="shared" si="264"/>
        <v/>
      </c>
      <c r="JX16" s="92" t="str">
        <f t="shared" si="265"/>
        <v/>
      </c>
      <c r="JY16" s="92" t="str">
        <f t="shared" si="266"/>
        <v/>
      </c>
      <c r="JZ16" s="92" t="str">
        <f t="shared" si="267"/>
        <v/>
      </c>
      <c r="KA16" s="92" t="str">
        <f t="shared" si="268"/>
        <v/>
      </c>
      <c r="KB16" s="92" t="str">
        <f t="shared" si="269"/>
        <v/>
      </c>
      <c r="KC16" s="92" t="str">
        <f t="shared" si="270"/>
        <v/>
      </c>
      <c r="KD16" s="92" t="str">
        <f t="shared" si="271"/>
        <v/>
      </c>
      <c r="KE16" s="92" t="str">
        <f t="shared" si="272"/>
        <v/>
      </c>
      <c r="KF16" s="92" t="str">
        <f t="shared" si="273"/>
        <v/>
      </c>
      <c r="KG16" s="92" t="str">
        <f t="shared" si="274"/>
        <v/>
      </c>
      <c r="KH16" s="92" t="str">
        <f t="shared" si="275"/>
        <v/>
      </c>
      <c r="KI16" s="92" t="str">
        <f t="shared" si="182"/>
        <v/>
      </c>
      <c r="KJ16" s="92" t="str">
        <f t="shared" si="183"/>
        <v/>
      </c>
      <c r="KK16" s="92" t="str">
        <f t="shared" si="184"/>
        <v/>
      </c>
      <c r="KL16" s="92" t="str">
        <f t="shared" si="185"/>
        <v/>
      </c>
      <c r="KM16" s="92" t="str">
        <f t="shared" si="186"/>
        <v/>
      </c>
      <c r="KN16" s="92" t="str">
        <f t="shared" si="187"/>
        <v/>
      </c>
      <c r="KO16" s="92" t="str">
        <f t="shared" si="188"/>
        <v/>
      </c>
      <c r="KP16" s="92" t="str">
        <f t="shared" si="189"/>
        <v/>
      </c>
      <c r="KQ16" s="92" t="str">
        <f t="shared" si="190"/>
        <v/>
      </c>
      <c r="KR16" s="92" t="str">
        <f t="shared" si="191"/>
        <v/>
      </c>
      <c r="KS16" s="92" t="str">
        <f t="shared" si="192"/>
        <v/>
      </c>
      <c r="KT16" s="92" t="str">
        <f t="shared" si="193"/>
        <v/>
      </c>
      <c r="KU16" s="92" t="str">
        <f t="shared" si="194"/>
        <v/>
      </c>
      <c r="KV16" s="92" t="str">
        <f t="shared" si="195"/>
        <v/>
      </c>
      <c r="KW16" s="92" t="str">
        <f t="shared" si="196"/>
        <v/>
      </c>
      <c r="KX16" s="92" t="str">
        <f t="shared" si="197"/>
        <v/>
      </c>
      <c r="KY16" s="92" t="str">
        <f t="shared" si="198"/>
        <v/>
      </c>
      <c r="KZ16" s="92" t="str">
        <f t="shared" si="199"/>
        <v/>
      </c>
      <c r="LA16" s="92" t="str">
        <f t="shared" si="200"/>
        <v/>
      </c>
      <c r="LB16" s="92" t="str">
        <f t="shared" si="201"/>
        <v/>
      </c>
      <c r="LC16" s="92" t="str">
        <f t="shared" si="202"/>
        <v/>
      </c>
      <c r="LD16" s="92" t="str">
        <f t="shared" si="203"/>
        <v/>
      </c>
      <c r="LE16" s="92" t="str">
        <f t="shared" si="204"/>
        <v/>
      </c>
      <c r="LF16" s="92" t="str">
        <f t="shared" si="205"/>
        <v/>
      </c>
      <c r="LG16" s="92" t="str">
        <f t="shared" si="206"/>
        <v/>
      </c>
      <c r="LH16" s="92" t="str">
        <f t="shared" si="207"/>
        <v/>
      </c>
      <c r="LI16" s="92" t="str">
        <f t="shared" si="208"/>
        <v/>
      </c>
      <c r="LJ16" s="84" t="s">
        <v>1530</v>
      </c>
      <c r="LK16" s="85" t="str">
        <f>'Array Table'!B15</f>
        <v>Bifidobacterium longum</v>
      </c>
      <c r="LL16" s="93" t="str">
        <f t="shared" si="153"/>
        <v>+</v>
      </c>
      <c r="LM16" s="93" t="str">
        <f t="shared" si="276"/>
        <v>-</v>
      </c>
      <c r="LN16" s="93" t="str">
        <f t="shared" si="277"/>
        <v>+/-</v>
      </c>
      <c r="LO16" s="93" t="str">
        <f t="shared" si="278"/>
        <v/>
      </c>
      <c r="LP16" s="93" t="str">
        <f t="shared" si="279"/>
        <v/>
      </c>
      <c r="LQ16" s="93" t="str">
        <f t="shared" si="280"/>
        <v/>
      </c>
      <c r="LR16" s="93" t="str">
        <f t="shared" si="281"/>
        <v/>
      </c>
      <c r="LS16" s="93" t="str">
        <f t="shared" si="282"/>
        <v/>
      </c>
      <c r="LT16" s="93" t="str">
        <f t="shared" si="283"/>
        <v/>
      </c>
      <c r="LU16" s="93" t="str">
        <f t="shared" si="284"/>
        <v/>
      </c>
      <c r="LV16" s="93" t="str">
        <f t="shared" si="285"/>
        <v/>
      </c>
      <c r="LW16" s="93" t="str">
        <f t="shared" si="286"/>
        <v/>
      </c>
      <c r="LX16" s="93" t="str">
        <f t="shared" si="287"/>
        <v/>
      </c>
      <c r="LY16" s="93" t="str">
        <f t="shared" si="288"/>
        <v/>
      </c>
      <c r="LZ16" s="93" t="str">
        <f t="shared" si="289"/>
        <v/>
      </c>
      <c r="MA16" s="93" t="str">
        <f t="shared" si="290"/>
        <v/>
      </c>
      <c r="MB16" s="93" t="str">
        <f t="shared" si="291"/>
        <v/>
      </c>
      <c r="MC16" s="93" t="str">
        <f t="shared" si="292"/>
        <v/>
      </c>
      <c r="MD16" s="93" t="str">
        <f t="shared" si="293"/>
        <v/>
      </c>
      <c r="ME16" s="93" t="str">
        <f t="shared" si="294"/>
        <v/>
      </c>
      <c r="MF16" s="93" t="str">
        <f t="shared" si="295"/>
        <v/>
      </c>
      <c r="MG16" s="93" t="str">
        <f t="shared" si="209"/>
        <v/>
      </c>
      <c r="MH16" s="93" t="str">
        <f t="shared" si="210"/>
        <v/>
      </c>
      <c r="MI16" s="93" t="str">
        <f t="shared" si="211"/>
        <v/>
      </c>
      <c r="MJ16" s="93" t="str">
        <f t="shared" si="212"/>
        <v/>
      </c>
      <c r="MK16" s="93" t="str">
        <f t="shared" si="213"/>
        <v/>
      </c>
      <c r="ML16" s="93" t="str">
        <f t="shared" si="214"/>
        <v/>
      </c>
      <c r="MM16" s="93" t="str">
        <f t="shared" si="215"/>
        <v/>
      </c>
      <c r="MN16" s="93" t="str">
        <f t="shared" si="216"/>
        <v/>
      </c>
      <c r="MO16" s="93" t="str">
        <f t="shared" si="217"/>
        <v/>
      </c>
      <c r="MP16" s="93" t="str">
        <f t="shared" si="218"/>
        <v/>
      </c>
      <c r="MQ16" s="93" t="str">
        <f t="shared" si="219"/>
        <v/>
      </c>
      <c r="MR16" s="93" t="str">
        <f t="shared" si="220"/>
        <v/>
      </c>
      <c r="MS16" s="93" t="str">
        <f t="shared" si="221"/>
        <v/>
      </c>
      <c r="MT16" s="93" t="str">
        <f t="shared" si="222"/>
        <v/>
      </c>
      <c r="MU16" s="93" t="str">
        <f t="shared" si="223"/>
        <v/>
      </c>
      <c r="MV16" s="93" t="str">
        <f t="shared" si="224"/>
        <v/>
      </c>
      <c r="MW16" s="93" t="str">
        <f t="shared" si="225"/>
        <v/>
      </c>
      <c r="MX16" s="93" t="str">
        <f t="shared" si="226"/>
        <v/>
      </c>
      <c r="MY16" s="93" t="str">
        <f t="shared" si="227"/>
        <v/>
      </c>
      <c r="MZ16" s="93" t="str">
        <f t="shared" si="228"/>
        <v/>
      </c>
      <c r="NA16" s="93" t="str">
        <f t="shared" si="229"/>
        <v/>
      </c>
      <c r="NB16" s="93" t="str">
        <f t="shared" si="230"/>
        <v/>
      </c>
      <c r="NC16" s="93" t="str">
        <f t="shared" si="231"/>
        <v/>
      </c>
      <c r="ND16" s="93" t="str">
        <f t="shared" si="232"/>
        <v/>
      </c>
      <c r="NE16" s="93" t="str">
        <f t="shared" si="233"/>
        <v/>
      </c>
      <c r="NF16" s="93" t="str">
        <f t="shared" si="234"/>
        <v/>
      </c>
      <c r="NG16" s="93" t="str">
        <f t="shared" si="235"/>
        <v/>
      </c>
      <c r="NH16" s="84" t="s">
        <v>1530</v>
      </c>
      <c r="NI16" s="85" t="str">
        <f>'Array Table'!B15</f>
        <v>Bifidobacterium longum</v>
      </c>
      <c r="NJ16" s="93" t="str">
        <f t="shared" si="101"/>
        <v>+</v>
      </c>
      <c r="NK16" s="93" t="str">
        <f t="shared" si="102"/>
        <v>+</v>
      </c>
      <c r="NL16" s="93" t="str">
        <f t="shared" si="103"/>
        <v>+</v>
      </c>
      <c r="NM16" s="93" t="str">
        <f t="shared" si="104"/>
        <v/>
      </c>
      <c r="NN16" s="93" t="str">
        <f t="shared" si="105"/>
        <v/>
      </c>
      <c r="NO16" s="93" t="str">
        <f t="shared" si="106"/>
        <v/>
      </c>
      <c r="NP16" s="93" t="str">
        <f t="shared" si="107"/>
        <v/>
      </c>
      <c r="NQ16" s="93" t="str">
        <f t="shared" si="108"/>
        <v/>
      </c>
      <c r="NR16" s="93" t="str">
        <f t="shared" si="109"/>
        <v/>
      </c>
      <c r="NS16" s="93" t="str">
        <f t="shared" si="110"/>
        <v/>
      </c>
      <c r="NT16" s="93" t="str">
        <f t="shared" si="111"/>
        <v/>
      </c>
      <c r="NU16" s="93" t="str">
        <f t="shared" si="112"/>
        <v/>
      </c>
      <c r="NV16" s="93" t="str">
        <f t="shared" si="113"/>
        <v/>
      </c>
      <c r="NW16" s="93" t="str">
        <f t="shared" si="114"/>
        <v/>
      </c>
      <c r="NX16" s="93" t="str">
        <f t="shared" si="115"/>
        <v/>
      </c>
      <c r="NY16" s="93" t="str">
        <f t="shared" si="116"/>
        <v/>
      </c>
      <c r="NZ16" s="93" t="str">
        <f t="shared" si="117"/>
        <v/>
      </c>
      <c r="OA16" s="93" t="str">
        <f t="shared" si="118"/>
        <v/>
      </c>
      <c r="OB16" s="93" t="str">
        <f t="shared" si="119"/>
        <v/>
      </c>
      <c r="OC16" s="93" t="str">
        <f t="shared" si="120"/>
        <v/>
      </c>
      <c r="OD16" s="93" t="str">
        <f t="shared" si="121"/>
        <v/>
      </c>
      <c r="OE16" s="93" t="str">
        <f t="shared" si="122"/>
        <v/>
      </c>
      <c r="OF16" s="93" t="str">
        <f t="shared" si="123"/>
        <v/>
      </c>
      <c r="OG16" s="93" t="str">
        <f t="shared" si="124"/>
        <v/>
      </c>
      <c r="OH16" s="93" t="str">
        <f t="shared" si="125"/>
        <v/>
      </c>
      <c r="OI16" s="93" t="str">
        <f t="shared" si="126"/>
        <v/>
      </c>
      <c r="OJ16" s="93" t="str">
        <f t="shared" si="127"/>
        <v/>
      </c>
      <c r="OK16" s="93" t="str">
        <f t="shared" si="128"/>
        <v/>
      </c>
      <c r="OL16" s="93" t="str">
        <f t="shared" si="129"/>
        <v/>
      </c>
      <c r="OM16" s="93" t="str">
        <f t="shared" si="130"/>
        <v/>
      </c>
      <c r="ON16" s="93" t="str">
        <f t="shared" si="131"/>
        <v/>
      </c>
      <c r="OO16" s="93" t="str">
        <f t="shared" si="132"/>
        <v/>
      </c>
      <c r="OP16" s="93" t="str">
        <f t="shared" si="133"/>
        <v/>
      </c>
      <c r="OQ16" s="93" t="str">
        <f t="shared" si="134"/>
        <v/>
      </c>
      <c r="OR16" s="93" t="str">
        <f t="shared" si="135"/>
        <v/>
      </c>
      <c r="OS16" s="93" t="str">
        <f t="shared" si="136"/>
        <v/>
      </c>
      <c r="OT16" s="93" t="str">
        <f t="shared" si="137"/>
        <v/>
      </c>
      <c r="OU16" s="93" t="str">
        <f t="shared" si="138"/>
        <v/>
      </c>
      <c r="OV16" s="93" t="str">
        <f t="shared" si="139"/>
        <v/>
      </c>
      <c r="OW16" s="93" t="str">
        <f t="shared" si="140"/>
        <v/>
      </c>
      <c r="OX16" s="93" t="str">
        <f t="shared" si="141"/>
        <v/>
      </c>
      <c r="OY16" s="93" t="str">
        <f t="shared" si="142"/>
        <v/>
      </c>
      <c r="OZ16" s="93" t="str">
        <f t="shared" si="143"/>
        <v/>
      </c>
      <c r="PA16" s="93" t="str">
        <f t="shared" si="144"/>
        <v/>
      </c>
      <c r="PB16" s="93" t="str">
        <f t="shared" si="145"/>
        <v/>
      </c>
      <c r="PC16" s="93" t="str">
        <f t="shared" si="146"/>
        <v/>
      </c>
      <c r="PD16" s="93" t="str">
        <f t="shared" si="147"/>
        <v/>
      </c>
      <c r="PE16" s="93" t="str">
        <f t="shared" si="148"/>
        <v/>
      </c>
    </row>
    <row r="17" spans="1:421" ht="12.75" x14ac:dyDescent="0.25">
      <c r="A17" s="84" t="s">
        <v>1531</v>
      </c>
      <c r="B17" s="85" t="str">
        <f>'Array Table'!B16</f>
        <v>Blautia hydrogenotrophica</v>
      </c>
      <c r="C17" s="86">
        <f>IF(SUM('Control Sample Data'!C$3:C$50)&gt;10,IF(AND(ISNUMBER('Control Sample Data'!C17),'Control Sample Data'!C17&lt;37,'Control Sample Data'!C17&gt;0),'Control Sample Data'!C17,37),"")</f>
        <v>25.3</v>
      </c>
      <c r="D17" s="86">
        <f>IF(SUM('Control Sample Data'!D$3:D$50)&gt;10,IF(AND(ISNUMBER('Control Sample Data'!D17),'Control Sample Data'!D17&lt;37,'Control Sample Data'!D17&gt;0),'Control Sample Data'!D17,37),"")</f>
        <v>25.36</v>
      </c>
      <c r="E17" s="86">
        <f>IF(SUM('Control Sample Data'!E$3:E$50)&gt;10,IF(AND(ISNUMBER('Control Sample Data'!E17),'Control Sample Data'!E17&lt;37,'Control Sample Data'!E17&gt;0),'Control Sample Data'!E17,37),"")</f>
        <v>25.3</v>
      </c>
      <c r="F17" s="86" t="str">
        <f>IF(SUM('Control Sample Data'!F$3:F$50)&gt;10,IF(AND(ISNUMBER('Control Sample Data'!F17),'Control Sample Data'!F17&lt;37,'Control Sample Data'!F17&gt;0),'Control Sample Data'!F17,37),"")</f>
        <v/>
      </c>
      <c r="G17" s="86" t="str">
        <f>IF(SUM('Control Sample Data'!G$3:G$50)&gt;10,IF(AND(ISNUMBER('Control Sample Data'!G17),'Control Sample Data'!G17&lt;37,'Control Sample Data'!G17&gt;0),'Control Sample Data'!G17,37),"")</f>
        <v/>
      </c>
      <c r="H17" s="86" t="str">
        <f>IF(SUM('Control Sample Data'!H$3:H$50)&gt;10,IF(AND(ISNUMBER('Control Sample Data'!H17),'Control Sample Data'!H17&lt;37,'Control Sample Data'!H17&gt;0),'Control Sample Data'!H17,37),"")</f>
        <v/>
      </c>
      <c r="I17" s="86" t="str">
        <f>IF(SUM('Control Sample Data'!I$3:I$50)&gt;10,IF(AND(ISNUMBER('Control Sample Data'!I17),'Control Sample Data'!I17&lt;37,'Control Sample Data'!I17&gt;0),'Control Sample Data'!I17,37),"")</f>
        <v/>
      </c>
      <c r="J17" s="86" t="str">
        <f>IF(SUM('Control Sample Data'!J$3:J$50)&gt;10,IF(AND(ISNUMBER('Control Sample Data'!J17),'Control Sample Data'!J17&lt;37,'Control Sample Data'!J17&gt;0),'Control Sample Data'!J17,37),"")</f>
        <v/>
      </c>
      <c r="K17" s="86" t="str">
        <f>IF(SUM('Control Sample Data'!K$3:K$50)&gt;10,IF(AND(ISNUMBER('Control Sample Data'!K17),'Control Sample Data'!K17&lt;37,'Control Sample Data'!K17&gt;0),'Control Sample Data'!K17,37),"")</f>
        <v/>
      </c>
      <c r="L17" s="86" t="str">
        <f>IF(SUM('Control Sample Data'!L$3:L$50)&gt;10,IF(AND(ISNUMBER('Control Sample Data'!L17),'Control Sample Data'!L17&lt;37,'Control Sample Data'!L17&gt;0),'Control Sample Data'!L17,37),"")</f>
        <v/>
      </c>
      <c r="M17" s="86" t="str">
        <f>IF(SUM('Control Sample Data'!M$3:M$50)&gt;10,IF(AND(ISNUMBER('Control Sample Data'!M17),'Control Sample Data'!M17&lt;37,'Control Sample Data'!M17&gt;0),'Control Sample Data'!M17,37),"")</f>
        <v/>
      </c>
      <c r="N17" s="86" t="str">
        <f>IF(SUM('Control Sample Data'!N$3:N$50)&gt;10,IF(AND(ISNUMBER('Control Sample Data'!N17),'Control Sample Data'!N17&lt;37,'Control Sample Data'!N17&gt;0),'Control Sample Data'!N17,37),"")</f>
        <v/>
      </c>
      <c r="O17" s="86" t="str">
        <f>IF(SUM('Control Sample Data'!O$3:O$50)&gt;10,IF(AND(ISNUMBER('Control Sample Data'!O17),'Control Sample Data'!O17&lt;37,'Control Sample Data'!O17&gt;0),'Control Sample Data'!O17,37),"")</f>
        <v/>
      </c>
      <c r="P17" s="86" t="str">
        <f>IF(SUM('Control Sample Data'!P$3:P$50)&gt;10,IF(AND(ISNUMBER('Control Sample Data'!P17),'Control Sample Data'!P17&lt;37,'Control Sample Data'!P17&gt;0),'Control Sample Data'!P17,37),"")</f>
        <v/>
      </c>
      <c r="Q17" s="86" t="str">
        <f>IF(SUM('Control Sample Data'!Q$3:Q$50)&gt;10,IF(AND(ISNUMBER('Control Sample Data'!Q17),'Control Sample Data'!Q17&lt;37,'Control Sample Data'!Q17&gt;0),'Control Sample Data'!Q17,37),"")</f>
        <v/>
      </c>
      <c r="R17" s="86" t="str">
        <f>IF(SUM('Control Sample Data'!R$3:R$50)&gt;10,IF(AND(ISNUMBER('Control Sample Data'!R17),'Control Sample Data'!R17&lt;37,'Control Sample Data'!R17&gt;0),'Control Sample Data'!R17,37),"")</f>
        <v/>
      </c>
      <c r="S17" s="86" t="str">
        <f>IF(SUM('Control Sample Data'!S$3:S$50)&gt;10,IF(AND(ISNUMBER('Control Sample Data'!S17),'Control Sample Data'!S17&lt;37,'Control Sample Data'!S17&gt;0),'Control Sample Data'!S17,37),"")</f>
        <v/>
      </c>
      <c r="T17" s="86" t="str">
        <f>IF(SUM('Control Sample Data'!T$3:T$50)&gt;10,IF(AND(ISNUMBER('Control Sample Data'!T17),'Control Sample Data'!T17&lt;37,'Control Sample Data'!T17&gt;0),'Control Sample Data'!T17,37),"")</f>
        <v/>
      </c>
      <c r="U17" s="86" t="str">
        <f>IF(SUM('Control Sample Data'!U$3:U$50)&gt;10,IF(AND(ISNUMBER('Control Sample Data'!U17),'Control Sample Data'!U17&lt;37,'Control Sample Data'!U17&gt;0),'Control Sample Data'!U17,37),"")</f>
        <v/>
      </c>
      <c r="V17" s="86" t="str">
        <f>IF(SUM('Control Sample Data'!V$3:V$50)&gt;10,IF(AND(ISNUMBER('Control Sample Data'!V17),'Control Sample Data'!V17&lt;37,'Control Sample Data'!V17&gt;0),'Control Sample Data'!V17,37),"")</f>
        <v/>
      </c>
      <c r="W17" s="86" t="str">
        <f>IF(SUM('Control Sample Data'!W$3:W$50)&gt;10,IF(AND(ISNUMBER('Control Sample Data'!W17),'Control Sample Data'!W17&lt;37,'Control Sample Data'!W17&gt;0),'Control Sample Data'!W17,37),"")</f>
        <v/>
      </c>
      <c r="X17" s="86" t="str">
        <f>IF(SUM('Control Sample Data'!X$3:X$50)&gt;10,IF(AND(ISNUMBER('Control Sample Data'!X17),'Control Sample Data'!X17&lt;37,'Control Sample Data'!X17&gt;0),'Control Sample Data'!X17,37),"")</f>
        <v/>
      </c>
      <c r="Y17" s="86" t="str">
        <f>IF(SUM('Control Sample Data'!Y$3:Y$50)&gt;10,IF(AND(ISNUMBER('Control Sample Data'!Y17),'Control Sample Data'!Y17&lt;37,'Control Sample Data'!Y17&gt;0),'Control Sample Data'!Y17,37),"")</f>
        <v/>
      </c>
      <c r="Z17" s="86" t="str">
        <f>IF(SUM('Control Sample Data'!Z$3:Z$50)&gt;10,IF(AND(ISNUMBER('Control Sample Data'!Z17),'Control Sample Data'!Z17&lt;37,'Control Sample Data'!Z17&gt;0),'Control Sample Data'!Z17,37),"")</f>
        <v/>
      </c>
      <c r="AA17" s="86" t="str">
        <f>IF(SUM('Control Sample Data'!AA$3:AA$50)&gt;10,IF(AND(ISNUMBER('Control Sample Data'!AA17),'Control Sample Data'!AA17&lt;37,'Control Sample Data'!AA17&gt;0),'Control Sample Data'!AA17,37),"")</f>
        <v/>
      </c>
      <c r="AB17" s="86" t="str">
        <f>IF(SUM('Control Sample Data'!AB$3:AB$50)&gt;10,IF(AND(ISNUMBER('Control Sample Data'!AB17),'Control Sample Data'!AB17&lt;37,'Control Sample Data'!AB17&gt;0),'Control Sample Data'!AB17,37),"")</f>
        <v/>
      </c>
      <c r="AC17" s="86" t="str">
        <f>IF(SUM('Control Sample Data'!AC$3:AC$50)&gt;10,IF(AND(ISNUMBER('Control Sample Data'!AC17),'Control Sample Data'!AC17&lt;37,'Control Sample Data'!AC17&gt;0),'Control Sample Data'!AC17,37),"")</f>
        <v/>
      </c>
      <c r="AD17" s="86" t="str">
        <f>IF(SUM('Control Sample Data'!AD$3:AD$50)&gt;10,IF(AND(ISNUMBER('Control Sample Data'!AD17),'Control Sample Data'!AD17&lt;37,'Control Sample Data'!AD17&gt;0),'Control Sample Data'!AD17,37),"")</f>
        <v/>
      </c>
      <c r="AE17" s="86" t="str">
        <f>IF(SUM('Control Sample Data'!AE$3:AE$50)&gt;10,IF(AND(ISNUMBER('Control Sample Data'!AE17),'Control Sample Data'!AE17&lt;37,'Control Sample Data'!AE17&gt;0),'Control Sample Data'!AE17,37),"")</f>
        <v/>
      </c>
      <c r="AF17" s="86" t="str">
        <f>IF(SUM('Control Sample Data'!AF$3:AF$50)&gt;10,IF(AND(ISNUMBER('Control Sample Data'!AF17),'Control Sample Data'!AF17&lt;37,'Control Sample Data'!AF17&gt;0),'Control Sample Data'!AF17,37),"")</f>
        <v/>
      </c>
      <c r="AG17" s="86" t="str">
        <f>IF(SUM('Control Sample Data'!AG$3:AG$50)&gt;10,IF(AND(ISNUMBER('Control Sample Data'!AG17),'Control Sample Data'!AG17&lt;37,'Control Sample Data'!AG17&gt;0),'Control Sample Data'!AG17,37),"")</f>
        <v/>
      </c>
      <c r="AH17" s="86" t="str">
        <f>IF(SUM('Control Sample Data'!AH$3:AH$50)&gt;10,IF(AND(ISNUMBER('Control Sample Data'!AH17),'Control Sample Data'!AH17&lt;37,'Control Sample Data'!AH17&gt;0),'Control Sample Data'!AH17,37),"")</f>
        <v/>
      </c>
      <c r="AI17" s="86" t="str">
        <f>IF(SUM('Control Sample Data'!AI$3:AI$50)&gt;10,IF(AND(ISNUMBER('Control Sample Data'!AI17),'Control Sample Data'!AI17&lt;37,'Control Sample Data'!AI17&gt;0),'Control Sample Data'!AI17,37),"")</f>
        <v/>
      </c>
      <c r="AJ17" s="86" t="str">
        <f>IF(SUM('Control Sample Data'!AJ$3:AJ$50)&gt;10,IF(AND(ISNUMBER('Control Sample Data'!AJ17),'Control Sample Data'!AJ17&lt;37,'Control Sample Data'!AJ17&gt;0),'Control Sample Data'!AJ17,37),"")</f>
        <v/>
      </c>
      <c r="AK17" s="86" t="str">
        <f>IF(SUM('Control Sample Data'!AK$3:AK$50)&gt;10,IF(AND(ISNUMBER('Control Sample Data'!AK17),'Control Sample Data'!AK17&lt;37,'Control Sample Data'!AK17&gt;0),'Control Sample Data'!AK17,37),"")</f>
        <v/>
      </c>
      <c r="AL17" s="86" t="str">
        <f>IF(SUM('Control Sample Data'!AL$3:AL$50)&gt;10,IF(AND(ISNUMBER('Control Sample Data'!AL17),'Control Sample Data'!AL17&lt;37,'Control Sample Data'!AL17&gt;0),'Control Sample Data'!AL17,37),"")</f>
        <v/>
      </c>
      <c r="AM17" s="86" t="str">
        <f>IF(SUM('Control Sample Data'!AM$3:AM$50)&gt;10,IF(AND(ISNUMBER('Control Sample Data'!AM17),'Control Sample Data'!AM17&lt;37,'Control Sample Data'!AM17&gt;0),'Control Sample Data'!AM17,37),"")</f>
        <v/>
      </c>
      <c r="AN17" s="86" t="str">
        <f>IF(SUM('Control Sample Data'!AN$3:AN$50)&gt;10,IF(AND(ISNUMBER('Control Sample Data'!AN17),'Control Sample Data'!AN17&lt;37,'Control Sample Data'!AN17&gt;0),'Control Sample Data'!AN17,37),"")</f>
        <v/>
      </c>
      <c r="AO17" s="86" t="str">
        <f>IF(SUM('Control Sample Data'!AO$3:AO$50)&gt;10,IF(AND(ISNUMBER('Control Sample Data'!AO17),'Control Sample Data'!AO17&lt;37,'Control Sample Data'!AO17&gt;0),'Control Sample Data'!AO17,37),"")</f>
        <v/>
      </c>
      <c r="AP17" s="86" t="str">
        <f>IF(SUM('Control Sample Data'!AP$3:AP$50)&gt;10,IF(AND(ISNUMBER('Control Sample Data'!AP17),'Control Sample Data'!AP17&lt;37,'Control Sample Data'!AP17&gt;0),'Control Sample Data'!AP17,37),"")</f>
        <v/>
      </c>
      <c r="AQ17" s="86" t="str">
        <f>IF(SUM('Control Sample Data'!AQ$3:AQ$50)&gt;10,IF(AND(ISNUMBER('Control Sample Data'!AQ17),'Control Sample Data'!AQ17&lt;37,'Control Sample Data'!AQ17&gt;0),'Control Sample Data'!AQ17,37),"")</f>
        <v/>
      </c>
      <c r="AR17" s="86" t="str">
        <f>IF(SUM('Control Sample Data'!AR$3:AR$50)&gt;10,IF(AND(ISNUMBER('Control Sample Data'!AR17),'Control Sample Data'!AR17&lt;37,'Control Sample Data'!AR17&gt;0),'Control Sample Data'!AR17,37),"")</f>
        <v/>
      </c>
      <c r="AS17" s="86" t="str">
        <f>IF(SUM('Control Sample Data'!AS$3:AS$50)&gt;10,IF(AND(ISNUMBER('Control Sample Data'!AS17),'Control Sample Data'!AS17&lt;37,'Control Sample Data'!AS17&gt;0),'Control Sample Data'!AS17,37),"")</f>
        <v/>
      </c>
      <c r="AT17" s="86" t="str">
        <f>IF(SUM('Control Sample Data'!AT$3:AT$50)&gt;10,IF(AND(ISNUMBER('Control Sample Data'!AT17),'Control Sample Data'!AT17&lt;37,'Control Sample Data'!AT17&gt;0),'Control Sample Data'!AT17,37),"")</f>
        <v/>
      </c>
      <c r="AU17" s="86" t="str">
        <f>IF(SUM('Control Sample Data'!AU$3:AU$50)&gt;10,IF(AND(ISNUMBER('Control Sample Data'!AU17),'Control Sample Data'!AU17&lt;37,'Control Sample Data'!AU17&gt;0),'Control Sample Data'!AU17,37),"")</f>
        <v/>
      </c>
      <c r="AV17" s="86" t="str">
        <f>IF(SUM('Control Sample Data'!AV$3:AV$50)&gt;10,IF(AND(ISNUMBER('Control Sample Data'!AV17),'Control Sample Data'!AV17&lt;37,'Control Sample Data'!AV17&gt;0),'Control Sample Data'!AV17,37),"")</f>
        <v/>
      </c>
      <c r="AW17" s="86" t="str">
        <f>IF(SUM('Control Sample Data'!AW$3:AW$50)&gt;10,IF(AND(ISNUMBER('Control Sample Data'!AW17),'Control Sample Data'!AW17&lt;37,'Control Sample Data'!AW17&gt;0),'Control Sample Data'!AW17,37),"")</f>
        <v/>
      </c>
      <c r="AX17" s="86" t="str">
        <f>IF(SUM('Control Sample Data'!AX$3:AX$50)&gt;10,IF(AND(ISNUMBER('Control Sample Data'!AX17),'Control Sample Data'!AX17&lt;37,'Control Sample Data'!AX17&gt;0),'Control Sample Data'!AX17,37),"")</f>
        <v/>
      </c>
      <c r="AY17" s="87">
        <f>IF(ISERROR(AVERAGE(Calculations!C17:AX17)),"",AVERAGE(Calculations!C17:AX17))</f>
        <v>25.319999999999997</v>
      </c>
      <c r="AZ17" s="87">
        <f>IF(ISERROR(STDEV(Calculations!C17:AX17)),"",IF(COUNT(Calculations!C17:AX17)&lt;3,"N/A",STDEV(Calculations!C17:AX17)))</f>
        <v>3.4641016151376811E-2</v>
      </c>
      <c r="BA17" s="84" t="s">
        <v>1531</v>
      </c>
      <c r="BB17" s="85" t="str">
        <f>'Array Table'!B16</f>
        <v>Blautia hydrogenotrophica</v>
      </c>
      <c r="BC17" s="86">
        <f>IF(SUM('Test Sample Data'!C$3:C$50)&gt;10,IF(AND(ISNUMBER('Test Sample Data'!C17),'Test Sample Data'!C17&lt;37,'Test Sample Data'!C17&gt;0),'Test Sample Data'!C17,37),"")</f>
        <v>25.02</v>
      </c>
      <c r="BD17" s="86">
        <f>IF(SUM('Test Sample Data'!D$3:D$50)&gt;10,IF(AND(ISNUMBER('Test Sample Data'!D17),'Test Sample Data'!D17&lt;37,'Test Sample Data'!D17&gt;0),'Test Sample Data'!D17,37),"")</f>
        <v>25</v>
      </c>
      <c r="BE17" s="86">
        <f>IF(SUM('Test Sample Data'!E$3:E$50)&gt;10,IF(AND(ISNUMBER('Test Sample Data'!E17),'Test Sample Data'!E17&lt;37,'Test Sample Data'!E17&gt;0),'Test Sample Data'!E17,37),"")</f>
        <v>24.89</v>
      </c>
      <c r="BF17" s="86" t="str">
        <f>IF(SUM('Test Sample Data'!F$3:F$50)&gt;10,IF(AND(ISNUMBER('Test Sample Data'!F17),'Test Sample Data'!F17&lt;37,'Test Sample Data'!F17&gt;0),'Test Sample Data'!F17,37),"")</f>
        <v/>
      </c>
      <c r="BG17" s="86" t="str">
        <f>IF(SUM('Test Sample Data'!G$3:G$50)&gt;10,IF(AND(ISNUMBER('Test Sample Data'!G17),'Test Sample Data'!G17&lt;37,'Test Sample Data'!G17&gt;0),'Test Sample Data'!G17,37),"")</f>
        <v/>
      </c>
      <c r="BH17" s="86" t="str">
        <f>IF(SUM('Test Sample Data'!H$3:H$50)&gt;10,IF(AND(ISNUMBER('Test Sample Data'!H17),'Test Sample Data'!H17&lt;37,'Test Sample Data'!H17&gt;0),'Test Sample Data'!H17,37),"")</f>
        <v/>
      </c>
      <c r="BI17" s="86" t="str">
        <f>IF(SUM('Test Sample Data'!I$3:I$50)&gt;10,IF(AND(ISNUMBER('Test Sample Data'!I17),'Test Sample Data'!I17&lt;37,'Test Sample Data'!I17&gt;0),'Test Sample Data'!I17,37),"")</f>
        <v/>
      </c>
      <c r="BJ17" s="86" t="str">
        <f>IF(SUM('Test Sample Data'!J$3:J$50)&gt;10,IF(AND(ISNUMBER('Test Sample Data'!J17),'Test Sample Data'!J17&lt;37,'Test Sample Data'!J17&gt;0),'Test Sample Data'!J17,37),"")</f>
        <v/>
      </c>
      <c r="BK17" s="86" t="str">
        <f>IF(SUM('Test Sample Data'!K$3:K$50)&gt;10,IF(AND(ISNUMBER('Test Sample Data'!K17),'Test Sample Data'!K17&lt;37,'Test Sample Data'!K17&gt;0),'Test Sample Data'!K17,37),"")</f>
        <v/>
      </c>
      <c r="BL17" s="86" t="str">
        <f>IF(SUM('Test Sample Data'!L$3:L$50)&gt;10,IF(AND(ISNUMBER('Test Sample Data'!L17),'Test Sample Data'!L17&lt;37,'Test Sample Data'!L17&gt;0),'Test Sample Data'!L17,37),"")</f>
        <v/>
      </c>
      <c r="BM17" s="86" t="str">
        <f>IF(SUM('Test Sample Data'!M$3:M$50)&gt;10,IF(AND(ISNUMBER('Test Sample Data'!M17),'Test Sample Data'!M17&lt;37,'Test Sample Data'!M17&gt;0),'Test Sample Data'!M17,37),"")</f>
        <v/>
      </c>
      <c r="BN17" s="86" t="str">
        <f>IF(SUM('Test Sample Data'!N$3:N$50)&gt;10,IF(AND(ISNUMBER('Test Sample Data'!N17),'Test Sample Data'!N17&lt;37,'Test Sample Data'!N17&gt;0),'Test Sample Data'!N17,37),"")</f>
        <v/>
      </c>
      <c r="BO17" s="86" t="str">
        <f>IF(SUM('Test Sample Data'!O$3:O$50)&gt;10,IF(AND(ISNUMBER('Test Sample Data'!O17),'Test Sample Data'!O17&lt;37,'Test Sample Data'!O17&gt;0),'Test Sample Data'!O17,37),"")</f>
        <v/>
      </c>
      <c r="BP17" s="86" t="str">
        <f>IF(SUM('Test Sample Data'!P$3:P$50)&gt;10,IF(AND(ISNUMBER('Test Sample Data'!P17),'Test Sample Data'!P17&lt;37,'Test Sample Data'!P17&gt;0),'Test Sample Data'!P17,37),"")</f>
        <v/>
      </c>
      <c r="BQ17" s="86" t="str">
        <f>IF(SUM('Test Sample Data'!Q$3:Q$50)&gt;10,IF(AND(ISNUMBER('Test Sample Data'!Q17),'Test Sample Data'!Q17&lt;37,'Test Sample Data'!Q17&gt;0),'Test Sample Data'!Q17,37),"")</f>
        <v/>
      </c>
      <c r="BR17" s="86" t="str">
        <f>IF(SUM('Test Sample Data'!R$3:R$50)&gt;10,IF(AND(ISNUMBER('Test Sample Data'!R17),'Test Sample Data'!R17&lt;37,'Test Sample Data'!R17&gt;0),'Test Sample Data'!R17,37),"")</f>
        <v/>
      </c>
      <c r="BS17" s="86" t="str">
        <f>IF(SUM('Test Sample Data'!S$3:S$50)&gt;10,IF(AND(ISNUMBER('Test Sample Data'!S17),'Test Sample Data'!S17&lt;37,'Test Sample Data'!S17&gt;0),'Test Sample Data'!S17,37),"")</f>
        <v/>
      </c>
      <c r="BT17" s="86" t="str">
        <f>IF(SUM('Test Sample Data'!T$3:T$50)&gt;10,IF(AND(ISNUMBER('Test Sample Data'!T17),'Test Sample Data'!T17&lt;37,'Test Sample Data'!T17&gt;0),'Test Sample Data'!T17,37),"")</f>
        <v/>
      </c>
      <c r="BU17" s="86" t="str">
        <f>IF(SUM('Test Sample Data'!U$3:U$50)&gt;10,IF(AND(ISNUMBER('Test Sample Data'!U17),'Test Sample Data'!U17&lt;37,'Test Sample Data'!U17&gt;0),'Test Sample Data'!U17,37),"")</f>
        <v/>
      </c>
      <c r="BV17" s="86" t="str">
        <f>IF(SUM('Test Sample Data'!V$3:V$50)&gt;10,IF(AND(ISNUMBER('Test Sample Data'!V17),'Test Sample Data'!V17&lt;37,'Test Sample Data'!V17&gt;0),'Test Sample Data'!V17,37),"")</f>
        <v/>
      </c>
      <c r="BW17" s="86" t="str">
        <f>IF(SUM('Test Sample Data'!W$3:W$50)&gt;10,IF(AND(ISNUMBER('Test Sample Data'!W17),'Test Sample Data'!W17&lt;37,'Test Sample Data'!W17&gt;0),'Test Sample Data'!W17,37),"")</f>
        <v/>
      </c>
      <c r="BX17" s="86" t="str">
        <f>IF(SUM('Test Sample Data'!X$3:X$50)&gt;10,IF(AND(ISNUMBER('Test Sample Data'!X17),'Test Sample Data'!X17&lt;37,'Test Sample Data'!X17&gt;0),'Test Sample Data'!X17,37),"")</f>
        <v/>
      </c>
      <c r="BY17" s="86" t="str">
        <f>IF(SUM('Test Sample Data'!Y$3:Y$50)&gt;10,IF(AND(ISNUMBER('Test Sample Data'!Y17),'Test Sample Data'!Y17&lt;37,'Test Sample Data'!Y17&gt;0),'Test Sample Data'!Y17,37),"")</f>
        <v/>
      </c>
      <c r="BZ17" s="86" t="str">
        <f>IF(SUM('Test Sample Data'!Z$3:Z$50)&gt;10,IF(AND(ISNUMBER('Test Sample Data'!Z17),'Test Sample Data'!Z17&lt;37,'Test Sample Data'!Z17&gt;0),'Test Sample Data'!Z17,37),"")</f>
        <v/>
      </c>
      <c r="CA17" s="86" t="str">
        <f>IF(SUM('Test Sample Data'!AA$3:AA$50)&gt;10,IF(AND(ISNUMBER('Test Sample Data'!AA17),'Test Sample Data'!AA17&lt;37,'Test Sample Data'!AA17&gt;0),'Test Sample Data'!AA17,37),"")</f>
        <v/>
      </c>
      <c r="CB17" s="86" t="str">
        <f>IF(SUM('Test Sample Data'!AB$3:AB$50)&gt;10,IF(AND(ISNUMBER('Test Sample Data'!AB17),'Test Sample Data'!AB17&lt;37,'Test Sample Data'!AB17&gt;0),'Test Sample Data'!AB17,37),"")</f>
        <v/>
      </c>
      <c r="CC17" s="86" t="str">
        <f>IF(SUM('Test Sample Data'!AC$3:AC$50)&gt;10,IF(AND(ISNUMBER('Test Sample Data'!AC17),'Test Sample Data'!AC17&lt;37,'Test Sample Data'!AC17&gt;0),'Test Sample Data'!AC17,37),"")</f>
        <v/>
      </c>
      <c r="CD17" s="86" t="str">
        <f>IF(SUM('Test Sample Data'!AD$3:AD$50)&gt;10,IF(AND(ISNUMBER('Test Sample Data'!AD17),'Test Sample Data'!AD17&lt;37,'Test Sample Data'!AD17&gt;0),'Test Sample Data'!AD17,37),"")</f>
        <v/>
      </c>
      <c r="CE17" s="86" t="str">
        <f>IF(SUM('Test Sample Data'!AE$3:AE$50)&gt;10,IF(AND(ISNUMBER('Test Sample Data'!AE17),'Test Sample Data'!AE17&lt;37,'Test Sample Data'!AE17&gt;0),'Test Sample Data'!AE17,37),"")</f>
        <v/>
      </c>
      <c r="CF17" s="86" t="str">
        <f>IF(SUM('Test Sample Data'!AF$3:AF$50)&gt;10,IF(AND(ISNUMBER('Test Sample Data'!AF17),'Test Sample Data'!AF17&lt;37,'Test Sample Data'!AF17&gt;0),'Test Sample Data'!AF17,37),"")</f>
        <v/>
      </c>
      <c r="CG17" s="86" t="str">
        <f>IF(SUM('Test Sample Data'!AG$3:AG$50)&gt;10,IF(AND(ISNUMBER('Test Sample Data'!AG17),'Test Sample Data'!AG17&lt;37,'Test Sample Data'!AG17&gt;0),'Test Sample Data'!AG17,37),"")</f>
        <v/>
      </c>
      <c r="CH17" s="86" t="str">
        <f>IF(SUM('Test Sample Data'!AH$3:AH$50)&gt;10,IF(AND(ISNUMBER('Test Sample Data'!AH17),'Test Sample Data'!AH17&lt;37,'Test Sample Data'!AH17&gt;0),'Test Sample Data'!AH17,37),"")</f>
        <v/>
      </c>
      <c r="CI17" s="86" t="str">
        <f>IF(SUM('Test Sample Data'!AI$3:AI$50)&gt;10,IF(AND(ISNUMBER('Test Sample Data'!AI17),'Test Sample Data'!AI17&lt;37,'Test Sample Data'!AI17&gt;0),'Test Sample Data'!AI17,37),"")</f>
        <v/>
      </c>
      <c r="CJ17" s="86" t="str">
        <f>IF(SUM('Test Sample Data'!AJ$3:AJ$50)&gt;10,IF(AND(ISNUMBER('Test Sample Data'!AJ17),'Test Sample Data'!AJ17&lt;37,'Test Sample Data'!AJ17&gt;0),'Test Sample Data'!AJ17,37),"")</f>
        <v/>
      </c>
      <c r="CK17" s="86" t="str">
        <f>IF(SUM('Test Sample Data'!AK$3:AK$50)&gt;10,IF(AND(ISNUMBER('Test Sample Data'!AK17),'Test Sample Data'!AK17&lt;37,'Test Sample Data'!AK17&gt;0),'Test Sample Data'!AK17,37),"")</f>
        <v/>
      </c>
      <c r="CL17" s="86" t="str">
        <f>IF(SUM('Test Sample Data'!AL$3:AL$50)&gt;10,IF(AND(ISNUMBER('Test Sample Data'!AL17),'Test Sample Data'!AL17&lt;37,'Test Sample Data'!AL17&gt;0),'Test Sample Data'!AL17,37),"")</f>
        <v/>
      </c>
      <c r="CM17" s="86" t="str">
        <f>IF(SUM('Test Sample Data'!AM$3:AM$50)&gt;10,IF(AND(ISNUMBER('Test Sample Data'!AM17),'Test Sample Data'!AM17&lt;37,'Test Sample Data'!AM17&gt;0),'Test Sample Data'!AM17,37),"")</f>
        <v/>
      </c>
      <c r="CN17" s="86" t="str">
        <f>IF(SUM('Test Sample Data'!AN$3:AN$50)&gt;10,IF(AND(ISNUMBER('Test Sample Data'!AN17),'Test Sample Data'!AN17&lt;37,'Test Sample Data'!AN17&gt;0),'Test Sample Data'!AN17,37),"")</f>
        <v/>
      </c>
      <c r="CO17" s="86" t="str">
        <f>IF(SUM('Test Sample Data'!AO$3:AO$50)&gt;10,IF(AND(ISNUMBER('Test Sample Data'!AO17),'Test Sample Data'!AO17&lt;37,'Test Sample Data'!AO17&gt;0),'Test Sample Data'!AO17,37),"")</f>
        <v/>
      </c>
      <c r="CP17" s="86" t="str">
        <f>IF(SUM('Test Sample Data'!AP$3:AP$50)&gt;10,IF(AND(ISNUMBER('Test Sample Data'!AP17),'Test Sample Data'!AP17&lt;37,'Test Sample Data'!AP17&gt;0),'Test Sample Data'!AP17,37),"")</f>
        <v/>
      </c>
      <c r="CQ17" s="86" t="str">
        <f>IF(SUM('Test Sample Data'!AQ$3:AQ$50)&gt;10,IF(AND(ISNUMBER('Test Sample Data'!AQ17),'Test Sample Data'!AQ17&lt;37,'Test Sample Data'!AQ17&gt;0),'Test Sample Data'!AQ17,37),"")</f>
        <v/>
      </c>
      <c r="CR17" s="86" t="str">
        <f>IF(SUM('Test Sample Data'!AR$3:AR$50)&gt;10,IF(AND(ISNUMBER('Test Sample Data'!AR17),'Test Sample Data'!AR17&lt;37,'Test Sample Data'!AR17&gt;0),'Test Sample Data'!AR17,37),"")</f>
        <v/>
      </c>
      <c r="CS17" s="86" t="str">
        <f>IF(SUM('Test Sample Data'!AS$3:AS$50)&gt;10,IF(AND(ISNUMBER('Test Sample Data'!AS17),'Test Sample Data'!AS17&lt;37,'Test Sample Data'!AS17&gt;0),'Test Sample Data'!AS17,37),"")</f>
        <v/>
      </c>
      <c r="CT17" s="86" t="str">
        <f>IF(SUM('Test Sample Data'!AT$3:AT$50)&gt;10,IF(AND(ISNUMBER('Test Sample Data'!AT17),'Test Sample Data'!AT17&lt;37,'Test Sample Data'!AT17&gt;0),'Test Sample Data'!AT17,37),"")</f>
        <v/>
      </c>
      <c r="CU17" s="86" t="str">
        <f>IF(SUM('Test Sample Data'!AU$3:AU$50)&gt;10,IF(AND(ISNUMBER('Test Sample Data'!AU17),'Test Sample Data'!AU17&lt;37,'Test Sample Data'!AU17&gt;0),'Test Sample Data'!AU17,37),"")</f>
        <v/>
      </c>
      <c r="CV17" s="86" t="str">
        <f>IF(SUM('Test Sample Data'!AV$3:AV$50)&gt;10,IF(AND(ISNUMBER('Test Sample Data'!AV17),'Test Sample Data'!AV17&lt;37,'Test Sample Data'!AV17&gt;0),'Test Sample Data'!AV17,37),"")</f>
        <v/>
      </c>
      <c r="CW17" s="86" t="str">
        <f>IF(SUM('Test Sample Data'!AW$3:AW$50)&gt;10,IF(AND(ISNUMBER('Test Sample Data'!AW17),'Test Sample Data'!AW17&lt;37,'Test Sample Data'!AW17&gt;0),'Test Sample Data'!AW17,37),"")</f>
        <v/>
      </c>
      <c r="CX17" s="86" t="str">
        <f>IF(SUM('Test Sample Data'!AX$3:AX$50)&gt;10,IF(AND(ISNUMBER('Test Sample Data'!AX17),'Test Sample Data'!AX17&lt;37,'Test Sample Data'!AX17&gt;0),'Test Sample Data'!AX17,37),"")</f>
        <v/>
      </c>
      <c r="CY17" s="87">
        <f>IF(ISERROR(AVERAGE(Calculations!BC17:CX17)),"",AVERAGE(Calculations!BC17:CX17))</f>
        <v>24.97</v>
      </c>
      <c r="CZ17" s="87">
        <f>IF(ISERROR(STDEV(Calculations!BC17:CX17)),"",IF(COUNT(Calculations!BC17:CX17)&lt;3,"N/A",STDEV(Calculations!BC17:CX17)))</f>
        <v>6.9999999999999521E-2</v>
      </c>
      <c r="DA17" s="84" t="s">
        <v>1531</v>
      </c>
      <c r="DB17" s="85" t="str">
        <f>'Array Table'!B16</f>
        <v>Blautia hydrogenotrophica</v>
      </c>
      <c r="DC17" s="87">
        <f>IF(SUM('No Template Controls'!C$3:C$50)&gt;10,IF(AND(ISNUMBER('No Template Controls'!C17),'No Template Controls'!C17&lt;37,'No Template Controls'!C17&gt;0),'No Template Controls'!C17,37),"")</f>
        <v>37</v>
      </c>
      <c r="DD17" s="87">
        <f>IF(SUM('No Template Controls'!D$3:D$50)&gt;10,IF(AND(ISNUMBER('No Template Controls'!D17),'No Template Controls'!D17&lt;37,'No Template Controls'!D17&gt;0),'No Template Controls'!D17,37),"")</f>
        <v>37</v>
      </c>
      <c r="DE17" s="87">
        <f>IF(SUM('No Template Controls'!E$3:E$50)&gt;10,IF(AND(ISNUMBER('No Template Controls'!E17),'No Template Controls'!E17&lt;37,'No Template Controls'!E17&gt;0),'No Template Controls'!E17,37),"")</f>
        <v>37</v>
      </c>
      <c r="DF17" s="87" t="str">
        <f>IF(SUM('No Template Controls'!F$3:F$50)&gt;10,IF(AND(ISNUMBER('No Template Controls'!F17),'No Template Controls'!F17&lt;37,'No Template Controls'!F17&gt;0),'No Template Controls'!F17,37),"")</f>
        <v/>
      </c>
      <c r="DG17" s="87" t="str">
        <f>IF(SUM('No Template Controls'!G$3:G$50)&gt;10,IF(AND(ISNUMBER('No Template Controls'!G17),'No Template Controls'!G17&lt;37,'No Template Controls'!G17&gt;0),'No Template Controls'!G17,37),"")</f>
        <v/>
      </c>
      <c r="DH17" s="87" t="str">
        <f>IF(SUM('No Template Controls'!H$3:H$50)&gt;10,IF(AND(ISNUMBER('No Template Controls'!H17),'No Template Controls'!H17&lt;37,'No Template Controls'!H17&gt;0),'No Template Controls'!H17,37),"")</f>
        <v/>
      </c>
      <c r="DI17" s="87">
        <f>IF(ISERROR(AVERAGE(Calculations!DC17:DH17)),"",AVERAGE(Calculations!DC17:DH17))</f>
        <v>37</v>
      </c>
      <c r="DJ17" s="87">
        <f>IF(ISERROR(STDEV(Calculations!DC17:DH17)),"",IF(COUNT(Calculations!DC17:DH17)&lt;3,"N/A",STDEV(Calculations!DC17:DH17)))</f>
        <v>0</v>
      </c>
      <c r="DK17" s="84" t="s">
        <v>1531</v>
      </c>
      <c r="DL17" s="85" t="str">
        <f>'Array Table'!B16</f>
        <v>Blautia hydrogenotrophica</v>
      </c>
      <c r="DM17" s="86">
        <f t="shared" si="0"/>
        <v>0.80000000000000071</v>
      </c>
      <c r="DN17" s="86">
        <f t="shared" si="1"/>
        <v>0.63499999999999801</v>
      </c>
      <c r="DO17" s="86">
        <f t="shared" si="2"/>
        <v>0.80000000000000071</v>
      </c>
      <c r="DP17" s="86" t="str">
        <f t="shared" si="3"/>
        <v/>
      </c>
      <c r="DQ17" s="86" t="str">
        <f t="shared" si="4"/>
        <v/>
      </c>
      <c r="DR17" s="86" t="str">
        <f t="shared" si="5"/>
        <v/>
      </c>
      <c r="DS17" s="86" t="str">
        <f t="shared" si="6"/>
        <v/>
      </c>
      <c r="DT17" s="86" t="str">
        <f t="shared" si="7"/>
        <v/>
      </c>
      <c r="DU17" s="86" t="str">
        <f t="shared" si="8"/>
        <v/>
      </c>
      <c r="DV17" s="86" t="str">
        <f t="shared" si="9"/>
        <v/>
      </c>
      <c r="DW17" s="86" t="str">
        <f t="shared" si="10"/>
        <v/>
      </c>
      <c r="DX17" s="86" t="str">
        <f t="shared" si="11"/>
        <v/>
      </c>
      <c r="DY17" s="86" t="str">
        <f t="shared" si="12"/>
        <v/>
      </c>
      <c r="DZ17" s="86" t="str">
        <f t="shared" si="13"/>
        <v/>
      </c>
      <c r="EA17" s="86" t="str">
        <f t="shared" si="14"/>
        <v/>
      </c>
      <c r="EB17" s="86" t="str">
        <f t="shared" si="15"/>
        <v/>
      </c>
      <c r="EC17" s="86" t="str">
        <f t="shared" si="16"/>
        <v/>
      </c>
      <c r="ED17" s="86" t="str">
        <f t="shared" si="17"/>
        <v/>
      </c>
      <c r="EE17" s="86" t="str">
        <f t="shared" si="18"/>
        <v/>
      </c>
      <c r="EF17" s="86" t="str">
        <f t="shared" si="19"/>
        <v/>
      </c>
      <c r="EG17" s="86" t="str">
        <f t="shared" si="20"/>
        <v/>
      </c>
      <c r="EH17" s="86" t="str">
        <f t="shared" si="21"/>
        <v/>
      </c>
      <c r="EI17" s="86" t="str">
        <f t="shared" si="22"/>
        <v/>
      </c>
      <c r="EJ17" s="86" t="str">
        <f t="shared" si="23"/>
        <v/>
      </c>
      <c r="EK17" s="86" t="str">
        <f t="shared" si="24"/>
        <v/>
      </c>
      <c r="EL17" s="86" t="str">
        <f t="shared" si="25"/>
        <v/>
      </c>
      <c r="EM17" s="86" t="str">
        <f t="shared" si="26"/>
        <v/>
      </c>
      <c r="EN17" s="86" t="str">
        <f t="shared" si="27"/>
        <v/>
      </c>
      <c r="EO17" s="86" t="str">
        <f t="shared" si="28"/>
        <v/>
      </c>
      <c r="EP17" s="86" t="str">
        <f t="shared" si="29"/>
        <v/>
      </c>
      <c r="EQ17" s="86" t="str">
        <f t="shared" si="30"/>
        <v/>
      </c>
      <c r="ER17" s="86" t="str">
        <f t="shared" si="31"/>
        <v/>
      </c>
      <c r="ES17" s="86" t="str">
        <f t="shared" si="32"/>
        <v/>
      </c>
      <c r="ET17" s="86" t="str">
        <f t="shared" si="33"/>
        <v/>
      </c>
      <c r="EU17" s="86" t="str">
        <f t="shared" si="34"/>
        <v/>
      </c>
      <c r="EV17" s="86" t="str">
        <f t="shared" si="35"/>
        <v/>
      </c>
      <c r="EW17" s="86" t="str">
        <f t="shared" si="36"/>
        <v/>
      </c>
      <c r="EX17" s="86" t="str">
        <f t="shared" si="37"/>
        <v/>
      </c>
      <c r="EY17" s="86" t="str">
        <f t="shared" si="38"/>
        <v/>
      </c>
      <c r="EZ17" s="86" t="str">
        <f t="shared" si="39"/>
        <v/>
      </c>
      <c r="FA17" s="86" t="str">
        <f t="shared" si="40"/>
        <v/>
      </c>
      <c r="FB17" s="86" t="str">
        <f t="shared" si="41"/>
        <v/>
      </c>
      <c r="FC17" s="86" t="str">
        <f t="shared" si="42"/>
        <v/>
      </c>
      <c r="FD17" s="86" t="str">
        <f t="shared" si="43"/>
        <v/>
      </c>
      <c r="FE17" s="86" t="str">
        <f t="shared" si="44"/>
        <v/>
      </c>
      <c r="FF17" s="86" t="str">
        <f t="shared" si="45"/>
        <v/>
      </c>
      <c r="FG17" s="86" t="str">
        <f t="shared" si="46"/>
        <v/>
      </c>
      <c r="FH17" s="86" t="str">
        <f t="shared" si="47"/>
        <v/>
      </c>
      <c r="FI17" s="88">
        <f t="shared" si="48"/>
        <v>0.74499999999999977</v>
      </c>
      <c r="FJ17" s="84" t="s">
        <v>1531</v>
      </c>
      <c r="FK17" s="85" t="str">
        <f>'Array Table'!B16</f>
        <v>Blautia hydrogenotrophica</v>
      </c>
      <c r="FL17" s="86">
        <f t="shared" si="49"/>
        <v>0.66499999999999915</v>
      </c>
      <c r="FM17" s="86">
        <f t="shared" si="50"/>
        <v>-0.35500000000000043</v>
      </c>
      <c r="FN17" s="86">
        <f t="shared" si="51"/>
        <v>1.0350000000000001</v>
      </c>
      <c r="FO17" s="86" t="str">
        <f t="shared" si="52"/>
        <v/>
      </c>
      <c r="FP17" s="86" t="str">
        <f t="shared" si="53"/>
        <v/>
      </c>
      <c r="FQ17" s="86" t="str">
        <f t="shared" si="54"/>
        <v/>
      </c>
      <c r="FR17" s="86" t="str">
        <f t="shared" si="55"/>
        <v/>
      </c>
      <c r="FS17" s="86" t="str">
        <f t="shared" si="56"/>
        <v/>
      </c>
      <c r="FT17" s="86" t="str">
        <f t="shared" si="57"/>
        <v/>
      </c>
      <c r="FU17" s="86" t="str">
        <f t="shared" si="58"/>
        <v/>
      </c>
      <c r="FV17" s="86" t="str">
        <f t="shared" si="59"/>
        <v/>
      </c>
      <c r="FW17" s="86" t="str">
        <f t="shared" si="60"/>
        <v/>
      </c>
      <c r="FX17" s="86" t="str">
        <f t="shared" si="61"/>
        <v/>
      </c>
      <c r="FY17" s="86" t="str">
        <f t="shared" si="62"/>
        <v/>
      </c>
      <c r="FZ17" s="86" t="str">
        <f t="shared" si="63"/>
        <v/>
      </c>
      <c r="GA17" s="86" t="str">
        <f t="shared" si="64"/>
        <v/>
      </c>
      <c r="GB17" s="86" t="str">
        <f t="shared" si="65"/>
        <v/>
      </c>
      <c r="GC17" s="86" t="str">
        <f t="shared" si="66"/>
        <v/>
      </c>
      <c r="GD17" s="86" t="str">
        <f t="shared" si="67"/>
        <v/>
      </c>
      <c r="GE17" s="86" t="str">
        <f t="shared" si="68"/>
        <v/>
      </c>
      <c r="GF17" s="86" t="str">
        <f t="shared" si="69"/>
        <v/>
      </c>
      <c r="GG17" s="86" t="str">
        <f t="shared" si="70"/>
        <v/>
      </c>
      <c r="GH17" s="86" t="str">
        <f t="shared" si="71"/>
        <v/>
      </c>
      <c r="GI17" s="86" t="str">
        <f t="shared" si="72"/>
        <v/>
      </c>
      <c r="GJ17" s="86" t="str">
        <f t="shared" si="73"/>
        <v/>
      </c>
      <c r="GK17" s="86" t="str">
        <f t="shared" si="74"/>
        <v/>
      </c>
      <c r="GL17" s="86" t="str">
        <f t="shared" si="75"/>
        <v/>
      </c>
      <c r="GM17" s="86" t="str">
        <f t="shared" si="76"/>
        <v/>
      </c>
      <c r="GN17" s="86" t="str">
        <f t="shared" si="77"/>
        <v/>
      </c>
      <c r="GO17" s="86" t="str">
        <f t="shared" si="78"/>
        <v/>
      </c>
      <c r="GP17" s="86" t="str">
        <f t="shared" si="79"/>
        <v/>
      </c>
      <c r="GQ17" s="86" t="str">
        <f t="shared" si="80"/>
        <v/>
      </c>
      <c r="GR17" s="86" t="str">
        <f t="shared" si="81"/>
        <v/>
      </c>
      <c r="GS17" s="86" t="str">
        <f t="shared" si="82"/>
        <v/>
      </c>
      <c r="GT17" s="86" t="str">
        <f t="shared" si="83"/>
        <v/>
      </c>
      <c r="GU17" s="86" t="str">
        <f t="shared" si="84"/>
        <v/>
      </c>
      <c r="GV17" s="86" t="str">
        <f t="shared" si="85"/>
        <v/>
      </c>
      <c r="GW17" s="86" t="str">
        <f t="shared" si="86"/>
        <v/>
      </c>
      <c r="GX17" s="86" t="str">
        <f t="shared" si="87"/>
        <v/>
      </c>
      <c r="GY17" s="86" t="str">
        <f t="shared" si="88"/>
        <v/>
      </c>
      <c r="GZ17" s="86" t="str">
        <f t="shared" si="89"/>
        <v/>
      </c>
      <c r="HA17" s="86" t="str">
        <f t="shared" si="90"/>
        <v/>
      </c>
      <c r="HB17" s="86" t="str">
        <f t="shared" si="91"/>
        <v/>
      </c>
      <c r="HC17" s="86" t="str">
        <f t="shared" si="92"/>
        <v/>
      </c>
      <c r="HD17" s="86" t="str">
        <f t="shared" si="93"/>
        <v/>
      </c>
      <c r="HE17" s="86" t="str">
        <f t="shared" si="94"/>
        <v/>
      </c>
      <c r="HF17" s="86" t="str">
        <f t="shared" si="95"/>
        <v/>
      </c>
      <c r="HG17" s="86" t="str">
        <f t="shared" si="96"/>
        <v/>
      </c>
      <c r="HH17" s="89">
        <f t="shared" si="97"/>
        <v>0.44833333333333297</v>
      </c>
      <c r="HI17" s="84" t="s">
        <v>1531</v>
      </c>
      <c r="HJ17" s="85" t="str">
        <f>'Array Table'!B16</f>
        <v>Blautia hydrogenotrophica</v>
      </c>
      <c r="HK17" s="87">
        <f t="shared" si="154"/>
        <v>1.2283031493691747</v>
      </c>
      <c r="HL17" s="90">
        <f t="shared" si="149"/>
        <v>1.2283031493691747</v>
      </c>
      <c r="HM17" s="87">
        <f t="shared" si="150"/>
        <v>8.9305565380314395E-2</v>
      </c>
      <c r="HN17" s="84" t="s">
        <v>1531</v>
      </c>
      <c r="HO17" s="85" t="str">
        <f>'Array Table'!B16</f>
        <v>Blautia hydrogenotrophica</v>
      </c>
      <c r="HP17" s="92">
        <f t="shared" si="151"/>
        <v>11.7</v>
      </c>
      <c r="HQ17" s="92">
        <f t="shared" si="236"/>
        <v>11.64</v>
      </c>
      <c r="HR17" s="92">
        <f t="shared" si="237"/>
        <v>11.7</v>
      </c>
      <c r="HS17" s="92" t="str">
        <f t="shared" si="238"/>
        <v/>
      </c>
      <c r="HT17" s="92" t="str">
        <f t="shared" si="239"/>
        <v/>
      </c>
      <c r="HU17" s="92" t="str">
        <f t="shared" si="240"/>
        <v/>
      </c>
      <c r="HV17" s="92" t="str">
        <f t="shared" si="241"/>
        <v/>
      </c>
      <c r="HW17" s="92" t="str">
        <f t="shared" si="242"/>
        <v/>
      </c>
      <c r="HX17" s="92" t="str">
        <f t="shared" si="243"/>
        <v/>
      </c>
      <c r="HY17" s="92" t="str">
        <f t="shared" si="244"/>
        <v/>
      </c>
      <c r="HZ17" s="92" t="str">
        <f t="shared" si="245"/>
        <v/>
      </c>
      <c r="IA17" s="92" t="str">
        <f t="shared" si="246"/>
        <v/>
      </c>
      <c r="IB17" s="92" t="str">
        <f t="shared" si="247"/>
        <v/>
      </c>
      <c r="IC17" s="92" t="str">
        <f t="shared" si="248"/>
        <v/>
      </c>
      <c r="ID17" s="92" t="str">
        <f t="shared" si="249"/>
        <v/>
      </c>
      <c r="IE17" s="92" t="str">
        <f t="shared" si="250"/>
        <v/>
      </c>
      <c r="IF17" s="92" t="str">
        <f t="shared" si="251"/>
        <v/>
      </c>
      <c r="IG17" s="92" t="str">
        <f t="shared" si="252"/>
        <v/>
      </c>
      <c r="IH17" s="92" t="str">
        <f t="shared" si="253"/>
        <v/>
      </c>
      <c r="II17" s="92" t="str">
        <f t="shared" si="254"/>
        <v/>
      </c>
      <c r="IJ17" s="92" t="str">
        <f t="shared" si="255"/>
        <v/>
      </c>
      <c r="IK17" s="92" t="str">
        <f t="shared" si="155"/>
        <v/>
      </c>
      <c r="IL17" s="92" t="str">
        <f t="shared" si="156"/>
        <v/>
      </c>
      <c r="IM17" s="92" t="str">
        <f t="shared" si="157"/>
        <v/>
      </c>
      <c r="IN17" s="92" t="str">
        <f t="shared" si="158"/>
        <v/>
      </c>
      <c r="IO17" s="92" t="str">
        <f t="shared" si="159"/>
        <v/>
      </c>
      <c r="IP17" s="92" t="str">
        <f t="shared" si="160"/>
        <v/>
      </c>
      <c r="IQ17" s="92" t="str">
        <f t="shared" si="161"/>
        <v/>
      </c>
      <c r="IR17" s="92" t="str">
        <f t="shared" si="162"/>
        <v/>
      </c>
      <c r="IS17" s="92" t="str">
        <f t="shared" si="163"/>
        <v/>
      </c>
      <c r="IT17" s="92" t="str">
        <f t="shared" si="164"/>
        <v/>
      </c>
      <c r="IU17" s="92" t="str">
        <f t="shared" si="165"/>
        <v/>
      </c>
      <c r="IV17" s="92" t="str">
        <f t="shared" si="166"/>
        <v/>
      </c>
      <c r="IW17" s="92" t="str">
        <f t="shared" si="167"/>
        <v/>
      </c>
      <c r="IX17" s="92" t="str">
        <f t="shared" si="168"/>
        <v/>
      </c>
      <c r="IY17" s="92" t="str">
        <f t="shared" si="169"/>
        <v/>
      </c>
      <c r="IZ17" s="92" t="str">
        <f t="shared" si="170"/>
        <v/>
      </c>
      <c r="JA17" s="92" t="str">
        <f t="shared" si="171"/>
        <v/>
      </c>
      <c r="JB17" s="92" t="str">
        <f t="shared" si="172"/>
        <v/>
      </c>
      <c r="JC17" s="92" t="str">
        <f t="shared" si="173"/>
        <v/>
      </c>
      <c r="JD17" s="92" t="str">
        <f t="shared" si="174"/>
        <v/>
      </c>
      <c r="JE17" s="92" t="str">
        <f t="shared" si="175"/>
        <v/>
      </c>
      <c r="JF17" s="92" t="str">
        <f t="shared" si="176"/>
        <v/>
      </c>
      <c r="JG17" s="92" t="str">
        <f t="shared" si="177"/>
        <v/>
      </c>
      <c r="JH17" s="92" t="str">
        <f t="shared" si="178"/>
        <v/>
      </c>
      <c r="JI17" s="92" t="str">
        <f t="shared" si="179"/>
        <v/>
      </c>
      <c r="JJ17" s="92" t="str">
        <f t="shared" si="180"/>
        <v/>
      </c>
      <c r="JK17" s="92" t="str">
        <f t="shared" si="181"/>
        <v/>
      </c>
      <c r="JL17" s="84" t="s">
        <v>1531</v>
      </c>
      <c r="JM17" s="85" t="str">
        <f>'Array Table'!B16</f>
        <v>Blautia hydrogenotrophica</v>
      </c>
      <c r="JN17" s="92">
        <f t="shared" si="152"/>
        <v>11.98</v>
      </c>
      <c r="JO17" s="92">
        <f t="shared" si="256"/>
        <v>12</v>
      </c>
      <c r="JP17" s="92">
        <f t="shared" si="257"/>
        <v>12.11</v>
      </c>
      <c r="JQ17" s="92" t="str">
        <f t="shared" si="258"/>
        <v/>
      </c>
      <c r="JR17" s="92" t="str">
        <f t="shared" si="259"/>
        <v/>
      </c>
      <c r="JS17" s="92" t="str">
        <f t="shared" si="260"/>
        <v/>
      </c>
      <c r="JT17" s="92" t="str">
        <f t="shared" si="261"/>
        <v/>
      </c>
      <c r="JU17" s="92" t="str">
        <f t="shared" si="262"/>
        <v/>
      </c>
      <c r="JV17" s="92" t="str">
        <f t="shared" si="263"/>
        <v/>
      </c>
      <c r="JW17" s="92" t="str">
        <f t="shared" si="264"/>
        <v/>
      </c>
      <c r="JX17" s="92" t="str">
        <f t="shared" si="265"/>
        <v/>
      </c>
      <c r="JY17" s="92" t="str">
        <f t="shared" si="266"/>
        <v/>
      </c>
      <c r="JZ17" s="92" t="str">
        <f t="shared" si="267"/>
        <v/>
      </c>
      <c r="KA17" s="92" t="str">
        <f t="shared" si="268"/>
        <v/>
      </c>
      <c r="KB17" s="92" t="str">
        <f t="shared" si="269"/>
        <v/>
      </c>
      <c r="KC17" s="92" t="str">
        <f t="shared" si="270"/>
        <v/>
      </c>
      <c r="KD17" s="92" t="str">
        <f t="shared" si="271"/>
        <v/>
      </c>
      <c r="KE17" s="92" t="str">
        <f t="shared" si="272"/>
        <v/>
      </c>
      <c r="KF17" s="92" t="str">
        <f t="shared" si="273"/>
        <v/>
      </c>
      <c r="KG17" s="92" t="str">
        <f t="shared" si="274"/>
        <v/>
      </c>
      <c r="KH17" s="92" t="str">
        <f t="shared" si="275"/>
        <v/>
      </c>
      <c r="KI17" s="92" t="str">
        <f t="shared" si="182"/>
        <v/>
      </c>
      <c r="KJ17" s="92" t="str">
        <f t="shared" si="183"/>
        <v/>
      </c>
      <c r="KK17" s="92" t="str">
        <f t="shared" si="184"/>
        <v/>
      </c>
      <c r="KL17" s="92" t="str">
        <f t="shared" si="185"/>
        <v/>
      </c>
      <c r="KM17" s="92" t="str">
        <f t="shared" si="186"/>
        <v/>
      </c>
      <c r="KN17" s="92" t="str">
        <f t="shared" si="187"/>
        <v/>
      </c>
      <c r="KO17" s="92" t="str">
        <f t="shared" si="188"/>
        <v/>
      </c>
      <c r="KP17" s="92" t="str">
        <f t="shared" si="189"/>
        <v/>
      </c>
      <c r="KQ17" s="92" t="str">
        <f t="shared" si="190"/>
        <v/>
      </c>
      <c r="KR17" s="92" t="str">
        <f t="shared" si="191"/>
        <v/>
      </c>
      <c r="KS17" s="92" t="str">
        <f t="shared" si="192"/>
        <v/>
      </c>
      <c r="KT17" s="92" t="str">
        <f t="shared" si="193"/>
        <v/>
      </c>
      <c r="KU17" s="92" t="str">
        <f t="shared" si="194"/>
        <v/>
      </c>
      <c r="KV17" s="92" t="str">
        <f t="shared" si="195"/>
        <v/>
      </c>
      <c r="KW17" s="92" t="str">
        <f t="shared" si="196"/>
        <v/>
      </c>
      <c r="KX17" s="92" t="str">
        <f t="shared" si="197"/>
        <v/>
      </c>
      <c r="KY17" s="92" t="str">
        <f t="shared" si="198"/>
        <v/>
      </c>
      <c r="KZ17" s="92" t="str">
        <f t="shared" si="199"/>
        <v/>
      </c>
      <c r="LA17" s="92" t="str">
        <f t="shared" si="200"/>
        <v/>
      </c>
      <c r="LB17" s="92" t="str">
        <f t="shared" si="201"/>
        <v/>
      </c>
      <c r="LC17" s="92" t="str">
        <f t="shared" si="202"/>
        <v/>
      </c>
      <c r="LD17" s="92" t="str">
        <f t="shared" si="203"/>
        <v/>
      </c>
      <c r="LE17" s="92" t="str">
        <f t="shared" si="204"/>
        <v/>
      </c>
      <c r="LF17" s="92" t="str">
        <f t="shared" si="205"/>
        <v/>
      </c>
      <c r="LG17" s="92" t="str">
        <f t="shared" si="206"/>
        <v/>
      </c>
      <c r="LH17" s="92" t="str">
        <f t="shared" si="207"/>
        <v/>
      </c>
      <c r="LI17" s="92" t="str">
        <f t="shared" si="208"/>
        <v/>
      </c>
      <c r="LJ17" s="84" t="s">
        <v>1531</v>
      </c>
      <c r="LK17" s="85" t="str">
        <f>'Array Table'!B16</f>
        <v>Blautia hydrogenotrophica</v>
      </c>
      <c r="LL17" s="93" t="str">
        <f t="shared" si="153"/>
        <v>+</v>
      </c>
      <c r="LM17" s="93" t="str">
        <f t="shared" si="276"/>
        <v>+</v>
      </c>
      <c r="LN17" s="93" t="str">
        <f t="shared" si="277"/>
        <v>+</v>
      </c>
      <c r="LO17" s="93" t="str">
        <f t="shared" si="278"/>
        <v/>
      </c>
      <c r="LP17" s="93" t="str">
        <f t="shared" si="279"/>
        <v/>
      </c>
      <c r="LQ17" s="93" t="str">
        <f t="shared" si="280"/>
        <v/>
      </c>
      <c r="LR17" s="93" t="str">
        <f t="shared" si="281"/>
        <v/>
      </c>
      <c r="LS17" s="93" t="str">
        <f t="shared" si="282"/>
        <v/>
      </c>
      <c r="LT17" s="93" t="str">
        <f t="shared" si="283"/>
        <v/>
      </c>
      <c r="LU17" s="93" t="str">
        <f t="shared" si="284"/>
        <v/>
      </c>
      <c r="LV17" s="93" t="str">
        <f t="shared" si="285"/>
        <v/>
      </c>
      <c r="LW17" s="93" t="str">
        <f t="shared" si="286"/>
        <v/>
      </c>
      <c r="LX17" s="93" t="str">
        <f t="shared" si="287"/>
        <v/>
      </c>
      <c r="LY17" s="93" t="str">
        <f t="shared" si="288"/>
        <v/>
      </c>
      <c r="LZ17" s="93" t="str">
        <f t="shared" si="289"/>
        <v/>
      </c>
      <c r="MA17" s="93" t="str">
        <f t="shared" si="290"/>
        <v/>
      </c>
      <c r="MB17" s="93" t="str">
        <f t="shared" si="291"/>
        <v/>
      </c>
      <c r="MC17" s="93" t="str">
        <f t="shared" si="292"/>
        <v/>
      </c>
      <c r="MD17" s="93" t="str">
        <f t="shared" si="293"/>
        <v/>
      </c>
      <c r="ME17" s="93" t="str">
        <f t="shared" si="294"/>
        <v/>
      </c>
      <c r="MF17" s="93" t="str">
        <f t="shared" si="295"/>
        <v/>
      </c>
      <c r="MG17" s="93" t="str">
        <f t="shared" si="209"/>
        <v/>
      </c>
      <c r="MH17" s="93" t="str">
        <f t="shared" si="210"/>
        <v/>
      </c>
      <c r="MI17" s="93" t="str">
        <f t="shared" si="211"/>
        <v/>
      </c>
      <c r="MJ17" s="93" t="str">
        <f t="shared" si="212"/>
        <v/>
      </c>
      <c r="MK17" s="93" t="str">
        <f t="shared" si="213"/>
        <v/>
      </c>
      <c r="ML17" s="93" t="str">
        <f t="shared" si="214"/>
        <v/>
      </c>
      <c r="MM17" s="93" t="str">
        <f t="shared" si="215"/>
        <v/>
      </c>
      <c r="MN17" s="93" t="str">
        <f t="shared" si="216"/>
        <v/>
      </c>
      <c r="MO17" s="93" t="str">
        <f t="shared" si="217"/>
        <v/>
      </c>
      <c r="MP17" s="93" t="str">
        <f t="shared" si="218"/>
        <v/>
      </c>
      <c r="MQ17" s="93" t="str">
        <f t="shared" si="219"/>
        <v/>
      </c>
      <c r="MR17" s="93" t="str">
        <f t="shared" si="220"/>
        <v/>
      </c>
      <c r="MS17" s="93" t="str">
        <f t="shared" si="221"/>
        <v/>
      </c>
      <c r="MT17" s="93" t="str">
        <f t="shared" si="222"/>
        <v/>
      </c>
      <c r="MU17" s="93" t="str">
        <f t="shared" si="223"/>
        <v/>
      </c>
      <c r="MV17" s="93" t="str">
        <f t="shared" si="224"/>
        <v/>
      </c>
      <c r="MW17" s="93" t="str">
        <f t="shared" si="225"/>
        <v/>
      </c>
      <c r="MX17" s="93" t="str">
        <f t="shared" si="226"/>
        <v/>
      </c>
      <c r="MY17" s="93" t="str">
        <f t="shared" si="227"/>
        <v/>
      </c>
      <c r="MZ17" s="93" t="str">
        <f t="shared" si="228"/>
        <v/>
      </c>
      <c r="NA17" s="93" t="str">
        <f t="shared" si="229"/>
        <v/>
      </c>
      <c r="NB17" s="93" t="str">
        <f t="shared" si="230"/>
        <v/>
      </c>
      <c r="NC17" s="93" t="str">
        <f t="shared" si="231"/>
        <v/>
      </c>
      <c r="ND17" s="93" t="str">
        <f t="shared" si="232"/>
        <v/>
      </c>
      <c r="NE17" s="93" t="str">
        <f t="shared" si="233"/>
        <v/>
      </c>
      <c r="NF17" s="93" t="str">
        <f t="shared" si="234"/>
        <v/>
      </c>
      <c r="NG17" s="93" t="str">
        <f t="shared" si="235"/>
        <v/>
      </c>
      <c r="NH17" s="84" t="s">
        <v>1531</v>
      </c>
      <c r="NI17" s="85" t="str">
        <f>'Array Table'!B16</f>
        <v>Blautia hydrogenotrophica</v>
      </c>
      <c r="NJ17" s="93" t="str">
        <f t="shared" si="101"/>
        <v>+</v>
      </c>
      <c r="NK17" s="93" t="str">
        <f t="shared" si="102"/>
        <v>+</v>
      </c>
      <c r="NL17" s="93" t="str">
        <f t="shared" si="103"/>
        <v>+</v>
      </c>
      <c r="NM17" s="93" t="str">
        <f t="shared" si="104"/>
        <v/>
      </c>
      <c r="NN17" s="93" t="str">
        <f t="shared" si="105"/>
        <v/>
      </c>
      <c r="NO17" s="93" t="str">
        <f t="shared" si="106"/>
        <v/>
      </c>
      <c r="NP17" s="93" t="str">
        <f t="shared" si="107"/>
        <v/>
      </c>
      <c r="NQ17" s="93" t="str">
        <f t="shared" si="108"/>
        <v/>
      </c>
      <c r="NR17" s="93" t="str">
        <f t="shared" si="109"/>
        <v/>
      </c>
      <c r="NS17" s="93" t="str">
        <f t="shared" si="110"/>
        <v/>
      </c>
      <c r="NT17" s="93" t="str">
        <f t="shared" si="111"/>
        <v/>
      </c>
      <c r="NU17" s="93" t="str">
        <f t="shared" si="112"/>
        <v/>
      </c>
      <c r="NV17" s="93" t="str">
        <f t="shared" si="113"/>
        <v/>
      </c>
      <c r="NW17" s="93" t="str">
        <f t="shared" si="114"/>
        <v/>
      </c>
      <c r="NX17" s="93" t="str">
        <f t="shared" si="115"/>
        <v/>
      </c>
      <c r="NY17" s="93" t="str">
        <f t="shared" si="116"/>
        <v/>
      </c>
      <c r="NZ17" s="93" t="str">
        <f t="shared" si="117"/>
        <v/>
      </c>
      <c r="OA17" s="93" t="str">
        <f t="shared" si="118"/>
        <v/>
      </c>
      <c r="OB17" s="93" t="str">
        <f t="shared" si="119"/>
        <v/>
      </c>
      <c r="OC17" s="93" t="str">
        <f t="shared" si="120"/>
        <v/>
      </c>
      <c r="OD17" s="93" t="str">
        <f t="shared" si="121"/>
        <v/>
      </c>
      <c r="OE17" s="93" t="str">
        <f t="shared" si="122"/>
        <v/>
      </c>
      <c r="OF17" s="93" t="str">
        <f t="shared" si="123"/>
        <v/>
      </c>
      <c r="OG17" s="93" t="str">
        <f t="shared" si="124"/>
        <v/>
      </c>
      <c r="OH17" s="93" t="str">
        <f t="shared" si="125"/>
        <v/>
      </c>
      <c r="OI17" s="93" t="str">
        <f t="shared" si="126"/>
        <v/>
      </c>
      <c r="OJ17" s="93" t="str">
        <f t="shared" si="127"/>
        <v/>
      </c>
      <c r="OK17" s="93" t="str">
        <f t="shared" si="128"/>
        <v/>
      </c>
      <c r="OL17" s="93" t="str">
        <f t="shared" si="129"/>
        <v/>
      </c>
      <c r="OM17" s="93" t="str">
        <f t="shared" si="130"/>
        <v/>
      </c>
      <c r="ON17" s="93" t="str">
        <f t="shared" si="131"/>
        <v/>
      </c>
      <c r="OO17" s="93" t="str">
        <f t="shared" si="132"/>
        <v/>
      </c>
      <c r="OP17" s="93" t="str">
        <f t="shared" si="133"/>
        <v/>
      </c>
      <c r="OQ17" s="93" t="str">
        <f t="shared" si="134"/>
        <v/>
      </c>
      <c r="OR17" s="93" t="str">
        <f t="shared" si="135"/>
        <v/>
      </c>
      <c r="OS17" s="93" t="str">
        <f t="shared" si="136"/>
        <v/>
      </c>
      <c r="OT17" s="93" t="str">
        <f t="shared" si="137"/>
        <v/>
      </c>
      <c r="OU17" s="93" t="str">
        <f t="shared" si="138"/>
        <v/>
      </c>
      <c r="OV17" s="93" t="str">
        <f t="shared" si="139"/>
        <v/>
      </c>
      <c r="OW17" s="93" t="str">
        <f t="shared" si="140"/>
        <v/>
      </c>
      <c r="OX17" s="93" t="str">
        <f t="shared" si="141"/>
        <v/>
      </c>
      <c r="OY17" s="93" t="str">
        <f t="shared" si="142"/>
        <v/>
      </c>
      <c r="OZ17" s="93" t="str">
        <f t="shared" si="143"/>
        <v/>
      </c>
      <c r="PA17" s="93" t="str">
        <f t="shared" si="144"/>
        <v/>
      </c>
      <c r="PB17" s="93" t="str">
        <f t="shared" si="145"/>
        <v/>
      </c>
      <c r="PC17" s="93" t="str">
        <f t="shared" si="146"/>
        <v/>
      </c>
      <c r="PD17" s="93" t="str">
        <f t="shared" si="147"/>
        <v/>
      </c>
      <c r="PE17" s="93" t="str">
        <f t="shared" si="148"/>
        <v/>
      </c>
    </row>
    <row r="18" spans="1:421" ht="12.75" x14ac:dyDescent="0.25">
      <c r="A18" s="84" t="s">
        <v>1532</v>
      </c>
      <c r="B18" s="85" t="str">
        <f>'Array Table'!B17</f>
        <v>Collinsella aerofaciens</v>
      </c>
      <c r="C18" s="86">
        <f>IF(SUM('Control Sample Data'!C$3:C$50)&gt;10,IF(AND(ISNUMBER('Control Sample Data'!C18),'Control Sample Data'!C18&lt;37,'Control Sample Data'!C18&gt;0),'Control Sample Data'!C18,37),"")</f>
        <v>37</v>
      </c>
      <c r="D18" s="86">
        <f>IF(SUM('Control Sample Data'!D$3:D$50)&gt;10,IF(AND(ISNUMBER('Control Sample Data'!D18),'Control Sample Data'!D18&lt;37,'Control Sample Data'!D18&gt;0),'Control Sample Data'!D18,37),"")</f>
        <v>37</v>
      </c>
      <c r="E18" s="86">
        <f>IF(SUM('Control Sample Data'!E$3:E$50)&gt;10,IF(AND(ISNUMBER('Control Sample Data'!E18),'Control Sample Data'!E18&lt;37,'Control Sample Data'!E18&gt;0),'Control Sample Data'!E18,37),"")</f>
        <v>37</v>
      </c>
      <c r="F18" s="86" t="str">
        <f>IF(SUM('Control Sample Data'!F$3:F$50)&gt;10,IF(AND(ISNUMBER('Control Sample Data'!F18),'Control Sample Data'!F18&lt;37,'Control Sample Data'!F18&gt;0),'Control Sample Data'!F18,37),"")</f>
        <v/>
      </c>
      <c r="G18" s="86" t="str">
        <f>IF(SUM('Control Sample Data'!G$3:G$50)&gt;10,IF(AND(ISNUMBER('Control Sample Data'!G18),'Control Sample Data'!G18&lt;37,'Control Sample Data'!G18&gt;0),'Control Sample Data'!G18,37),"")</f>
        <v/>
      </c>
      <c r="H18" s="86" t="str">
        <f>IF(SUM('Control Sample Data'!H$3:H$50)&gt;10,IF(AND(ISNUMBER('Control Sample Data'!H18),'Control Sample Data'!H18&lt;37,'Control Sample Data'!H18&gt;0),'Control Sample Data'!H18,37),"")</f>
        <v/>
      </c>
      <c r="I18" s="86" t="str">
        <f>IF(SUM('Control Sample Data'!I$3:I$50)&gt;10,IF(AND(ISNUMBER('Control Sample Data'!I18),'Control Sample Data'!I18&lt;37,'Control Sample Data'!I18&gt;0),'Control Sample Data'!I18,37),"")</f>
        <v/>
      </c>
      <c r="J18" s="86" t="str">
        <f>IF(SUM('Control Sample Data'!J$3:J$50)&gt;10,IF(AND(ISNUMBER('Control Sample Data'!J18),'Control Sample Data'!J18&lt;37,'Control Sample Data'!J18&gt;0),'Control Sample Data'!J18,37),"")</f>
        <v/>
      </c>
      <c r="K18" s="86" t="str">
        <f>IF(SUM('Control Sample Data'!K$3:K$50)&gt;10,IF(AND(ISNUMBER('Control Sample Data'!K18),'Control Sample Data'!K18&lt;37,'Control Sample Data'!K18&gt;0),'Control Sample Data'!K18,37),"")</f>
        <v/>
      </c>
      <c r="L18" s="86" t="str">
        <f>IF(SUM('Control Sample Data'!L$3:L$50)&gt;10,IF(AND(ISNUMBER('Control Sample Data'!L18),'Control Sample Data'!L18&lt;37,'Control Sample Data'!L18&gt;0),'Control Sample Data'!L18,37),"")</f>
        <v/>
      </c>
      <c r="M18" s="86" t="str">
        <f>IF(SUM('Control Sample Data'!M$3:M$50)&gt;10,IF(AND(ISNUMBER('Control Sample Data'!M18),'Control Sample Data'!M18&lt;37,'Control Sample Data'!M18&gt;0),'Control Sample Data'!M18,37),"")</f>
        <v/>
      </c>
      <c r="N18" s="86" t="str">
        <f>IF(SUM('Control Sample Data'!N$3:N$50)&gt;10,IF(AND(ISNUMBER('Control Sample Data'!N18),'Control Sample Data'!N18&lt;37,'Control Sample Data'!N18&gt;0),'Control Sample Data'!N18,37),"")</f>
        <v/>
      </c>
      <c r="O18" s="86" t="str">
        <f>IF(SUM('Control Sample Data'!O$3:O$50)&gt;10,IF(AND(ISNUMBER('Control Sample Data'!O18),'Control Sample Data'!O18&lt;37,'Control Sample Data'!O18&gt;0),'Control Sample Data'!O18,37),"")</f>
        <v/>
      </c>
      <c r="P18" s="86" t="str">
        <f>IF(SUM('Control Sample Data'!P$3:P$50)&gt;10,IF(AND(ISNUMBER('Control Sample Data'!P18),'Control Sample Data'!P18&lt;37,'Control Sample Data'!P18&gt;0),'Control Sample Data'!P18,37),"")</f>
        <v/>
      </c>
      <c r="Q18" s="86" t="str">
        <f>IF(SUM('Control Sample Data'!Q$3:Q$50)&gt;10,IF(AND(ISNUMBER('Control Sample Data'!Q18),'Control Sample Data'!Q18&lt;37,'Control Sample Data'!Q18&gt;0),'Control Sample Data'!Q18,37),"")</f>
        <v/>
      </c>
      <c r="R18" s="86" t="str">
        <f>IF(SUM('Control Sample Data'!R$3:R$50)&gt;10,IF(AND(ISNUMBER('Control Sample Data'!R18),'Control Sample Data'!R18&lt;37,'Control Sample Data'!R18&gt;0),'Control Sample Data'!R18,37),"")</f>
        <v/>
      </c>
      <c r="S18" s="86" t="str">
        <f>IF(SUM('Control Sample Data'!S$3:S$50)&gt;10,IF(AND(ISNUMBER('Control Sample Data'!S18),'Control Sample Data'!S18&lt;37,'Control Sample Data'!S18&gt;0),'Control Sample Data'!S18,37),"")</f>
        <v/>
      </c>
      <c r="T18" s="86" t="str">
        <f>IF(SUM('Control Sample Data'!T$3:T$50)&gt;10,IF(AND(ISNUMBER('Control Sample Data'!T18),'Control Sample Data'!T18&lt;37,'Control Sample Data'!T18&gt;0),'Control Sample Data'!T18,37),"")</f>
        <v/>
      </c>
      <c r="U18" s="86" t="str">
        <f>IF(SUM('Control Sample Data'!U$3:U$50)&gt;10,IF(AND(ISNUMBER('Control Sample Data'!U18),'Control Sample Data'!U18&lt;37,'Control Sample Data'!U18&gt;0),'Control Sample Data'!U18,37),"")</f>
        <v/>
      </c>
      <c r="V18" s="86" t="str">
        <f>IF(SUM('Control Sample Data'!V$3:V$50)&gt;10,IF(AND(ISNUMBER('Control Sample Data'!V18),'Control Sample Data'!V18&lt;37,'Control Sample Data'!V18&gt;0),'Control Sample Data'!V18,37),"")</f>
        <v/>
      </c>
      <c r="W18" s="86" t="str">
        <f>IF(SUM('Control Sample Data'!W$3:W$50)&gt;10,IF(AND(ISNUMBER('Control Sample Data'!W18),'Control Sample Data'!W18&lt;37,'Control Sample Data'!W18&gt;0),'Control Sample Data'!W18,37),"")</f>
        <v/>
      </c>
      <c r="X18" s="86" t="str">
        <f>IF(SUM('Control Sample Data'!X$3:X$50)&gt;10,IF(AND(ISNUMBER('Control Sample Data'!X18),'Control Sample Data'!X18&lt;37,'Control Sample Data'!X18&gt;0),'Control Sample Data'!X18,37),"")</f>
        <v/>
      </c>
      <c r="Y18" s="86" t="str">
        <f>IF(SUM('Control Sample Data'!Y$3:Y$50)&gt;10,IF(AND(ISNUMBER('Control Sample Data'!Y18),'Control Sample Data'!Y18&lt;37,'Control Sample Data'!Y18&gt;0),'Control Sample Data'!Y18,37),"")</f>
        <v/>
      </c>
      <c r="Z18" s="86" t="str">
        <f>IF(SUM('Control Sample Data'!Z$3:Z$50)&gt;10,IF(AND(ISNUMBER('Control Sample Data'!Z18),'Control Sample Data'!Z18&lt;37,'Control Sample Data'!Z18&gt;0),'Control Sample Data'!Z18,37),"")</f>
        <v/>
      </c>
      <c r="AA18" s="86" t="str">
        <f>IF(SUM('Control Sample Data'!AA$3:AA$50)&gt;10,IF(AND(ISNUMBER('Control Sample Data'!AA18),'Control Sample Data'!AA18&lt;37,'Control Sample Data'!AA18&gt;0),'Control Sample Data'!AA18,37),"")</f>
        <v/>
      </c>
      <c r="AB18" s="86" t="str">
        <f>IF(SUM('Control Sample Data'!AB$3:AB$50)&gt;10,IF(AND(ISNUMBER('Control Sample Data'!AB18),'Control Sample Data'!AB18&lt;37,'Control Sample Data'!AB18&gt;0),'Control Sample Data'!AB18,37),"")</f>
        <v/>
      </c>
      <c r="AC18" s="86" t="str">
        <f>IF(SUM('Control Sample Data'!AC$3:AC$50)&gt;10,IF(AND(ISNUMBER('Control Sample Data'!AC18),'Control Sample Data'!AC18&lt;37,'Control Sample Data'!AC18&gt;0),'Control Sample Data'!AC18,37),"")</f>
        <v/>
      </c>
      <c r="AD18" s="86" t="str">
        <f>IF(SUM('Control Sample Data'!AD$3:AD$50)&gt;10,IF(AND(ISNUMBER('Control Sample Data'!AD18),'Control Sample Data'!AD18&lt;37,'Control Sample Data'!AD18&gt;0),'Control Sample Data'!AD18,37),"")</f>
        <v/>
      </c>
      <c r="AE18" s="86" t="str">
        <f>IF(SUM('Control Sample Data'!AE$3:AE$50)&gt;10,IF(AND(ISNUMBER('Control Sample Data'!AE18),'Control Sample Data'!AE18&lt;37,'Control Sample Data'!AE18&gt;0),'Control Sample Data'!AE18,37),"")</f>
        <v/>
      </c>
      <c r="AF18" s="86" t="str">
        <f>IF(SUM('Control Sample Data'!AF$3:AF$50)&gt;10,IF(AND(ISNUMBER('Control Sample Data'!AF18),'Control Sample Data'!AF18&lt;37,'Control Sample Data'!AF18&gt;0),'Control Sample Data'!AF18,37),"")</f>
        <v/>
      </c>
      <c r="AG18" s="86" t="str">
        <f>IF(SUM('Control Sample Data'!AG$3:AG$50)&gt;10,IF(AND(ISNUMBER('Control Sample Data'!AG18),'Control Sample Data'!AG18&lt;37,'Control Sample Data'!AG18&gt;0),'Control Sample Data'!AG18,37),"")</f>
        <v/>
      </c>
      <c r="AH18" s="86" t="str">
        <f>IF(SUM('Control Sample Data'!AH$3:AH$50)&gt;10,IF(AND(ISNUMBER('Control Sample Data'!AH18),'Control Sample Data'!AH18&lt;37,'Control Sample Data'!AH18&gt;0),'Control Sample Data'!AH18,37),"")</f>
        <v/>
      </c>
      <c r="AI18" s="86" t="str">
        <f>IF(SUM('Control Sample Data'!AI$3:AI$50)&gt;10,IF(AND(ISNUMBER('Control Sample Data'!AI18),'Control Sample Data'!AI18&lt;37,'Control Sample Data'!AI18&gt;0),'Control Sample Data'!AI18,37),"")</f>
        <v/>
      </c>
      <c r="AJ18" s="86" t="str">
        <f>IF(SUM('Control Sample Data'!AJ$3:AJ$50)&gt;10,IF(AND(ISNUMBER('Control Sample Data'!AJ18),'Control Sample Data'!AJ18&lt;37,'Control Sample Data'!AJ18&gt;0),'Control Sample Data'!AJ18,37),"")</f>
        <v/>
      </c>
      <c r="AK18" s="86" t="str">
        <f>IF(SUM('Control Sample Data'!AK$3:AK$50)&gt;10,IF(AND(ISNUMBER('Control Sample Data'!AK18),'Control Sample Data'!AK18&lt;37,'Control Sample Data'!AK18&gt;0),'Control Sample Data'!AK18,37),"")</f>
        <v/>
      </c>
      <c r="AL18" s="86" t="str">
        <f>IF(SUM('Control Sample Data'!AL$3:AL$50)&gt;10,IF(AND(ISNUMBER('Control Sample Data'!AL18),'Control Sample Data'!AL18&lt;37,'Control Sample Data'!AL18&gt;0),'Control Sample Data'!AL18,37),"")</f>
        <v/>
      </c>
      <c r="AM18" s="86" t="str">
        <f>IF(SUM('Control Sample Data'!AM$3:AM$50)&gt;10,IF(AND(ISNUMBER('Control Sample Data'!AM18),'Control Sample Data'!AM18&lt;37,'Control Sample Data'!AM18&gt;0),'Control Sample Data'!AM18,37),"")</f>
        <v/>
      </c>
      <c r="AN18" s="86" t="str">
        <f>IF(SUM('Control Sample Data'!AN$3:AN$50)&gt;10,IF(AND(ISNUMBER('Control Sample Data'!AN18),'Control Sample Data'!AN18&lt;37,'Control Sample Data'!AN18&gt;0),'Control Sample Data'!AN18,37),"")</f>
        <v/>
      </c>
      <c r="AO18" s="86" t="str">
        <f>IF(SUM('Control Sample Data'!AO$3:AO$50)&gt;10,IF(AND(ISNUMBER('Control Sample Data'!AO18),'Control Sample Data'!AO18&lt;37,'Control Sample Data'!AO18&gt;0),'Control Sample Data'!AO18,37),"")</f>
        <v/>
      </c>
      <c r="AP18" s="86" t="str">
        <f>IF(SUM('Control Sample Data'!AP$3:AP$50)&gt;10,IF(AND(ISNUMBER('Control Sample Data'!AP18),'Control Sample Data'!AP18&lt;37,'Control Sample Data'!AP18&gt;0),'Control Sample Data'!AP18,37),"")</f>
        <v/>
      </c>
      <c r="AQ18" s="86" t="str">
        <f>IF(SUM('Control Sample Data'!AQ$3:AQ$50)&gt;10,IF(AND(ISNUMBER('Control Sample Data'!AQ18),'Control Sample Data'!AQ18&lt;37,'Control Sample Data'!AQ18&gt;0),'Control Sample Data'!AQ18,37),"")</f>
        <v/>
      </c>
      <c r="AR18" s="86" t="str">
        <f>IF(SUM('Control Sample Data'!AR$3:AR$50)&gt;10,IF(AND(ISNUMBER('Control Sample Data'!AR18),'Control Sample Data'!AR18&lt;37,'Control Sample Data'!AR18&gt;0),'Control Sample Data'!AR18,37),"")</f>
        <v/>
      </c>
      <c r="AS18" s="86" t="str">
        <f>IF(SUM('Control Sample Data'!AS$3:AS$50)&gt;10,IF(AND(ISNUMBER('Control Sample Data'!AS18),'Control Sample Data'!AS18&lt;37,'Control Sample Data'!AS18&gt;0),'Control Sample Data'!AS18,37),"")</f>
        <v/>
      </c>
      <c r="AT18" s="86" t="str">
        <f>IF(SUM('Control Sample Data'!AT$3:AT$50)&gt;10,IF(AND(ISNUMBER('Control Sample Data'!AT18),'Control Sample Data'!AT18&lt;37,'Control Sample Data'!AT18&gt;0),'Control Sample Data'!AT18,37),"")</f>
        <v/>
      </c>
      <c r="AU18" s="86" t="str">
        <f>IF(SUM('Control Sample Data'!AU$3:AU$50)&gt;10,IF(AND(ISNUMBER('Control Sample Data'!AU18),'Control Sample Data'!AU18&lt;37,'Control Sample Data'!AU18&gt;0),'Control Sample Data'!AU18,37),"")</f>
        <v/>
      </c>
      <c r="AV18" s="86" t="str">
        <f>IF(SUM('Control Sample Data'!AV$3:AV$50)&gt;10,IF(AND(ISNUMBER('Control Sample Data'!AV18),'Control Sample Data'!AV18&lt;37,'Control Sample Data'!AV18&gt;0),'Control Sample Data'!AV18,37),"")</f>
        <v/>
      </c>
      <c r="AW18" s="86" t="str">
        <f>IF(SUM('Control Sample Data'!AW$3:AW$50)&gt;10,IF(AND(ISNUMBER('Control Sample Data'!AW18),'Control Sample Data'!AW18&lt;37,'Control Sample Data'!AW18&gt;0),'Control Sample Data'!AW18,37),"")</f>
        <v/>
      </c>
      <c r="AX18" s="86" t="str">
        <f>IF(SUM('Control Sample Data'!AX$3:AX$50)&gt;10,IF(AND(ISNUMBER('Control Sample Data'!AX18),'Control Sample Data'!AX18&lt;37,'Control Sample Data'!AX18&gt;0),'Control Sample Data'!AX18,37),"")</f>
        <v/>
      </c>
      <c r="AY18" s="87">
        <f>IF(ISERROR(AVERAGE(Calculations!C18:AX18)),"",AVERAGE(Calculations!C18:AX18))</f>
        <v>37</v>
      </c>
      <c r="AZ18" s="87">
        <f>IF(ISERROR(STDEV(Calculations!C18:AX18)),"",IF(COUNT(Calculations!C18:AX18)&lt;3,"N/A",STDEV(Calculations!C18:AX18)))</f>
        <v>0</v>
      </c>
      <c r="BA18" s="84" t="s">
        <v>1532</v>
      </c>
      <c r="BB18" s="85" t="str">
        <f>'Array Table'!B17</f>
        <v>Collinsella aerofaciens</v>
      </c>
      <c r="BC18" s="86">
        <f>IF(SUM('Test Sample Data'!C$3:C$50)&gt;10,IF(AND(ISNUMBER('Test Sample Data'!C18),'Test Sample Data'!C18&lt;37,'Test Sample Data'!C18&gt;0),'Test Sample Data'!C18,37),"")</f>
        <v>37</v>
      </c>
      <c r="BD18" s="86">
        <f>IF(SUM('Test Sample Data'!D$3:D$50)&gt;10,IF(AND(ISNUMBER('Test Sample Data'!D18),'Test Sample Data'!D18&lt;37,'Test Sample Data'!D18&gt;0),'Test Sample Data'!D18,37),"")</f>
        <v>37</v>
      </c>
      <c r="BE18" s="86">
        <f>IF(SUM('Test Sample Data'!E$3:E$50)&gt;10,IF(AND(ISNUMBER('Test Sample Data'!E18),'Test Sample Data'!E18&lt;37,'Test Sample Data'!E18&gt;0),'Test Sample Data'!E18,37),"")</f>
        <v>36.380000000000003</v>
      </c>
      <c r="BF18" s="86" t="str">
        <f>IF(SUM('Test Sample Data'!F$3:F$50)&gt;10,IF(AND(ISNUMBER('Test Sample Data'!F18),'Test Sample Data'!F18&lt;37,'Test Sample Data'!F18&gt;0),'Test Sample Data'!F18,37),"")</f>
        <v/>
      </c>
      <c r="BG18" s="86" t="str">
        <f>IF(SUM('Test Sample Data'!G$3:G$50)&gt;10,IF(AND(ISNUMBER('Test Sample Data'!G18),'Test Sample Data'!G18&lt;37,'Test Sample Data'!G18&gt;0),'Test Sample Data'!G18,37),"")</f>
        <v/>
      </c>
      <c r="BH18" s="86" t="str">
        <f>IF(SUM('Test Sample Data'!H$3:H$50)&gt;10,IF(AND(ISNUMBER('Test Sample Data'!H18),'Test Sample Data'!H18&lt;37,'Test Sample Data'!H18&gt;0),'Test Sample Data'!H18,37),"")</f>
        <v/>
      </c>
      <c r="BI18" s="86" t="str">
        <f>IF(SUM('Test Sample Data'!I$3:I$50)&gt;10,IF(AND(ISNUMBER('Test Sample Data'!I18),'Test Sample Data'!I18&lt;37,'Test Sample Data'!I18&gt;0),'Test Sample Data'!I18,37),"")</f>
        <v/>
      </c>
      <c r="BJ18" s="86" t="str">
        <f>IF(SUM('Test Sample Data'!J$3:J$50)&gt;10,IF(AND(ISNUMBER('Test Sample Data'!J18),'Test Sample Data'!J18&lt;37,'Test Sample Data'!J18&gt;0),'Test Sample Data'!J18,37),"")</f>
        <v/>
      </c>
      <c r="BK18" s="86" t="str">
        <f>IF(SUM('Test Sample Data'!K$3:K$50)&gt;10,IF(AND(ISNUMBER('Test Sample Data'!K18),'Test Sample Data'!K18&lt;37,'Test Sample Data'!K18&gt;0),'Test Sample Data'!K18,37),"")</f>
        <v/>
      </c>
      <c r="BL18" s="86" t="str">
        <f>IF(SUM('Test Sample Data'!L$3:L$50)&gt;10,IF(AND(ISNUMBER('Test Sample Data'!L18),'Test Sample Data'!L18&lt;37,'Test Sample Data'!L18&gt;0),'Test Sample Data'!L18,37),"")</f>
        <v/>
      </c>
      <c r="BM18" s="86" t="str">
        <f>IF(SUM('Test Sample Data'!M$3:M$50)&gt;10,IF(AND(ISNUMBER('Test Sample Data'!M18),'Test Sample Data'!M18&lt;37,'Test Sample Data'!M18&gt;0),'Test Sample Data'!M18,37),"")</f>
        <v/>
      </c>
      <c r="BN18" s="86" t="str">
        <f>IF(SUM('Test Sample Data'!N$3:N$50)&gt;10,IF(AND(ISNUMBER('Test Sample Data'!N18),'Test Sample Data'!N18&lt;37,'Test Sample Data'!N18&gt;0),'Test Sample Data'!N18,37),"")</f>
        <v/>
      </c>
      <c r="BO18" s="86" t="str">
        <f>IF(SUM('Test Sample Data'!O$3:O$50)&gt;10,IF(AND(ISNUMBER('Test Sample Data'!O18),'Test Sample Data'!O18&lt;37,'Test Sample Data'!O18&gt;0),'Test Sample Data'!O18,37),"")</f>
        <v/>
      </c>
      <c r="BP18" s="86" t="str">
        <f>IF(SUM('Test Sample Data'!P$3:P$50)&gt;10,IF(AND(ISNUMBER('Test Sample Data'!P18),'Test Sample Data'!P18&lt;37,'Test Sample Data'!P18&gt;0),'Test Sample Data'!P18,37),"")</f>
        <v/>
      </c>
      <c r="BQ18" s="86" t="str">
        <f>IF(SUM('Test Sample Data'!Q$3:Q$50)&gt;10,IF(AND(ISNUMBER('Test Sample Data'!Q18),'Test Sample Data'!Q18&lt;37,'Test Sample Data'!Q18&gt;0),'Test Sample Data'!Q18,37),"")</f>
        <v/>
      </c>
      <c r="BR18" s="86" t="str">
        <f>IF(SUM('Test Sample Data'!R$3:R$50)&gt;10,IF(AND(ISNUMBER('Test Sample Data'!R18),'Test Sample Data'!R18&lt;37,'Test Sample Data'!R18&gt;0),'Test Sample Data'!R18,37),"")</f>
        <v/>
      </c>
      <c r="BS18" s="86" t="str">
        <f>IF(SUM('Test Sample Data'!S$3:S$50)&gt;10,IF(AND(ISNUMBER('Test Sample Data'!S18),'Test Sample Data'!S18&lt;37,'Test Sample Data'!S18&gt;0),'Test Sample Data'!S18,37),"")</f>
        <v/>
      </c>
      <c r="BT18" s="86" t="str">
        <f>IF(SUM('Test Sample Data'!T$3:T$50)&gt;10,IF(AND(ISNUMBER('Test Sample Data'!T18),'Test Sample Data'!T18&lt;37,'Test Sample Data'!T18&gt;0),'Test Sample Data'!T18,37),"")</f>
        <v/>
      </c>
      <c r="BU18" s="86" t="str">
        <f>IF(SUM('Test Sample Data'!U$3:U$50)&gt;10,IF(AND(ISNUMBER('Test Sample Data'!U18),'Test Sample Data'!U18&lt;37,'Test Sample Data'!U18&gt;0),'Test Sample Data'!U18,37),"")</f>
        <v/>
      </c>
      <c r="BV18" s="86" t="str">
        <f>IF(SUM('Test Sample Data'!V$3:V$50)&gt;10,IF(AND(ISNUMBER('Test Sample Data'!V18),'Test Sample Data'!V18&lt;37,'Test Sample Data'!V18&gt;0),'Test Sample Data'!V18,37),"")</f>
        <v/>
      </c>
      <c r="BW18" s="86" t="str">
        <f>IF(SUM('Test Sample Data'!W$3:W$50)&gt;10,IF(AND(ISNUMBER('Test Sample Data'!W18),'Test Sample Data'!W18&lt;37,'Test Sample Data'!W18&gt;0),'Test Sample Data'!W18,37),"")</f>
        <v/>
      </c>
      <c r="BX18" s="86" t="str">
        <f>IF(SUM('Test Sample Data'!X$3:X$50)&gt;10,IF(AND(ISNUMBER('Test Sample Data'!X18),'Test Sample Data'!X18&lt;37,'Test Sample Data'!X18&gt;0),'Test Sample Data'!X18,37),"")</f>
        <v/>
      </c>
      <c r="BY18" s="86" t="str">
        <f>IF(SUM('Test Sample Data'!Y$3:Y$50)&gt;10,IF(AND(ISNUMBER('Test Sample Data'!Y18),'Test Sample Data'!Y18&lt;37,'Test Sample Data'!Y18&gt;0),'Test Sample Data'!Y18,37),"")</f>
        <v/>
      </c>
      <c r="BZ18" s="86" t="str">
        <f>IF(SUM('Test Sample Data'!Z$3:Z$50)&gt;10,IF(AND(ISNUMBER('Test Sample Data'!Z18),'Test Sample Data'!Z18&lt;37,'Test Sample Data'!Z18&gt;0),'Test Sample Data'!Z18,37),"")</f>
        <v/>
      </c>
      <c r="CA18" s="86" t="str">
        <f>IF(SUM('Test Sample Data'!AA$3:AA$50)&gt;10,IF(AND(ISNUMBER('Test Sample Data'!AA18),'Test Sample Data'!AA18&lt;37,'Test Sample Data'!AA18&gt;0),'Test Sample Data'!AA18,37),"")</f>
        <v/>
      </c>
      <c r="CB18" s="86" t="str">
        <f>IF(SUM('Test Sample Data'!AB$3:AB$50)&gt;10,IF(AND(ISNUMBER('Test Sample Data'!AB18),'Test Sample Data'!AB18&lt;37,'Test Sample Data'!AB18&gt;0),'Test Sample Data'!AB18,37),"")</f>
        <v/>
      </c>
      <c r="CC18" s="86" t="str">
        <f>IF(SUM('Test Sample Data'!AC$3:AC$50)&gt;10,IF(AND(ISNUMBER('Test Sample Data'!AC18),'Test Sample Data'!AC18&lt;37,'Test Sample Data'!AC18&gt;0),'Test Sample Data'!AC18,37),"")</f>
        <v/>
      </c>
      <c r="CD18" s="86" t="str">
        <f>IF(SUM('Test Sample Data'!AD$3:AD$50)&gt;10,IF(AND(ISNUMBER('Test Sample Data'!AD18),'Test Sample Data'!AD18&lt;37,'Test Sample Data'!AD18&gt;0),'Test Sample Data'!AD18,37),"")</f>
        <v/>
      </c>
      <c r="CE18" s="86" t="str">
        <f>IF(SUM('Test Sample Data'!AE$3:AE$50)&gt;10,IF(AND(ISNUMBER('Test Sample Data'!AE18),'Test Sample Data'!AE18&lt;37,'Test Sample Data'!AE18&gt;0),'Test Sample Data'!AE18,37),"")</f>
        <v/>
      </c>
      <c r="CF18" s="86" t="str">
        <f>IF(SUM('Test Sample Data'!AF$3:AF$50)&gt;10,IF(AND(ISNUMBER('Test Sample Data'!AF18),'Test Sample Data'!AF18&lt;37,'Test Sample Data'!AF18&gt;0),'Test Sample Data'!AF18,37),"")</f>
        <v/>
      </c>
      <c r="CG18" s="86" t="str">
        <f>IF(SUM('Test Sample Data'!AG$3:AG$50)&gt;10,IF(AND(ISNUMBER('Test Sample Data'!AG18),'Test Sample Data'!AG18&lt;37,'Test Sample Data'!AG18&gt;0),'Test Sample Data'!AG18,37),"")</f>
        <v/>
      </c>
      <c r="CH18" s="86" t="str">
        <f>IF(SUM('Test Sample Data'!AH$3:AH$50)&gt;10,IF(AND(ISNUMBER('Test Sample Data'!AH18),'Test Sample Data'!AH18&lt;37,'Test Sample Data'!AH18&gt;0),'Test Sample Data'!AH18,37),"")</f>
        <v/>
      </c>
      <c r="CI18" s="86" t="str">
        <f>IF(SUM('Test Sample Data'!AI$3:AI$50)&gt;10,IF(AND(ISNUMBER('Test Sample Data'!AI18),'Test Sample Data'!AI18&lt;37,'Test Sample Data'!AI18&gt;0),'Test Sample Data'!AI18,37),"")</f>
        <v/>
      </c>
      <c r="CJ18" s="86" t="str">
        <f>IF(SUM('Test Sample Data'!AJ$3:AJ$50)&gt;10,IF(AND(ISNUMBER('Test Sample Data'!AJ18),'Test Sample Data'!AJ18&lt;37,'Test Sample Data'!AJ18&gt;0),'Test Sample Data'!AJ18,37),"")</f>
        <v/>
      </c>
      <c r="CK18" s="86" t="str">
        <f>IF(SUM('Test Sample Data'!AK$3:AK$50)&gt;10,IF(AND(ISNUMBER('Test Sample Data'!AK18),'Test Sample Data'!AK18&lt;37,'Test Sample Data'!AK18&gt;0),'Test Sample Data'!AK18,37),"")</f>
        <v/>
      </c>
      <c r="CL18" s="86" t="str">
        <f>IF(SUM('Test Sample Data'!AL$3:AL$50)&gt;10,IF(AND(ISNUMBER('Test Sample Data'!AL18),'Test Sample Data'!AL18&lt;37,'Test Sample Data'!AL18&gt;0),'Test Sample Data'!AL18,37),"")</f>
        <v/>
      </c>
      <c r="CM18" s="86" t="str">
        <f>IF(SUM('Test Sample Data'!AM$3:AM$50)&gt;10,IF(AND(ISNUMBER('Test Sample Data'!AM18),'Test Sample Data'!AM18&lt;37,'Test Sample Data'!AM18&gt;0),'Test Sample Data'!AM18,37),"")</f>
        <v/>
      </c>
      <c r="CN18" s="86" t="str">
        <f>IF(SUM('Test Sample Data'!AN$3:AN$50)&gt;10,IF(AND(ISNUMBER('Test Sample Data'!AN18),'Test Sample Data'!AN18&lt;37,'Test Sample Data'!AN18&gt;0),'Test Sample Data'!AN18,37),"")</f>
        <v/>
      </c>
      <c r="CO18" s="86" t="str">
        <f>IF(SUM('Test Sample Data'!AO$3:AO$50)&gt;10,IF(AND(ISNUMBER('Test Sample Data'!AO18),'Test Sample Data'!AO18&lt;37,'Test Sample Data'!AO18&gt;0),'Test Sample Data'!AO18,37),"")</f>
        <v/>
      </c>
      <c r="CP18" s="86" t="str">
        <f>IF(SUM('Test Sample Data'!AP$3:AP$50)&gt;10,IF(AND(ISNUMBER('Test Sample Data'!AP18),'Test Sample Data'!AP18&lt;37,'Test Sample Data'!AP18&gt;0),'Test Sample Data'!AP18,37),"")</f>
        <v/>
      </c>
      <c r="CQ18" s="86" t="str">
        <f>IF(SUM('Test Sample Data'!AQ$3:AQ$50)&gt;10,IF(AND(ISNUMBER('Test Sample Data'!AQ18),'Test Sample Data'!AQ18&lt;37,'Test Sample Data'!AQ18&gt;0),'Test Sample Data'!AQ18,37),"")</f>
        <v/>
      </c>
      <c r="CR18" s="86" t="str">
        <f>IF(SUM('Test Sample Data'!AR$3:AR$50)&gt;10,IF(AND(ISNUMBER('Test Sample Data'!AR18),'Test Sample Data'!AR18&lt;37,'Test Sample Data'!AR18&gt;0),'Test Sample Data'!AR18,37),"")</f>
        <v/>
      </c>
      <c r="CS18" s="86" t="str">
        <f>IF(SUM('Test Sample Data'!AS$3:AS$50)&gt;10,IF(AND(ISNUMBER('Test Sample Data'!AS18),'Test Sample Data'!AS18&lt;37,'Test Sample Data'!AS18&gt;0),'Test Sample Data'!AS18,37),"")</f>
        <v/>
      </c>
      <c r="CT18" s="86" t="str">
        <f>IF(SUM('Test Sample Data'!AT$3:AT$50)&gt;10,IF(AND(ISNUMBER('Test Sample Data'!AT18),'Test Sample Data'!AT18&lt;37,'Test Sample Data'!AT18&gt;0),'Test Sample Data'!AT18,37),"")</f>
        <v/>
      </c>
      <c r="CU18" s="86" t="str">
        <f>IF(SUM('Test Sample Data'!AU$3:AU$50)&gt;10,IF(AND(ISNUMBER('Test Sample Data'!AU18),'Test Sample Data'!AU18&lt;37,'Test Sample Data'!AU18&gt;0),'Test Sample Data'!AU18,37),"")</f>
        <v/>
      </c>
      <c r="CV18" s="86" t="str">
        <f>IF(SUM('Test Sample Data'!AV$3:AV$50)&gt;10,IF(AND(ISNUMBER('Test Sample Data'!AV18),'Test Sample Data'!AV18&lt;37,'Test Sample Data'!AV18&gt;0),'Test Sample Data'!AV18,37),"")</f>
        <v/>
      </c>
      <c r="CW18" s="86" t="str">
        <f>IF(SUM('Test Sample Data'!AW$3:AW$50)&gt;10,IF(AND(ISNUMBER('Test Sample Data'!AW18),'Test Sample Data'!AW18&lt;37,'Test Sample Data'!AW18&gt;0),'Test Sample Data'!AW18,37),"")</f>
        <v/>
      </c>
      <c r="CX18" s="86" t="str">
        <f>IF(SUM('Test Sample Data'!AX$3:AX$50)&gt;10,IF(AND(ISNUMBER('Test Sample Data'!AX18),'Test Sample Data'!AX18&lt;37,'Test Sample Data'!AX18&gt;0),'Test Sample Data'!AX18,37),"")</f>
        <v/>
      </c>
      <c r="CY18" s="87">
        <f>IF(ISERROR(AVERAGE(Calculations!BC18:CX18)),"",AVERAGE(Calculations!BC18:CX18))</f>
        <v>36.793333333333329</v>
      </c>
      <c r="CZ18" s="87">
        <f>IF(ISERROR(STDEV(Calculations!BC18:CX18)),"",IF(COUNT(Calculations!BC18:CX18)&lt;3,"N/A",STDEV(Calculations!BC18:CX18)))</f>
        <v>0.35795716689756646</v>
      </c>
      <c r="DA18" s="84" t="s">
        <v>1532</v>
      </c>
      <c r="DB18" s="85" t="str">
        <f>'Array Table'!B17</f>
        <v>Collinsella aerofaciens</v>
      </c>
      <c r="DC18" s="87">
        <f>IF(SUM('No Template Controls'!C$3:C$50)&gt;10,IF(AND(ISNUMBER('No Template Controls'!C18),'No Template Controls'!C18&lt;37,'No Template Controls'!C18&gt;0),'No Template Controls'!C18,37),"")</f>
        <v>37</v>
      </c>
      <c r="DD18" s="87">
        <f>IF(SUM('No Template Controls'!D$3:D$50)&gt;10,IF(AND(ISNUMBER('No Template Controls'!D18),'No Template Controls'!D18&lt;37,'No Template Controls'!D18&gt;0),'No Template Controls'!D18,37),"")</f>
        <v>37</v>
      </c>
      <c r="DE18" s="87">
        <f>IF(SUM('No Template Controls'!E$3:E$50)&gt;10,IF(AND(ISNUMBER('No Template Controls'!E18),'No Template Controls'!E18&lt;37,'No Template Controls'!E18&gt;0),'No Template Controls'!E18,37),"")</f>
        <v>37</v>
      </c>
      <c r="DF18" s="87" t="str">
        <f>IF(SUM('No Template Controls'!F$3:F$50)&gt;10,IF(AND(ISNUMBER('No Template Controls'!F18),'No Template Controls'!F18&lt;37,'No Template Controls'!F18&gt;0),'No Template Controls'!F18,37),"")</f>
        <v/>
      </c>
      <c r="DG18" s="87" t="str">
        <f>IF(SUM('No Template Controls'!G$3:G$50)&gt;10,IF(AND(ISNUMBER('No Template Controls'!G18),'No Template Controls'!G18&lt;37,'No Template Controls'!G18&gt;0),'No Template Controls'!G18,37),"")</f>
        <v/>
      </c>
      <c r="DH18" s="87" t="str">
        <f>IF(SUM('No Template Controls'!H$3:H$50)&gt;10,IF(AND(ISNUMBER('No Template Controls'!H18),'No Template Controls'!H18&lt;37,'No Template Controls'!H18&gt;0),'No Template Controls'!H18,37),"")</f>
        <v/>
      </c>
      <c r="DI18" s="87">
        <f>IF(ISERROR(AVERAGE(Calculations!DC18:DH18)),"",AVERAGE(Calculations!DC18:DH18))</f>
        <v>37</v>
      </c>
      <c r="DJ18" s="87">
        <f>IF(ISERROR(STDEV(Calculations!DC18:DH18)),"",IF(COUNT(Calculations!DC18:DH18)&lt;3,"N/A",STDEV(Calculations!DC18:DH18)))</f>
        <v>0</v>
      </c>
      <c r="DK18" s="84" t="s">
        <v>1532</v>
      </c>
      <c r="DL18" s="85" t="str">
        <f>'Array Table'!B17</f>
        <v>Collinsella aerofaciens</v>
      </c>
      <c r="DM18" s="86">
        <f t="shared" si="0"/>
        <v>12.5</v>
      </c>
      <c r="DN18" s="86">
        <f t="shared" si="1"/>
        <v>12.274999999999999</v>
      </c>
      <c r="DO18" s="86">
        <f t="shared" si="2"/>
        <v>12.5</v>
      </c>
      <c r="DP18" s="86" t="str">
        <f t="shared" si="3"/>
        <v/>
      </c>
      <c r="DQ18" s="86" t="str">
        <f t="shared" si="4"/>
        <v/>
      </c>
      <c r="DR18" s="86" t="str">
        <f t="shared" si="5"/>
        <v/>
      </c>
      <c r="DS18" s="86" t="str">
        <f t="shared" si="6"/>
        <v/>
      </c>
      <c r="DT18" s="86" t="str">
        <f t="shared" si="7"/>
        <v/>
      </c>
      <c r="DU18" s="86" t="str">
        <f t="shared" si="8"/>
        <v/>
      </c>
      <c r="DV18" s="86" t="str">
        <f t="shared" si="9"/>
        <v/>
      </c>
      <c r="DW18" s="86" t="str">
        <f t="shared" si="10"/>
        <v/>
      </c>
      <c r="DX18" s="86" t="str">
        <f t="shared" si="11"/>
        <v/>
      </c>
      <c r="DY18" s="86" t="str">
        <f t="shared" si="12"/>
        <v/>
      </c>
      <c r="DZ18" s="86" t="str">
        <f t="shared" si="13"/>
        <v/>
      </c>
      <c r="EA18" s="86" t="str">
        <f t="shared" si="14"/>
        <v/>
      </c>
      <c r="EB18" s="86" t="str">
        <f t="shared" si="15"/>
        <v/>
      </c>
      <c r="EC18" s="86" t="str">
        <f t="shared" si="16"/>
        <v/>
      </c>
      <c r="ED18" s="86" t="str">
        <f t="shared" si="17"/>
        <v/>
      </c>
      <c r="EE18" s="86" t="str">
        <f t="shared" si="18"/>
        <v/>
      </c>
      <c r="EF18" s="86" t="str">
        <f t="shared" si="19"/>
        <v/>
      </c>
      <c r="EG18" s="86" t="str">
        <f t="shared" si="20"/>
        <v/>
      </c>
      <c r="EH18" s="86" t="str">
        <f t="shared" si="21"/>
        <v/>
      </c>
      <c r="EI18" s="86" t="str">
        <f t="shared" si="22"/>
        <v/>
      </c>
      <c r="EJ18" s="86" t="str">
        <f t="shared" si="23"/>
        <v/>
      </c>
      <c r="EK18" s="86" t="str">
        <f t="shared" si="24"/>
        <v/>
      </c>
      <c r="EL18" s="86" t="str">
        <f t="shared" si="25"/>
        <v/>
      </c>
      <c r="EM18" s="86" t="str">
        <f t="shared" si="26"/>
        <v/>
      </c>
      <c r="EN18" s="86" t="str">
        <f t="shared" si="27"/>
        <v/>
      </c>
      <c r="EO18" s="86" t="str">
        <f t="shared" si="28"/>
        <v/>
      </c>
      <c r="EP18" s="86" t="str">
        <f t="shared" si="29"/>
        <v/>
      </c>
      <c r="EQ18" s="86" t="str">
        <f t="shared" si="30"/>
        <v/>
      </c>
      <c r="ER18" s="86" t="str">
        <f t="shared" si="31"/>
        <v/>
      </c>
      <c r="ES18" s="86" t="str">
        <f t="shared" si="32"/>
        <v/>
      </c>
      <c r="ET18" s="86" t="str">
        <f t="shared" si="33"/>
        <v/>
      </c>
      <c r="EU18" s="86" t="str">
        <f t="shared" si="34"/>
        <v/>
      </c>
      <c r="EV18" s="86" t="str">
        <f t="shared" si="35"/>
        <v/>
      </c>
      <c r="EW18" s="86" t="str">
        <f t="shared" si="36"/>
        <v/>
      </c>
      <c r="EX18" s="86" t="str">
        <f t="shared" si="37"/>
        <v/>
      </c>
      <c r="EY18" s="86" t="str">
        <f t="shared" si="38"/>
        <v/>
      </c>
      <c r="EZ18" s="86" t="str">
        <f t="shared" si="39"/>
        <v/>
      </c>
      <c r="FA18" s="86" t="str">
        <f t="shared" si="40"/>
        <v/>
      </c>
      <c r="FB18" s="86" t="str">
        <f t="shared" si="41"/>
        <v/>
      </c>
      <c r="FC18" s="86" t="str">
        <f t="shared" si="42"/>
        <v/>
      </c>
      <c r="FD18" s="86" t="str">
        <f t="shared" si="43"/>
        <v/>
      </c>
      <c r="FE18" s="86" t="str">
        <f t="shared" si="44"/>
        <v/>
      </c>
      <c r="FF18" s="86" t="str">
        <f t="shared" si="45"/>
        <v/>
      </c>
      <c r="FG18" s="86" t="str">
        <f t="shared" si="46"/>
        <v/>
      </c>
      <c r="FH18" s="86" t="str">
        <f t="shared" si="47"/>
        <v/>
      </c>
      <c r="FI18" s="88">
        <f t="shared" si="48"/>
        <v>12.424999999999999</v>
      </c>
      <c r="FJ18" s="84" t="s">
        <v>1532</v>
      </c>
      <c r="FK18" s="85" t="str">
        <f>'Array Table'!B17</f>
        <v>Collinsella aerofaciens</v>
      </c>
      <c r="FL18" s="86">
        <f t="shared" si="49"/>
        <v>12.645</v>
      </c>
      <c r="FM18" s="86">
        <f t="shared" si="50"/>
        <v>11.645</v>
      </c>
      <c r="FN18" s="86">
        <f t="shared" si="51"/>
        <v>12.525000000000002</v>
      </c>
      <c r="FO18" s="86" t="str">
        <f t="shared" si="52"/>
        <v/>
      </c>
      <c r="FP18" s="86" t="str">
        <f t="shared" si="53"/>
        <v/>
      </c>
      <c r="FQ18" s="86" t="str">
        <f t="shared" si="54"/>
        <v/>
      </c>
      <c r="FR18" s="86" t="str">
        <f t="shared" si="55"/>
        <v/>
      </c>
      <c r="FS18" s="86" t="str">
        <f t="shared" si="56"/>
        <v/>
      </c>
      <c r="FT18" s="86" t="str">
        <f t="shared" si="57"/>
        <v/>
      </c>
      <c r="FU18" s="86" t="str">
        <f t="shared" si="58"/>
        <v/>
      </c>
      <c r="FV18" s="86" t="str">
        <f t="shared" si="59"/>
        <v/>
      </c>
      <c r="FW18" s="86" t="str">
        <f t="shared" si="60"/>
        <v/>
      </c>
      <c r="FX18" s="86" t="str">
        <f t="shared" si="61"/>
        <v/>
      </c>
      <c r="FY18" s="86" t="str">
        <f t="shared" si="62"/>
        <v/>
      </c>
      <c r="FZ18" s="86" t="str">
        <f t="shared" si="63"/>
        <v/>
      </c>
      <c r="GA18" s="86" t="str">
        <f t="shared" si="64"/>
        <v/>
      </c>
      <c r="GB18" s="86" t="str">
        <f t="shared" si="65"/>
        <v/>
      </c>
      <c r="GC18" s="86" t="str">
        <f t="shared" si="66"/>
        <v/>
      </c>
      <c r="GD18" s="86" t="str">
        <f t="shared" si="67"/>
        <v/>
      </c>
      <c r="GE18" s="86" t="str">
        <f t="shared" si="68"/>
        <v/>
      </c>
      <c r="GF18" s="86" t="str">
        <f t="shared" si="69"/>
        <v/>
      </c>
      <c r="GG18" s="86" t="str">
        <f t="shared" si="70"/>
        <v/>
      </c>
      <c r="GH18" s="86" t="str">
        <f t="shared" si="71"/>
        <v/>
      </c>
      <c r="GI18" s="86" t="str">
        <f t="shared" si="72"/>
        <v/>
      </c>
      <c r="GJ18" s="86" t="str">
        <f t="shared" si="73"/>
        <v/>
      </c>
      <c r="GK18" s="86" t="str">
        <f t="shared" si="74"/>
        <v/>
      </c>
      <c r="GL18" s="86" t="str">
        <f t="shared" si="75"/>
        <v/>
      </c>
      <c r="GM18" s="86" t="str">
        <f t="shared" si="76"/>
        <v/>
      </c>
      <c r="GN18" s="86" t="str">
        <f t="shared" si="77"/>
        <v/>
      </c>
      <c r="GO18" s="86" t="str">
        <f t="shared" si="78"/>
        <v/>
      </c>
      <c r="GP18" s="86" t="str">
        <f t="shared" si="79"/>
        <v/>
      </c>
      <c r="GQ18" s="86" t="str">
        <f t="shared" si="80"/>
        <v/>
      </c>
      <c r="GR18" s="86" t="str">
        <f t="shared" si="81"/>
        <v/>
      </c>
      <c r="GS18" s="86" t="str">
        <f t="shared" si="82"/>
        <v/>
      </c>
      <c r="GT18" s="86" t="str">
        <f t="shared" si="83"/>
        <v/>
      </c>
      <c r="GU18" s="86" t="str">
        <f t="shared" si="84"/>
        <v/>
      </c>
      <c r="GV18" s="86" t="str">
        <f t="shared" si="85"/>
        <v/>
      </c>
      <c r="GW18" s="86" t="str">
        <f t="shared" si="86"/>
        <v/>
      </c>
      <c r="GX18" s="86" t="str">
        <f t="shared" si="87"/>
        <v/>
      </c>
      <c r="GY18" s="86" t="str">
        <f t="shared" si="88"/>
        <v/>
      </c>
      <c r="GZ18" s="86" t="str">
        <f t="shared" si="89"/>
        <v/>
      </c>
      <c r="HA18" s="86" t="str">
        <f t="shared" si="90"/>
        <v/>
      </c>
      <c r="HB18" s="86" t="str">
        <f t="shared" si="91"/>
        <v/>
      </c>
      <c r="HC18" s="86" t="str">
        <f t="shared" si="92"/>
        <v/>
      </c>
      <c r="HD18" s="86" t="str">
        <f t="shared" si="93"/>
        <v/>
      </c>
      <c r="HE18" s="86" t="str">
        <f t="shared" si="94"/>
        <v/>
      </c>
      <c r="HF18" s="86" t="str">
        <f t="shared" si="95"/>
        <v/>
      </c>
      <c r="HG18" s="86" t="str">
        <f t="shared" si="96"/>
        <v/>
      </c>
      <c r="HH18" s="89">
        <f t="shared" si="97"/>
        <v>12.271666666666667</v>
      </c>
      <c r="HI18" s="84" t="s">
        <v>1532</v>
      </c>
      <c r="HJ18" s="85" t="str">
        <f>'Array Table'!B17</f>
        <v>Collinsella aerofaciens</v>
      </c>
      <c r="HK18" s="87">
        <f t="shared" si="154"/>
        <v>1.1121360858318714</v>
      </c>
      <c r="HL18" s="90">
        <f t="shared" si="149"/>
        <v>1.1121360858318714</v>
      </c>
      <c r="HM18" s="87">
        <f t="shared" si="150"/>
        <v>4.6157932668476793E-2</v>
      </c>
      <c r="HN18" s="84" t="s">
        <v>1532</v>
      </c>
      <c r="HO18" s="85" t="str">
        <f>'Array Table'!B17</f>
        <v>Collinsella aerofaciens</v>
      </c>
      <c r="HP18" s="92">
        <f t="shared" si="151"/>
        <v>0</v>
      </c>
      <c r="HQ18" s="92">
        <f t="shared" si="236"/>
        <v>0</v>
      </c>
      <c r="HR18" s="92">
        <f t="shared" si="237"/>
        <v>0</v>
      </c>
      <c r="HS18" s="92" t="str">
        <f t="shared" si="238"/>
        <v/>
      </c>
      <c r="HT18" s="92" t="str">
        <f t="shared" si="239"/>
        <v/>
      </c>
      <c r="HU18" s="92" t="str">
        <f t="shared" si="240"/>
        <v/>
      </c>
      <c r="HV18" s="92" t="str">
        <f t="shared" si="241"/>
        <v/>
      </c>
      <c r="HW18" s="92" t="str">
        <f t="shared" si="242"/>
        <v/>
      </c>
      <c r="HX18" s="92" t="str">
        <f t="shared" si="243"/>
        <v/>
      </c>
      <c r="HY18" s="92" t="str">
        <f t="shared" si="244"/>
        <v/>
      </c>
      <c r="HZ18" s="92" t="str">
        <f t="shared" si="245"/>
        <v/>
      </c>
      <c r="IA18" s="92" t="str">
        <f t="shared" si="246"/>
        <v/>
      </c>
      <c r="IB18" s="92" t="str">
        <f t="shared" si="247"/>
        <v/>
      </c>
      <c r="IC18" s="92" t="str">
        <f t="shared" si="248"/>
        <v/>
      </c>
      <c r="ID18" s="92" t="str">
        <f t="shared" si="249"/>
        <v/>
      </c>
      <c r="IE18" s="92" t="str">
        <f t="shared" si="250"/>
        <v/>
      </c>
      <c r="IF18" s="92" t="str">
        <f t="shared" si="251"/>
        <v/>
      </c>
      <c r="IG18" s="92" t="str">
        <f t="shared" si="252"/>
        <v/>
      </c>
      <c r="IH18" s="92" t="str">
        <f t="shared" si="253"/>
        <v/>
      </c>
      <c r="II18" s="92" t="str">
        <f t="shared" si="254"/>
        <v/>
      </c>
      <c r="IJ18" s="92" t="str">
        <f t="shared" si="255"/>
        <v/>
      </c>
      <c r="IK18" s="92" t="str">
        <f t="shared" si="155"/>
        <v/>
      </c>
      <c r="IL18" s="92" t="str">
        <f t="shared" si="156"/>
        <v/>
      </c>
      <c r="IM18" s="92" t="str">
        <f t="shared" si="157"/>
        <v/>
      </c>
      <c r="IN18" s="92" t="str">
        <f t="shared" si="158"/>
        <v/>
      </c>
      <c r="IO18" s="92" t="str">
        <f t="shared" si="159"/>
        <v/>
      </c>
      <c r="IP18" s="92" t="str">
        <f t="shared" si="160"/>
        <v/>
      </c>
      <c r="IQ18" s="92" t="str">
        <f t="shared" si="161"/>
        <v/>
      </c>
      <c r="IR18" s="92" t="str">
        <f t="shared" si="162"/>
        <v/>
      </c>
      <c r="IS18" s="92" t="str">
        <f t="shared" si="163"/>
        <v/>
      </c>
      <c r="IT18" s="92" t="str">
        <f t="shared" si="164"/>
        <v/>
      </c>
      <c r="IU18" s="92" t="str">
        <f t="shared" si="165"/>
        <v/>
      </c>
      <c r="IV18" s="92" t="str">
        <f t="shared" si="166"/>
        <v/>
      </c>
      <c r="IW18" s="92" t="str">
        <f t="shared" si="167"/>
        <v/>
      </c>
      <c r="IX18" s="92" t="str">
        <f t="shared" si="168"/>
        <v/>
      </c>
      <c r="IY18" s="92" t="str">
        <f t="shared" si="169"/>
        <v/>
      </c>
      <c r="IZ18" s="92" t="str">
        <f t="shared" si="170"/>
        <v/>
      </c>
      <c r="JA18" s="92" t="str">
        <f t="shared" si="171"/>
        <v/>
      </c>
      <c r="JB18" s="92" t="str">
        <f t="shared" si="172"/>
        <v/>
      </c>
      <c r="JC18" s="92" t="str">
        <f t="shared" si="173"/>
        <v/>
      </c>
      <c r="JD18" s="92" t="str">
        <f t="shared" si="174"/>
        <v/>
      </c>
      <c r="JE18" s="92" t="str">
        <f t="shared" si="175"/>
        <v/>
      </c>
      <c r="JF18" s="92" t="str">
        <f t="shared" si="176"/>
        <v/>
      </c>
      <c r="JG18" s="92" t="str">
        <f t="shared" si="177"/>
        <v/>
      </c>
      <c r="JH18" s="92" t="str">
        <f t="shared" si="178"/>
        <v/>
      </c>
      <c r="JI18" s="92" t="str">
        <f t="shared" si="179"/>
        <v/>
      </c>
      <c r="JJ18" s="92" t="str">
        <f t="shared" si="180"/>
        <v/>
      </c>
      <c r="JK18" s="92" t="str">
        <f t="shared" si="181"/>
        <v/>
      </c>
      <c r="JL18" s="84" t="s">
        <v>1532</v>
      </c>
      <c r="JM18" s="85" t="str">
        <f>'Array Table'!B17</f>
        <v>Collinsella aerofaciens</v>
      </c>
      <c r="JN18" s="92">
        <f t="shared" si="152"/>
        <v>0</v>
      </c>
      <c r="JO18" s="92">
        <f t="shared" si="256"/>
        <v>0</v>
      </c>
      <c r="JP18" s="92">
        <f t="shared" si="257"/>
        <v>0.61999999999999744</v>
      </c>
      <c r="JQ18" s="92" t="str">
        <f t="shared" si="258"/>
        <v/>
      </c>
      <c r="JR18" s="92" t="str">
        <f t="shared" si="259"/>
        <v/>
      </c>
      <c r="JS18" s="92" t="str">
        <f t="shared" si="260"/>
        <v/>
      </c>
      <c r="JT18" s="92" t="str">
        <f t="shared" si="261"/>
        <v/>
      </c>
      <c r="JU18" s="92" t="str">
        <f t="shared" si="262"/>
        <v/>
      </c>
      <c r="JV18" s="92" t="str">
        <f t="shared" si="263"/>
        <v/>
      </c>
      <c r="JW18" s="92" t="str">
        <f t="shared" si="264"/>
        <v/>
      </c>
      <c r="JX18" s="92" t="str">
        <f t="shared" si="265"/>
        <v/>
      </c>
      <c r="JY18" s="92" t="str">
        <f t="shared" si="266"/>
        <v/>
      </c>
      <c r="JZ18" s="92" t="str">
        <f t="shared" si="267"/>
        <v/>
      </c>
      <c r="KA18" s="92" t="str">
        <f t="shared" si="268"/>
        <v/>
      </c>
      <c r="KB18" s="92" t="str">
        <f t="shared" si="269"/>
        <v/>
      </c>
      <c r="KC18" s="92" t="str">
        <f t="shared" si="270"/>
        <v/>
      </c>
      <c r="KD18" s="92" t="str">
        <f t="shared" si="271"/>
        <v/>
      </c>
      <c r="KE18" s="92" t="str">
        <f t="shared" si="272"/>
        <v/>
      </c>
      <c r="KF18" s="92" t="str">
        <f t="shared" si="273"/>
        <v/>
      </c>
      <c r="KG18" s="92" t="str">
        <f t="shared" si="274"/>
        <v/>
      </c>
      <c r="KH18" s="92" t="str">
        <f t="shared" si="275"/>
        <v/>
      </c>
      <c r="KI18" s="92" t="str">
        <f t="shared" si="182"/>
        <v/>
      </c>
      <c r="KJ18" s="92" t="str">
        <f t="shared" si="183"/>
        <v/>
      </c>
      <c r="KK18" s="92" t="str">
        <f t="shared" si="184"/>
        <v/>
      </c>
      <c r="KL18" s="92" t="str">
        <f t="shared" si="185"/>
        <v/>
      </c>
      <c r="KM18" s="92" t="str">
        <f t="shared" si="186"/>
        <v/>
      </c>
      <c r="KN18" s="92" t="str">
        <f t="shared" si="187"/>
        <v/>
      </c>
      <c r="KO18" s="92" t="str">
        <f t="shared" si="188"/>
        <v/>
      </c>
      <c r="KP18" s="92" t="str">
        <f t="shared" si="189"/>
        <v/>
      </c>
      <c r="KQ18" s="92" t="str">
        <f t="shared" si="190"/>
        <v/>
      </c>
      <c r="KR18" s="92" t="str">
        <f t="shared" si="191"/>
        <v/>
      </c>
      <c r="KS18" s="92" t="str">
        <f t="shared" si="192"/>
        <v/>
      </c>
      <c r="KT18" s="92" t="str">
        <f t="shared" si="193"/>
        <v/>
      </c>
      <c r="KU18" s="92" t="str">
        <f t="shared" si="194"/>
        <v/>
      </c>
      <c r="KV18" s="92" t="str">
        <f t="shared" si="195"/>
        <v/>
      </c>
      <c r="KW18" s="92" t="str">
        <f t="shared" si="196"/>
        <v/>
      </c>
      <c r="KX18" s="92" t="str">
        <f t="shared" si="197"/>
        <v/>
      </c>
      <c r="KY18" s="92" t="str">
        <f t="shared" si="198"/>
        <v/>
      </c>
      <c r="KZ18" s="92" t="str">
        <f t="shared" si="199"/>
        <v/>
      </c>
      <c r="LA18" s="92" t="str">
        <f t="shared" si="200"/>
        <v/>
      </c>
      <c r="LB18" s="92" t="str">
        <f t="shared" si="201"/>
        <v/>
      </c>
      <c r="LC18" s="92" t="str">
        <f t="shared" si="202"/>
        <v/>
      </c>
      <c r="LD18" s="92" t="str">
        <f t="shared" si="203"/>
        <v/>
      </c>
      <c r="LE18" s="92" t="str">
        <f t="shared" si="204"/>
        <v/>
      </c>
      <c r="LF18" s="92" t="str">
        <f t="shared" si="205"/>
        <v/>
      </c>
      <c r="LG18" s="92" t="str">
        <f t="shared" si="206"/>
        <v/>
      </c>
      <c r="LH18" s="92" t="str">
        <f t="shared" si="207"/>
        <v/>
      </c>
      <c r="LI18" s="92" t="str">
        <f t="shared" si="208"/>
        <v/>
      </c>
      <c r="LJ18" s="84" t="s">
        <v>1532</v>
      </c>
      <c r="LK18" s="85" t="str">
        <f>'Array Table'!B17</f>
        <v>Collinsella aerofaciens</v>
      </c>
      <c r="LL18" s="93" t="str">
        <f t="shared" si="153"/>
        <v>-</v>
      </c>
      <c r="LM18" s="93" t="str">
        <f t="shared" si="276"/>
        <v>-</v>
      </c>
      <c r="LN18" s="93" t="str">
        <f t="shared" si="277"/>
        <v>-</v>
      </c>
      <c r="LO18" s="93" t="str">
        <f t="shared" si="278"/>
        <v/>
      </c>
      <c r="LP18" s="93" t="str">
        <f t="shared" si="279"/>
        <v/>
      </c>
      <c r="LQ18" s="93" t="str">
        <f t="shared" si="280"/>
        <v/>
      </c>
      <c r="LR18" s="93" t="str">
        <f t="shared" si="281"/>
        <v/>
      </c>
      <c r="LS18" s="93" t="str">
        <f t="shared" si="282"/>
        <v/>
      </c>
      <c r="LT18" s="93" t="str">
        <f t="shared" si="283"/>
        <v/>
      </c>
      <c r="LU18" s="93" t="str">
        <f t="shared" si="284"/>
        <v/>
      </c>
      <c r="LV18" s="93" t="str">
        <f t="shared" si="285"/>
        <v/>
      </c>
      <c r="LW18" s="93" t="str">
        <f t="shared" si="286"/>
        <v/>
      </c>
      <c r="LX18" s="93" t="str">
        <f t="shared" si="287"/>
        <v/>
      </c>
      <c r="LY18" s="93" t="str">
        <f t="shared" si="288"/>
        <v/>
      </c>
      <c r="LZ18" s="93" t="str">
        <f t="shared" si="289"/>
        <v/>
      </c>
      <c r="MA18" s="93" t="str">
        <f t="shared" si="290"/>
        <v/>
      </c>
      <c r="MB18" s="93" t="str">
        <f t="shared" si="291"/>
        <v/>
      </c>
      <c r="MC18" s="93" t="str">
        <f t="shared" si="292"/>
        <v/>
      </c>
      <c r="MD18" s="93" t="str">
        <f t="shared" si="293"/>
        <v/>
      </c>
      <c r="ME18" s="93" t="str">
        <f t="shared" si="294"/>
        <v/>
      </c>
      <c r="MF18" s="93" t="str">
        <f t="shared" si="295"/>
        <v/>
      </c>
      <c r="MG18" s="93" t="str">
        <f t="shared" si="209"/>
        <v/>
      </c>
      <c r="MH18" s="93" t="str">
        <f t="shared" si="210"/>
        <v/>
      </c>
      <c r="MI18" s="93" t="str">
        <f t="shared" si="211"/>
        <v/>
      </c>
      <c r="MJ18" s="93" t="str">
        <f t="shared" si="212"/>
        <v/>
      </c>
      <c r="MK18" s="93" t="str">
        <f t="shared" si="213"/>
        <v/>
      </c>
      <c r="ML18" s="93" t="str">
        <f t="shared" si="214"/>
        <v/>
      </c>
      <c r="MM18" s="93" t="str">
        <f t="shared" si="215"/>
        <v/>
      </c>
      <c r="MN18" s="93" t="str">
        <f t="shared" si="216"/>
        <v/>
      </c>
      <c r="MO18" s="93" t="str">
        <f t="shared" si="217"/>
        <v/>
      </c>
      <c r="MP18" s="93" t="str">
        <f t="shared" si="218"/>
        <v/>
      </c>
      <c r="MQ18" s="93" t="str">
        <f t="shared" si="219"/>
        <v/>
      </c>
      <c r="MR18" s="93" t="str">
        <f t="shared" si="220"/>
        <v/>
      </c>
      <c r="MS18" s="93" t="str">
        <f t="shared" si="221"/>
        <v/>
      </c>
      <c r="MT18" s="93" t="str">
        <f t="shared" si="222"/>
        <v/>
      </c>
      <c r="MU18" s="93" t="str">
        <f t="shared" si="223"/>
        <v/>
      </c>
      <c r="MV18" s="93" t="str">
        <f t="shared" si="224"/>
        <v/>
      </c>
      <c r="MW18" s="93" t="str">
        <f t="shared" si="225"/>
        <v/>
      </c>
      <c r="MX18" s="93" t="str">
        <f t="shared" si="226"/>
        <v/>
      </c>
      <c r="MY18" s="93" t="str">
        <f t="shared" si="227"/>
        <v/>
      </c>
      <c r="MZ18" s="93" t="str">
        <f t="shared" si="228"/>
        <v/>
      </c>
      <c r="NA18" s="93" t="str">
        <f t="shared" si="229"/>
        <v/>
      </c>
      <c r="NB18" s="93" t="str">
        <f t="shared" si="230"/>
        <v/>
      </c>
      <c r="NC18" s="93" t="str">
        <f t="shared" si="231"/>
        <v/>
      </c>
      <c r="ND18" s="93" t="str">
        <f t="shared" si="232"/>
        <v/>
      </c>
      <c r="NE18" s="93" t="str">
        <f t="shared" si="233"/>
        <v/>
      </c>
      <c r="NF18" s="93" t="str">
        <f t="shared" si="234"/>
        <v/>
      </c>
      <c r="NG18" s="93" t="str">
        <f t="shared" si="235"/>
        <v/>
      </c>
      <c r="NH18" s="84" t="s">
        <v>1532</v>
      </c>
      <c r="NI18" s="85" t="str">
        <f>'Array Table'!B17</f>
        <v>Collinsella aerofaciens</v>
      </c>
      <c r="NJ18" s="93" t="str">
        <f t="shared" si="101"/>
        <v>-</v>
      </c>
      <c r="NK18" s="93" t="str">
        <f t="shared" si="102"/>
        <v>-</v>
      </c>
      <c r="NL18" s="93" t="str">
        <f t="shared" si="103"/>
        <v>-</v>
      </c>
      <c r="NM18" s="93" t="str">
        <f t="shared" si="104"/>
        <v/>
      </c>
      <c r="NN18" s="93" t="str">
        <f t="shared" si="105"/>
        <v/>
      </c>
      <c r="NO18" s="93" t="str">
        <f t="shared" si="106"/>
        <v/>
      </c>
      <c r="NP18" s="93" t="str">
        <f t="shared" si="107"/>
        <v/>
      </c>
      <c r="NQ18" s="93" t="str">
        <f t="shared" si="108"/>
        <v/>
      </c>
      <c r="NR18" s="93" t="str">
        <f t="shared" si="109"/>
        <v/>
      </c>
      <c r="NS18" s="93" t="str">
        <f t="shared" si="110"/>
        <v/>
      </c>
      <c r="NT18" s="93" t="str">
        <f t="shared" si="111"/>
        <v/>
      </c>
      <c r="NU18" s="93" t="str">
        <f t="shared" si="112"/>
        <v/>
      </c>
      <c r="NV18" s="93" t="str">
        <f t="shared" si="113"/>
        <v/>
      </c>
      <c r="NW18" s="93" t="str">
        <f t="shared" si="114"/>
        <v/>
      </c>
      <c r="NX18" s="93" t="str">
        <f t="shared" si="115"/>
        <v/>
      </c>
      <c r="NY18" s="93" t="str">
        <f t="shared" si="116"/>
        <v/>
      </c>
      <c r="NZ18" s="93" t="str">
        <f t="shared" si="117"/>
        <v/>
      </c>
      <c r="OA18" s="93" t="str">
        <f t="shared" si="118"/>
        <v/>
      </c>
      <c r="OB18" s="93" t="str">
        <f t="shared" si="119"/>
        <v/>
      </c>
      <c r="OC18" s="93" t="str">
        <f t="shared" si="120"/>
        <v/>
      </c>
      <c r="OD18" s="93" t="str">
        <f t="shared" si="121"/>
        <v/>
      </c>
      <c r="OE18" s="93" t="str">
        <f t="shared" si="122"/>
        <v/>
      </c>
      <c r="OF18" s="93" t="str">
        <f t="shared" si="123"/>
        <v/>
      </c>
      <c r="OG18" s="93" t="str">
        <f t="shared" si="124"/>
        <v/>
      </c>
      <c r="OH18" s="93" t="str">
        <f t="shared" si="125"/>
        <v/>
      </c>
      <c r="OI18" s="93" t="str">
        <f t="shared" si="126"/>
        <v/>
      </c>
      <c r="OJ18" s="93" t="str">
        <f t="shared" si="127"/>
        <v/>
      </c>
      <c r="OK18" s="93" t="str">
        <f t="shared" si="128"/>
        <v/>
      </c>
      <c r="OL18" s="93" t="str">
        <f t="shared" si="129"/>
        <v/>
      </c>
      <c r="OM18" s="93" t="str">
        <f t="shared" si="130"/>
        <v/>
      </c>
      <c r="ON18" s="93" t="str">
        <f t="shared" si="131"/>
        <v/>
      </c>
      <c r="OO18" s="93" t="str">
        <f t="shared" si="132"/>
        <v/>
      </c>
      <c r="OP18" s="93" t="str">
        <f t="shared" si="133"/>
        <v/>
      </c>
      <c r="OQ18" s="93" t="str">
        <f t="shared" si="134"/>
        <v/>
      </c>
      <c r="OR18" s="93" t="str">
        <f t="shared" si="135"/>
        <v/>
      </c>
      <c r="OS18" s="93" t="str">
        <f t="shared" si="136"/>
        <v/>
      </c>
      <c r="OT18" s="93" t="str">
        <f t="shared" si="137"/>
        <v/>
      </c>
      <c r="OU18" s="93" t="str">
        <f t="shared" si="138"/>
        <v/>
      </c>
      <c r="OV18" s="93" t="str">
        <f t="shared" si="139"/>
        <v/>
      </c>
      <c r="OW18" s="93" t="str">
        <f t="shared" si="140"/>
        <v/>
      </c>
      <c r="OX18" s="93" t="str">
        <f t="shared" si="141"/>
        <v/>
      </c>
      <c r="OY18" s="93" t="str">
        <f t="shared" si="142"/>
        <v/>
      </c>
      <c r="OZ18" s="93" t="str">
        <f t="shared" si="143"/>
        <v/>
      </c>
      <c r="PA18" s="93" t="str">
        <f t="shared" si="144"/>
        <v/>
      </c>
      <c r="PB18" s="93" t="str">
        <f t="shared" si="145"/>
        <v/>
      </c>
      <c r="PC18" s="93" t="str">
        <f t="shared" si="146"/>
        <v/>
      </c>
      <c r="PD18" s="93" t="str">
        <f t="shared" si="147"/>
        <v/>
      </c>
      <c r="PE18" s="93" t="str">
        <f t="shared" si="148"/>
        <v/>
      </c>
    </row>
    <row r="19" spans="1:421" ht="12.75" x14ac:dyDescent="0.25">
      <c r="A19" s="84" t="s">
        <v>1533</v>
      </c>
      <c r="B19" s="85" t="str">
        <f>'Array Table'!B18</f>
        <v>Coprococcus comes</v>
      </c>
      <c r="C19" s="86">
        <f>IF(SUM('Control Sample Data'!C$3:C$50)&gt;10,IF(AND(ISNUMBER('Control Sample Data'!C19),'Control Sample Data'!C19&lt;37,'Control Sample Data'!C19&gt;0),'Control Sample Data'!C19,37),"")</f>
        <v>37</v>
      </c>
      <c r="D19" s="86">
        <f>IF(SUM('Control Sample Data'!D$3:D$50)&gt;10,IF(AND(ISNUMBER('Control Sample Data'!D19),'Control Sample Data'!D19&lt;37,'Control Sample Data'!D19&gt;0),'Control Sample Data'!D19,37),"")</f>
        <v>36.130000000000003</v>
      </c>
      <c r="E19" s="86">
        <f>IF(SUM('Control Sample Data'!E$3:E$50)&gt;10,IF(AND(ISNUMBER('Control Sample Data'!E19),'Control Sample Data'!E19&lt;37,'Control Sample Data'!E19&gt;0),'Control Sample Data'!E19,37),"")</f>
        <v>37</v>
      </c>
      <c r="F19" s="86" t="str">
        <f>IF(SUM('Control Sample Data'!F$3:F$50)&gt;10,IF(AND(ISNUMBER('Control Sample Data'!F19),'Control Sample Data'!F19&lt;37,'Control Sample Data'!F19&gt;0),'Control Sample Data'!F19,37),"")</f>
        <v/>
      </c>
      <c r="G19" s="86" t="str">
        <f>IF(SUM('Control Sample Data'!G$3:G$50)&gt;10,IF(AND(ISNUMBER('Control Sample Data'!G19),'Control Sample Data'!G19&lt;37,'Control Sample Data'!G19&gt;0),'Control Sample Data'!G19,37),"")</f>
        <v/>
      </c>
      <c r="H19" s="86" t="str">
        <f>IF(SUM('Control Sample Data'!H$3:H$50)&gt;10,IF(AND(ISNUMBER('Control Sample Data'!H19),'Control Sample Data'!H19&lt;37,'Control Sample Data'!H19&gt;0),'Control Sample Data'!H19,37),"")</f>
        <v/>
      </c>
      <c r="I19" s="86" t="str">
        <f>IF(SUM('Control Sample Data'!I$3:I$50)&gt;10,IF(AND(ISNUMBER('Control Sample Data'!I19),'Control Sample Data'!I19&lt;37,'Control Sample Data'!I19&gt;0),'Control Sample Data'!I19,37),"")</f>
        <v/>
      </c>
      <c r="J19" s="86" t="str">
        <f>IF(SUM('Control Sample Data'!J$3:J$50)&gt;10,IF(AND(ISNUMBER('Control Sample Data'!J19),'Control Sample Data'!J19&lt;37,'Control Sample Data'!J19&gt;0),'Control Sample Data'!J19,37),"")</f>
        <v/>
      </c>
      <c r="K19" s="86" t="str">
        <f>IF(SUM('Control Sample Data'!K$3:K$50)&gt;10,IF(AND(ISNUMBER('Control Sample Data'!K19),'Control Sample Data'!K19&lt;37,'Control Sample Data'!K19&gt;0),'Control Sample Data'!K19,37),"")</f>
        <v/>
      </c>
      <c r="L19" s="86" t="str">
        <f>IF(SUM('Control Sample Data'!L$3:L$50)&gt;10,IF(AND(ISNUMBER('Control Sample Data'!L19),'Control Sample Data'!L19&lt;37,'Control Sample Data'!L19&gt;0),'Control Sample Data'!L19,37),"")</f>
        <v/>
      </c>
      <c r="M19" s="86" t="str">
        <f>IF(SUM('Control Sample Data'!M$3:M$50)&gt;10,IF(AND(ISNUMBER('Control Sample Data'!M19),'Control Sample Data'!M19&lt;37,'Control Sample Data'!M19&gt;0),'Control Sample Data'!M19,37),"")</f>
        <v/>
      </c>
      <c r="N19" s="86" t="str">
        <f>IF(SUM('Control Sample Data'!N$3:N$50)&gt;10,IF(AND(ISNUMBER('Control Sample Data'!N19),'Control Sample Data'!N19&lt;37,'Control Sample Data'!N19&gt;0),'Control Sample Data'!N19,37),"")</f>
        <v/>
      </c>
      <c r="O19" s="86" t="str">
        <f>IF(SUM('Control Sample Data'!O$3:O$50)&gt;10,IF(AND(ISNUMBER('Control Sample Data'!O19),'Control Sample Data'!O19&lt;37,'Control Sample Data'!O19&gt;0),'Control Sample Data'!O19,37),"")</f>
        <v/>
      </c>
      <c r="P19" s="86" t="str">
        <f>IF(SUM('Control Sample Data'!P$3:P$50)&gt;10,IF(AND(ISNUMBER('Control Sample Data'!P19),'Control Sample Data'!P19&lt;37,'Control Sample Data'!P19&gt;0),'Control Sample Data'!P19,37),"")</f>
        <v/>
      </c>
      <c r="Q19" s="86" t="str">
        <f>IF(SUM('Control Sample Data'!Q$3:Q$50)&gt;10,IF(AND(ISNUMBER('Control Sample Data'!Q19),'Control Sample Data'!Q19&lt;37,'Control Sample Data'!Q19&gt;0),'Control Sample Data'!Q19,37),"")</f>
        <v/>
      </c>
      <c r="R19" s="86" t="str">
        <f>IF(SUM('Control Sample Data'!R$3:R$50)&gt;10,IF(AND(ISNUMBER('Control Sample Data'!R19),'Control Sample Data'!R19&lt;37,'Control Sample Data'!R19&gt;0),'Control Sample Data'!R19,37),"")</f>
        <v/>
      </c>
      <c r="S19" s="86" t="str">
        <f>IF(SUM('Control Sample Data'!S$3:S$50)&gt;10,IF(AND(ISNUMBER('Control Sample Data'!S19),'Control Sample Data'!S19&lt;37,'Control Sample Data'!S19&gt;0),'Control Sample Data'!S19,37),"")</f>
        <v/>
      </c>
      <c r="T19" s="86" t="str">
        <f>IF(SUM('Control Sample Data'!T$3:T$50)&gt;10,IF(AND(ISNUMBER('Control Sample Data'!T19),'Control Sample Data'!T19&lt;37,'Control Sample Data'!T19&gt;0),'Control Sample Data'!T19,37),"")</f>
        <v/>
      </c>
      <c r="U19" s="86" t="str">
        <f>IF(SUM('Control Sample Data'!U$3:U$50)&gt;10,IF(AND(ISNUMBER('Control Sample Data'!U19),'Control Sample Data'!U19&lt;37,'Control Sample Data'!U19&gt;0),'Control Sample Data'!U19,37),"")</f>
        <v/>
      </c>
      <c r="V19" s="86" t="str">
        <f>IF(SUM('Control Sample Data'!V$3:V$50)&gt;10,IF(AND(ISNUMBER('Control Sample Data'!V19),'Control Sample Data'!V19&lt;37,'Control Sample Data'!V19&gt;0),'Control Sample Data'!V19,37),"")</f>
        <v/>
      </c>
      <c r="W19" s="86" t="str">
        <f>IF(SUM('Control Sample Data'!W$3:W$50)&gt;10,IF(AND(ISNUMBER('Control Sample Data'!W19),'Control Sample Data'!W19&lt;37,'Control Sample Data'!W19&gt;0),'Control Sample Data'!W19,37),"")</f>
        <v/>
      </c>
      <c r="X19" s="86" t="str">
        <f>IF(SUM('Control Sample Data'!X$3:X$50)&gt;10,IF(AND(ISNUMBER('Control Sample Data'!X19),'Control Sample Data'!X19&lt;37,'Control Sample Data'!X19&gt;0),'Control Sample Data'!X19,37),"")</f>
        <v/>
      </c>
      <c r="Y19" s="86" t="str">
        <f>IF(SUM('Control Sample Data'!Y$3:Y$50)&gt;10,IF(AND(ISNUMBER('Control Sample Data'!Y19),'Control Sample Data'!Y19&lt;37,'Control Sample Data'!Y19&gt;0),'Control Sample Data'!Y19,37),"")</f>
        <v/>
      </c>
      <c r="Z19" s="86" t="str">
        <f>IF(SUM('Control Sample Data'!Z$3:Z$50)&gt;10,IF(AND(ISNUMBER('Control Sample Data'!Z19),'Control Sample Data'!Z19&lt;37,'Control Sample Data'!Z19&gt;0),'Control Sample Data'!Z19,37),"")</f>
        <v/>
      </c>
      <c r="AA19" s="86" t="str">
        <f>IF(SUM('Control Sample Data'!AA$3:AA$50)&gt;10,IF(AND(ISNUMBER('Control Sample Data'!AA19),'Control Sample Data'!AA19&lt;37,'Control Sample Data'!AA19&gt;0),'Control Sample Data'!AA19,37),"")</f>
        <v/>
      </c>
      <c r="AB19" s="86" t="str">
        <f>IF(SUM('Control Sample Data'!AB$3:AB$50)&gt;10,IF(AND(ISNUMBER('Control Sample Data'!AB19),'Control Sample Data'!AB19&lt;37,'Control Sample Data'!AB19&gt;0),'Control Sample Data'!AB19,37),"")</f>
        <v/>
      </c>
      <c r="AC19" s="86" t="str">
        <f>IF(SUM('Control Sample Data'!AC$3:AC$50)&gt;10,IF(AND(ISNUMBER('Control Sample Data'!AC19),'Control Sample Data'!AC19&lt;37,'Control Sample Data'!AC19&gt;0),'Control Sample Data'!AC19,37),"")</f>
        <v/>
      </c>
      <c r="AD19" s="86" t="str">
        <f>IF(SUM('Control Sample Data'!AD$3:AD$50)&gt;10,IF(AND(ISNUMBER('Control Sample Data'!AD19),'Control Sample Data'!AD19&lt;37,'Control Sample Data'!AD19&gt;0),'Control Sample Data'!AD19,37),"")</f>
        <v/>
      </c>
      <c r="AE19" s="86" t="str">
        <f>IF(SUM('Control Sample Data'!AE$3:AE$50)&gt;10,IF(AND(ISNUMBER('Control Sample Data'!AE19),'Control Sample Data'!AE19&lt;37,'Control Sample Data'!AE19&gt;0),'Control Sample Data'!AE19,37),"")</f>
        <v/>
      </c>
      <c r="AF19" s="86" t="str">
        <f>IF(SUM('Control Sample Data'!AF$3:AF$50)&gt;10,IF(AND(ISNUMBER('Control Sample Data'!AF19),'Control Sample Data'!AF19&lt;37,'Control Sample Data'!AF19&gt;0),'Control Sample Data'!AF19,37),"")</f>
        <v/>
      </c>
      <c r="AG19" s="86" t="str">
        <f>IF(SUM('Control Sample Data'!AG$3:AG$50)&gt;10,IF(AND(ISNUMBER('Control Sample Data'!AG19),'Control Sample Data'!AG19&lt;37,'Control Sample Data'!AG19&gt;0),'Control Sample Data'!AG19,37),"")</f>
        <v/>
      </c>
      <c r="AH19" s="86" t="str">
        <f>IF(SUM('Control Sample Data'!AH$3:AH$50)&gt;10,IF(AND(ISNUMBER('Control Sample Data'!AH19),'Control Sample Data'!AH19&lt;37,'Control Sample Data'!AH19&gt;0),'Control Sample Data'!AH19,37),"")</f>
        <v/>
      </c>
      <c r="AI19" s="86" t="str">
        <f>IF(SUM('Control Sample Data'!AI$3:AI$50)&gt;10,IF(AND(ISNUMBER('Control Sample Data'!AI19),'Control Sample Data'!AI19&lt;37,'Control Sample Data'!AI19&gt;0),'Control Sample Data'!AI19,37),"")</f>
        <v/>
      </c>
      <c r="AJ19" s="86" t="str">
        <f>IF(SUM('Control Sample Data'!AJ$3:AJ$50)&gt;10,IF(AND(ISNUMBER('Control Sample Data'!AJ19),'Control Sample Data'!AJ19&lt;37,'Control Sample Data'!AJ19&gt;0),'Control Sample Data'!AJ19,37),"")</f>
        <v/>
      </c>
      <c r="AK19" s="86" t="str">
        <f>IF(SUM('Control Sample Data'!AK$3:AK$50)&gt;10,IF(AND(ISNUMBER('Control Sample Data'!AK19),'Control Sample Data'!AK19&lt;37,'Control Sample Data'!AK19&gt;0),'Control Sample Data'!AK19,37),"")</f>
        <v/>
      </c>
      <c r="AL19" s="86" t="str">
        <f>IF(SUM('Control Sample Data'!AL$3:AL$50)&gt;10,IF(AND(ISNUMBER('Control Sample Data'!AL19),'Control Sample Data'!AL19&lt;37,'Control Sample Data'!AL19&gt;0),'Control Sample Data'!AL19,37),"")</f>
        <v/>
      </c>
      <c r="AM19" s="86" t="str">
        <f>IF(SUM('Control Sample Data'!AM$3:AM$50)&gt;10,IF(AND(ISNUMBER('Control Sample Data'!AM19),'Control Sample Data'!AM19&lt;37,'Control Sample Data'!AM19&gt;0),'Control Sample Data'!AM19,37),"")</f>
        <v/>
      </c>
      <c r="AN19" s="86" t="str">
        <f>IF(SUM('Control Sample Data'!AN$3:AN$50)&gt;10,IF(AND(ISNUMBER('Control Sample Data'!AN19),'Control Sample Data'!AN19&lt;37,'Control Sample Data'!AN19&gt;0),'Control Sample Data'!AN19,37),"")</f>
        <v/>
      </c>
      <c r="AO19" s="86" t="str">
        <f>IF(SUM('Control Sample Data'!AO$3:AO$50)&gt;10,IF(AND(ISNUMBER('Control Sample Data'!AO19),'Control Sample Data'!AO19&lt;37,'Control Sample Data'!AO19&gt;0),'Control Sample Data'!AO19,37),"")</f>
        <v/>
      </c>
      <c r="AP19" s="86" t="str">
        <f>IF(SUM('Control Sample Data'!AP$3:AP$50)&gt;10,IF(AND(ISNUMBER('Control Sample Data'!AP19),'Control Sample Data'!AP19&lt;37,'Control Sample Data'!AP19&gt;0),'Control Sample Data'!AP19,37),"")</f>
        <v/>
      </c>
      <c r="AQ19" s="86" t="str">
        <f>IF(SUM('Control Sample Data'!AQ$3:AQ$50)&gt;10,IF(AND(ISNUMBER('Control Sample Data'!AQ19),'Control Sample Data'!AQ19&lt;37,'Control Sample Data'!AQ19&gt;0),'Control Sample Data'!AQ19,37),"")</f>
        <v/>
      </c>
      <c r="AR19" s="86" t="str">
        <f>IF(SUM('Control Sample Data'!AR$3:AR$50)&gt;10,IF(AND(ISNUMBER('Control Sample Data'!AR19),'Control Sample Data'!AR19&lt;37,'Control Sample Data'!AR19&gt;0),'Control Sample Data'!AR19,37),"")</f>
        <v/>
      </c>
      <c r="AS19" s="86" t="str">
        <f>IF(SUM('Control Sample Data'!AS$3:AS$50)&gt;10,IF(AND(ISNUMBER('Control Sample Data'!AS19),'Control Sample Data'!AS19&lt;37,'Control Sample Data'!AS19&gt;0),'Control Sample Data'!AS19,37),"")</f>
        <v/>
      </c>
      <c r="AT19" s="86" t="str">
        <f>IF(SUM('Control Sample Data'!AT$3:AT$50)&gt;10,IF(AND(ISNUMBER('Control Sample Data'!AT19),'Control Sample Data'!AT19&lt;37,'Control Sample Data'!AT19&gt;0),'Control Sample Data'!AT19,37),"")</f>
        <v/>
      </c>
      <c r="AU19" s="86" t="str">
        <f>IF(SUM('Control Sample Data'!AU$3:AU$50)&gt;10,IF(AND(ISNUMBER('Control Sample Data'!AU19),'Control Sample Data'!AU19&lt;37,'Control Sample Data'!AU19&gt;0),'Control Sample Data'!AU19,37),"")</f>
        <v/>
      </c>
      <c r="AV19" s="86" t="str">
        <f>IF(SUM('Control Sample Data'!AV$3:AV$50)&gt;10,IF(AND(ISNUMBER('Control Sample Data'!AV19),'Control Sample Data'!AV19&lt;37,'Control Sample Data'!AV19&gt;0),'Control Sample Data'!AV19,37),"")</f>
        <v/>
      </c>
      <c r="AW19" s="86" t="str">
        <f>IF(SUM('Control Sample Data'!AW$3:AW$50)&gt;10,IF(AND(ISNUMBER('Control Sample Data'!AW19),'Control Sample Data'!AW19&lt;37,'Control Sample Data'!AW19&gt;0),'Control Sample Data'!AW19,37),"")</f>
        <v/>
      </c>
      <c r="AX19" s="86" t="str">
        <f>IF(SUM('Control Sample Data'!AX$3:AX$50)&gt;10,IF(AND(ISNUMBER('Control Sample Data'!AX19),'Control Sample Data'!AX19&lt;37,'Control Sample Data'!AX19&gt;0),'Control Sample Data'!AX19,37),"")</f>
        <v/>
      </c>
      <c r="AY19" s="87">
        <f>IF(ISERROR(AVERAGE(Calculations!C19:AX19)),"",AVERAGE(Calculations!C19:AX19))</f>
        <v>36.71</v>
      </c>
      <c r="AZ19" s="87">
        <f>IF(ISERROR(STDEV(Calculations!C19:AX19)),"",IF(COUNT(Calculations!C19:AX19)&lt;3,"N/A",STDEV(Calculations!C19:AX19)))</f>
        <v>0.50229473419497295</v>
      </c>
      <c r="BA19" s="84" t="s">
        <v>1533</v>
      </c>
      <c r="BB19" s="85" t="str">
        <f>'Array Table'!B18</f>
        <v>Coprococcus comes</v>
      </c>
      <c r="BC19" s="86">
        <f>IF(SUM('Test Sample Data'!C$3:C$50)&gt;10,IF(AND(ISNUMBER('Test Sample Data'!C19),'Test Sample Data'!C19&lt;37,'Test Sample Data'!C19&gt;0),'Test Sample Data'!C19,37),"")</f>
        <v>37</v>
      </c>
      <c r="BD19" s="86">
        <f>IF(SUM('Test Sample Data'!D$3:D$50)&gt;10,IF(AND(ISNUMBER('Test Sample Data'!D19),'Test Sample Data'!D19&lt;37,'Test Sample Data'!D19&gt;0),'Test Sample Data'!D19,37),"")</f>
        <v>37</v>
      </c>
      <c r="BE19" s="86">
        <f>IF(SUM('Test Sample Data'!E$3:E$50)&gt;10,IF(AND(ISNUMBER('Test Sample Data'!E19),'Test Sample Data'!E19&lt;37,'Test Sample Data'!E19&gt;0),'Test Sample Data'!E19,37),"")</f>
        <v>37</v>
      </c>
      <c r="BF19" s="86" t="str">
        <f>IF(SUM('Test Sample Data'!F$3:F$50)&gt;10,IF(AND(ISNUMBER('Test Sample Data'!F19),'Test Sample Data'!F19&lt;37,'Test Sample Data'!F19&gt;0),'Test Sample Data'!F19,37),"")</f>
        <v/>
      </c>
      <c r="BG19" s="86" t="str">
        <f>IF(SUM('Test Sample Data'!G$3:G$50)&gt;10,IF(AND(ISNUMBER('Test Sample Data'!G19),'Test Sample Data'!G19&lt;37,'Test Sample Data'!G19&gt;0),'Test Sample Data'!G19,37),"")</f>
        <v/>
      </c>
      <c r="BH19" s="86" t="str">
        <f>IF(SUM('Test Sample Data'!H$3:H$50)&gt;10,IF(AND(ISNUMBER('Test Sample Data'!H19),'Test Sample Data'!H19&lt;37,'Test Sample Data'!H19&gt;0),'Test Sample Data'!H19,37),"")</f>
        <v/>
      </c>
      <c r="BI19" s="86" t="str">
        <f>IF(SUM('Test Sample Data'!I$3:I$50)&gt;10,IF(AND(ISNUMBER('Test Sample Data'!I19),'Test Sample Data'!I19&lt;37,'Test Sample Data'!I19&gt;0),'Test Sample Data'!I19,37),"")</f>
        <v/>
      </c>
      <c r="BJ19" s="86" t="str">
        <f>IF(SUM('Test Sample Data'!J$3:J$50)&gt;10,IF(AND(ISNUMBER('Test Sample Data'!J19),'Test Sample Data'!J19&lt;37,'Test Sample Data'!J19&gt;0),'Test Sample Data'!J19,37),"")</f>
        <v/>
      </c>
      <c r="BK19" s="86" t="str">
        <f>IF(SUM('Test Sample Data'!K$3:K$50)&gt;10,IF(AND(ISNUMBER('Test Sample Data'!K19),'Test Sample Data'!K19&lt;37,'Test Sample Data'!K19&gt;0),'Test Sample Data'!K19,37),"")</f>
        <v/>
      </c>
      <c r="BL19" s="86" t="str">
        <f>IF(SUM('Test Sample Data'!L$3:L$50)&gt;10,IF(AND(ISNUMBER('Test Sample Data'!L19),'Test Sample Data'!L19&lt;37,'Test Sample Data'!L19&gt;0),'Test Sample Data'!L19,37),"")</f>
        <v/>
      </c>
      <c r="BM19" s="86" t="str">
        <f>IF(SUM('Test Sample Data'!M$3:M$50)&gt;10,IF(AND(ISNUMBER('Test Sample Data'!M19),'Test Sample Data'!M19&lt;37,'Test Sample Data'!M19&gt;0),'Test Sample Data'!M19,37),"")</f>
        <v/>
      </c>
      <c r="BN19" s="86" t="str">
        <f>IF(SUM('Test Sample Data'!N$3:N$50)&gt;10,IF(AND(ISNUMBER('Test Sample Data'!N19),'Test Sample Data'!N19&lt;37,'Test Sample Data'!N19&gt;0),'Test Sample Data'!N19,37),"")</f>
        <v/>
      </c>
      <c r="BO19" s="86" t="str">
        <f>IF(SUM('Test Sample Data'!O$3:O$50)&gt;10,IF(AND(ISNUMBER('Test Sample Data'!O19),'Test Sample Data'!O19&lt;37,'Test Sample Data'!O19&gt;0),'Test Sample Data'!O19,37),"")</f>
        <v/>
      </c>
      <c r="BP19" s="86" t="str">
        <f>IF(SUM('Test Sample Data'!P$3:P$50)&gt;10,IF(AND(ISNUMBER('Test Sample Data'!P19),'Test Sample Data'!P19&lt;37,'Test Sample Data'!P19&gt;0),'Test Sample Data'!P19,37),"")</f>
        <v/>
      </c>
      <c r="BQ19" s="86" t="str">
        <f>IF(SUM('Test Sample Data'!Q$3:Q$50)&gt;10,IF(AND(ISNUMBER('Test Sample Data'!Q19),'Test Sample Data'!Q19&lt;37,'Test Sample Data'!Q19&gt;0),'Test Sample Data'!Q19,37),"")</f>
        <v/>
      </c>
      <c r="BR19" s="86" t="str">
        <f>IF(SUM('Test Sample Data'!R$3:R$50)&gt;10,IF(AND(ISNUMBER('Test Sample Data'!R19),'Test Sample Data'!R19&lt;37,'Test Sample Data'!R19&gt;0),'Test Sample Data'!R19,37),"")</f>
        <v/>
      </c>
      <c r="BS19" s="86" t="str">
        <f>IF(SUM('Test Sample Data'!S$3:S$50)&gt;10,IF(AND(ISNUMBER('Test Sample Data'!S19),'Test Sample Data'!S19&lt;37,'Test Sample Data'!S19&gt;0),'Test Sample Data'!S19,37),"")</f>
        <v/>
      </c>
      <c r="BT19" s="86" t="str">
        <f>IF(SUM('Test Sample Data'!T$3:T$50)&gt;10,IF(AND(ISNUMBER('Test Sample Data'!T19),'Test Sample Data'!T19&lt;37,'Test Sample Data'!T19&gt;0),'Test Sample Data'!T19,37),"")</f>
        <v/>
      </c>
      <c r="BU19" s="86" t="str">
        <f>IF(SUM('Test Sample Data'!U$3:U$50)&gt;10,IF(AND(ISNUMBER('Test Sample Data'!U19),'Test Sample Data'!U19&lt;37,'Test Sample Data'!U19&gt;0),'Test Sample Data'!U19,37),"")</f>
        <v/>
      </c>
      <c r="BV19" s="86" t="str">
        <f>IF(SUM('Test Sample Data'!V$3:V$50)&gt;10,IF(AND(ISNUMBER('Test Sample Data'!V19),'Test Sample Data'!V19&lt;37,'Test Sample Data'!V19&gt;0),'Test Sample Data'!V19,37),"")</f>
        <v/>
      </c>
      <c r="BW19" s="86" t="str">
        <f>IF(SUM('Test Sample Data'!W$3:W$50)&gt;10,IF(AND(ISNUMBER('Test Sample Data'!W19),'Test Sample Data'!W19&lt;37,'Test Sample Data'!W19&gt;0),'Test Sample Data'!W19,37),"")</f>
        <v/>
      </c>
      <c r="BX19" s="86" t="str">
        <f>IF(SUM('Test Sample Data'!X$3:X$50)&gt;10,IF(AND(ISNUMBER('Test Sample Data'!X19),'Test Sample Data'!X19&lt;37,'Test Sample Data'!X19&gt;0),'Test Sample Data'!X19,37),"")</f>
        <v/>
      </c>
      <c r="BY19" s="86" t="str">
        <f>IF(SUM('Test Sample Data'!Y$3:Y$50)&gt;10,IF(AND(ISNUMBER('Test Sample Data'!Y19),'Test Sample Data'!Y19&lt;37,'Test Sample Data'!Y19&gt;0),'Test Sample Data'!Y19,37),"")</f>
        <v/>
      </c>
      <c r="BZ19" s="86" t="str">
        <f>IF(SUM('Test Sample Data'!Z$3:Z$50)&gt;10,IF(AND(ISNUMBER('Test Sample Data'!Z19),'Test Sample Data'!Z19&lt;37,'Test Sample Data'!Z19&gt;0),'Test Sample Data'!Z19,37),"")</f>
        <v/>
      </c>
      <c r="CA19" s="86" t="str">
        <f>IF(SUM('Test Sample Data'!AA$3:AA$50)&gt;10,IF(AND(ISNUMBER('Test Sample Data'!AA19),'Test Sample Data'!AA19&lt;37,'Test Sample Data'!AA19&gt;0),'Test Sample Data'!AA19,37),"")</f>
        <v/>
      </c>
      <c r="CB19" s="86" t="str">
        <f>IF(SUM('Test Sample Data'!AB$3:AB$50)&gt;10,IF(AND(ISNUMBER('Test Sample Data'!AB19),'Test Sample Data'!AB19&lt;37,'Test Sample Data'!AB19&gt;0),'Test Sample Data'!AB19,37),"")</f>
        <v/>
      </c>
      <c r="CC19" s="86" t="str">
        <f>IF(SUM('Test Sample Data'!AC$3:AC$50)&gt;10,IF(AND(ISNUMBER('Test Sample Data'!AC19),'Test Sample Data'!AC19&lt;37,'Test Sample Data'!AC19&gt;0),'Test Sample Data'!AC19,37),"")</f>
        <v/>
      </c>
      <c r="CD19" s="86" t="str">
        <f>IF(SUM('Test Sample Data'!AD$3:AD$50)&gt;10,IF(AND(ISNUMBER('Test Sample Data'!AD19),'Test Sample Data'!AD19&lt;37,'Test Sample Data'!AD19&gt;0),'Test Sample Data'!AD19,37),"")</f>
        <v/>
      </c>
      <c r="CE19" s="86" t="str">
        <f>IF(SUM('Test Sample Data'!AE$3:AE$50)&gt;10,IF(AND(ISNUMBER('Test Sample Data'!AE19),'Test Sample Data'!AE19&lt;37,'Test Sample Data'!AE19&gt;0),'Test Sample Data'!AE19,37),"")</f>
        <v/>
      </c>
      <c r="CF19" s="86" t="str">
        <f>IF(SUM('Test Sample Data'!AF$3:AF$50)&gt;10,IF(AND(ISNUMBER('Test Sample Data'!AF19),'Test Sample Data'!AF19&lt;37,'Test Sample Data'!AF19&gt;0),'Test Sample Data'!AF19,37),"")</f>
        <v/>
      </c>
      <c r="CG19" s="86" t="str">
        <f>IF(SUM('Test Sample Data'!AG$3:AG$50)&gt;10,IF(AND(ISNUMBER('Test Sample Data'!AG19),'Test Sample Data'!AG19&lt;37,'Test Sample Data'!AG19&gt;0),'Test Sample Data'!AG19,37),"")</f>
        <v/>
      </c>
      <c r="CH19" s="86" t="str">
        <f>IF(SUM('Test Sample Data'!AH$3:AH$50)&gt;10,IF(AND(ISNUMBER('Test Sample Data'!AH19),'Test Sample Data'!AH19&lt;37,'Test Sample Data'!AH19&gt;0),'Test Sample Data'!AH19,37),"")</f>
        <v/>
      </c>
      <c r="CI19" s="86" t="str">
        <f>IF(SUM('Test Sample Data'!AI$3:AI$50)&gt;10,IF(AND(ISNUMBER('Test Sample Data'!AI19),'Test Sample Data'!AI19&lt;37,'Test Sample Data'!AI19&gt;0),'Test Sample Data'!AI19,37),"")</f>
        <v/>
      </c>
      <c r="CJ19" s="86" t="str">
        <f>IF(SUM('Test Sample Data'!AJ$3:AJ$50)&gt;10,IF(AND(ISNUMBER('Test Sample Data'!AJ19),'Test Sample Data'!AJ19&lt;37,'Test Sample Data'!AJ19&gt;0),'Test Sample Data'!AJ19,37),"")</f>
        <v/>
      </c>
      <c r="CK19" s="86" t="str">
        <f>IF(SUM('Test Sample Data'!AK$3:AK$50)&gt;10,IF(AND(ISNUMBER('Test Sample Data'!AK19),'Test Sample Data'!AK19&lt;37,'Test Sample Data'!AK19&gt;0),'Test Sample Data'!AK19,37),"")</f>
        <v/>
      </c>
      <c r="CL19" s="86" t="str">
        <f>IF(SUM('Test Sample Data'!AL$3:AL$50)&gt;10,IF(AND(ISNUMBER('Test Sample Data'!AL19),'Test Sample Data'!AL19&lt;37,'Test Sample Data'!AL19&gt;0),'Test Sample Data'!AL19,37),"")</f>
        <v/>
      </c>
      <c r="CM19" s="86" t="str">
        <f>IF(SUM('Test Sample Data'!AM$3:AM$50)&gt;10,IF(AND(ISNUMBER('Test Sample Data'!AM19),'Test Sample Data'!AM19&lt;37,'Test Sample Data'!AM19&gt;0),'Test Sample Data'!AM19,37),"")</f>
        <v/>
      </c>
      <c r="CN19" s="86" t="str">
        <f>IF(SUM('Test Sample Data'!AN$3:AN$50)&gt;10,IF(AND(ISNUMBER('Test Sample Data'!AN19),'Test Sample Data'!AN19&lt;37,'Test Sample Data'!AN19&gt;0),'Test Sample Data'!AN19,37),"")</f>
        <v/>
      </c>
      <c r="CO19" s="86" t="str">
        <f>IF(SUM('Test Sample Data'!AO$3:AO$50)&gt;10,IF(AND(ISNUMBER('Test Sample Data'!AO19),'Test Sample Data'!AO19&lt;37,'Test Sample Data'!AO19&gt;0),'Test Sample Data'!AO19,37),"")</f>
        <v/>
      </c>
      <c r="CP19" s="86" t="str">
        <f>IF(SUM('Test Sample Data'!AP$3:AP$50)&gt;10,IF(AND(ISNUMBER('Test Sample Data'!AP19),'Test Sample Data'!AP19&lt;37,'Test Sample Data'!AP19&gt;0),'Test Sample Data'!AP19,37),"")</f>
        <v/>
      </c>
      <c r="CQ19" s="86" t="str">
        <f>IF(SUM('Test Sample Data'!AQ$3:AQ$50)&gt;10,IF(AND(ISNUMBER('Test Sample Data'!AQ19),'Test Sample Data'!AQ19&lt;37,'Test Sample Data'!AQ19&gt;0),'Test Sample Data'!AQ19,37),"")</f>
        <v/>
      </c>
      <c r="CR19" s="86" t="str">
        <f>IF(SUM('Test Sample Data'!AR$3:AR$50)&gt;10,IF(AND(ISNUMBER('Test Sample Data'!AR19),'Test Sample Data'!AR19&lt;37,'Test Sample Data'!AR19&gt;0),'Test Sample Data'!AR19,37),"")</f>
        <v/>
      </c>
      <c r="CS19" s="86" t="str">
        <f>IF(SUM('Test Sample Data'!AS$3:AS$50)&gt;10,IF(AND(ISNUMBER('Test Sample Data'!AS19),'Test Sample Data'!AS19&lt;37,'Test Sample Data'!AS19&gt;0),'Test Sample Data'!AS19,37),"")</f>
        <v/>
      </c>
      <c r="CT19" s="86" t="str">
        <f>IF(SUM('Test Sample Data'!AT$3:AT$50)&gt;10,IF(AND(ISNUMBER('Test Sample Data'!AT19),'Test Sample Data'!AT19&lt;37,'Test Sample Data'!AT19&gt;0),'Test Sample Data'!AT19,37),"")</f>
        <v/>
      </c>
      <c r="CU19" s="86" t="str">
        <f>IF(SUM('Test Sample Data'!AU$3:AU$50)&gt;10,IF(AND(ISNUMBER('Test Sample Data'!AU19),'Test Sample Data'!AU19&lt;37,'Test Sample Data'!AU19&gt;0),'Test Sample Data'!AU19,37),"")</f>
        <v/>
      </c>
      <c r="CV19" s="86" t="str">
        <f>IF(SUM('Test Sample Data'!AV$3:AV$50)&gt;10,IF(AND(ISNUMBER('Test Sample Data'!AV19),'Test Sample Data'!AV19&lt;37,'Test Sample Data'!AV19&gt;0),'Test Sample Data'!AV19,37),"")</f>
        <v/>
      </c>
      <c r="CW19" s="86" t="str">
        <f>IF(SUM('Test Sample Data'!AW$3:AW$50)&gt;10,IF(AND(ISNUMBER('Test Sample Data'!AW19),'Test Sample Data'!AW19&lt;37,'Test Sample Data'!AW19&gt;0),'Test Sample Data'!AW19,37),"")</f>
        <v/>
      </c>
      <c r="CX19" s="86" t="str">
        <f>IF(SUM('Test Sample Data'!AX$3:AX$50)&gt;10,IF(AND(ISNUMBER('Test Sample Data'!AX19),'Test Sample Data'!AX19&lt;37,'Test Sample Data'!AX19&gt;0),'Test Sample Data'!AX19,37),"")</f>
        <v/>
      </c>
      <c r="CY19" s="87">
        <f>IF(ISERROR(AVERAGE(Calculations!BC19:CX19)),"",AVERAGE(Calculations!BC19:CX19))</f>
        <v>37</v>
      </c>
      <c r="CZ19" s="87">
        <f>IF(ISERROR(STDEV(Calculations!BC19:CX19)),"",IF(COUNT(Calculations!BC19:CX19)&lt;3,"N/A",STDEV(Calculations!BC19:CX19)))</f>
        <v>0</v>
      </c>
      <c r="DA19" s="84" t="s">
        <v>1533</v>
      </c>
      <c r="DB19" s="85" t="str">
        <f>'Array Table'!B18</f>
        <v>Coprococcus comes</v>
      </c>
      <c r="DC19" s="87">
        <f>IF(SUM('No Template Controls'!C$3:C$50)&gt;10,IF(AND(ISNUMBER('No Template Controls'!C19),'No Template Controls'!C19&lt;37,'No Template Controls'!C19&gt;0),'No Template Controls'!C19,37),"")</f>
        <v>37</v>
      </c>
      <c r="DD19" s="87">
        <f>IF(SUM('No Template Controls'!D$3:D$50)&gt;10,IF(AND(ISNUMBER('No Template Controls'!D19),'No Template Controls'!D19&lt;37,'No Template Controls'!D19&gt;0),'No Template Controls'!D19,37),"")</f>
        <v>37</v>
      </c>
      <c r="DE19" s="87">
        <f>IF(SUM('No Template Controls'!E$3:E$50)&gt;10,IF(AND(ISNUMBER('No Template Controls'!E19),'No Template Controls'!E19&lt;37,'No Template Controls'!E19&gt;0),'No Template Controls'!E19,37),"")</f>
        <v>37</v>
      </c>
      <c r="DF19" s="87" t="str">
        <f>IF(SUM('No Template Controls'!F$3:F$50)&gt;10,IF(AND(ISNUMBER('No Template Controls'!F19),'No Template Controls'!F19&lt;37,'No Template Controls'!F19&gt;0),'No Template Controls'!F19,37),"")</f>
        <v/>
      </c>
      <c r="DG19" s="87" t="str">
        <f>IF(SUM('No Template Controls'!G$3:G$50)&gt;10,IF(AND(ISNUMBER('No Template Controls'!G19),'No Template Controls'!G19&lt;37,'No Template Controls'!G19&gt;0),'No Template Controls'!G19,37),"")</f>
        <v/>
      </c>
      <c r="DH19" s="87" t="str">
        <f>IF(SUM('No Template Controls'!H$3:H$50)&gt;10,IF(AND(ISNUMBER('No Template Controls'!H19),'No Template Controls'!H19&lt;37,'No Template Controls'!H19&gt;0),'No Template Controls'!H19,37),"")</f>
        <v/>
      </c>
      <c r="DI19" s="87">
        <f>IF(ISERROR(AVERAGE(Calculations!DC19:DH19)),"",AVERAGE(Calculations!DC19:DH19))</f>
        <v>37</v>
      </c>
      <c r="DJ19" s="87">
        <f>IF(ISERROR(STDEV(Calculations!DC19:DH19)),"",IF(COUNT(Calculations!DC19:DH19)&lt;3,"N/A",STDEV(Calculations!DC19:DH19)))</f>
        <v>0</v>
      </c>
      <c r="DK19" s="84" t="s">
        <v>1533</v>
      </c>
      <c r="DL19" s="85" t="str">
        <f>'Array Table'!B18</f>
        <v>Coprococcus comes</v>
      </c>
      <c r="DM19" s="86">
        <f t="shared" si="0"/>
        <v>12.5</v>
      </c>
      <c r="DN19" s="86">
        <f t="shared" si="1"/>
        <v>11.405000000000001</v>
      </c>
      <c r="DO19" s="86">
        <f t="shared" si="2"/>
        <v>12.5</v>
      </c>
      <c r="DP19" s="86" t="str">
        <f t="shared" si="3"/>
        <v/>
      </c>
      <c r="DQ19" s="86" t="str">
        <f t="shared" si="4"/>
        <v/>
      </c>
      <c r="DR19" s="86" t="str">
        <f t="shared" si="5"/>
        <v/>
      </c>
      <c r="DS19" s="86" t="str">
        <f t="shared" si="6"/>
        <v/>
      </c>
      <c r="DT19" s="86" t="str">
        <f t="shared" si="7"/>
        <v/>
      </c>
      <c r="DU19" s="86" t="str">
        <f t="shared" si="8"/>
        <v/>
      </c>
      <c r="DV19" s="86" t="str">
        <f t="shared" si="9"/>
        <v/>
      </c>
      <c r="DW19" s="86" t="str">
        <f t="shared" si="10"/>
        <v/>
      </c>
      <c r="DX19" s="86" t="str">
        <f t="shared" si="11"/>
        <v/>
      </c>
      <c r="DY19" s="86" t="str">
        <f t="shared" si="12"/>
        <v/>
      </c>
      <c r="DZ19" s="86" t="str">
        <f t="shared" si="13"/>
        <v/>
      </c>
      <c r="EA19" s="86" t="str">
        <f t="shared" si="14"/>
        <v/>
      </c>
      <c r="EB19" s="86" t="str">
        <f t="shared" si="15"/>
        <v/>
      </c>
      <c r="EC19" s="86" t="str">
        <f t="shared" si="16"/>
        <v/>
      </c>
      <c r="ED19" s="86" t="str">
        <f t="shared" si="17"/>
        <v/>
      </c>
      <c r="EE19" s="86" t="str">
        <f t="shared" si="18"/>
        <v/>
      </c>
      <c r="EF19" s="86" t="str">
        <f t="shared" si="19"/>
        <v/>
      </c>
      <c r="EG19" s="86" t="str">
        <f t="shared" si="20"/>
        <v/>
      </c>
      <c r="EH19" s="86" t="str">
        <f t="shared" si="21"/>
        <v/>
      </c>
      <c r="EI19" s="86" t="str">
        <f t="shared" si="22"/>
        <v/>
      </c>
      <c r="EJ19" s="86" t="str">
        <f t="shared" si="23"/>
        <v/>
      </c>
      <c r="EK19" s="86" t="str">
        <f t="shared" si="24"/>
        <v/>
      </c>
      <c r="EL19" s="86" t="str">
        <f t="shared" si="25"/>
        <v/>
      </c>
      <c r="EM19" s="86" t="str">
        <f t="shared" si="26"/>
        <v/>
      </c>
      <c r="EN19" s="86" t="str">
        <f t="shared" si="27"/>
        <v/>
      </c>
      <c r="EO19" s="86" t="str">
        <f t="shared" si="28"/>
        <v/>
      </c>
      <c r="EP19" s="86" t="str">
        <f t="shared" si="29"/>
        <v/>
      </c>
      <c r="EQ19" s="86" t="str">
        <f t="shared" si="30"/>
        <v/>
      </c>
      <c r="ER19" s="86" t="str">
        <f t="shared" si="31"/>
        <v/>
      </c>
      <c r="ES19" s="86" t="str">
        <f t="shared" si="32"/>
        <v/>
      </c>
      <c r="ET19" s="86" t="str">
        <f t="shared" si="33"/>
        <v/>
      </c>
      <c r="EU19" s="86" t="str">
        <f t="shared" si="34"/>
        <v/>
      </c>
      <c r="EV19" s="86" t="str">
        <f t="shared" si="35"/>
        <v/>
      </c>
      <c r="EW19" s="86" t="str">
        <f t="shared" si="36"/>
        <v/>
      </c>
      <c r="EX19" s="86" t="str">
        <f t="shared" si="37"/>
        <v/>
      </c>
      <c r="EY19" s="86" t="str">
        <f t="shared" si="38"/>
        <v/>
      </c>
      <c r="EZ19" s="86" t="str">
        <f t="shared" si="39"/>
        <v/>
      </c>
      <c r="FA19" s="86" t="str">
        <f t="shared" si="40"/>
        <v/>
      </c>
      <c r="FB19" s="86" t="str">
        <f t="shared" si="41"/>
        <v/>
      </c>
      <c r="FC19" s="86" t="str">
        <f t="shared" si="42"/>
        <v/>
      </c>
      <c r="FD19" s="86" t="str">
        <f t="shared" si="43"/>
        <v/>
      </c>
      <c r="FE19" s="86" t="str">
        <f t="shared" si="44"/>
        <v/>
      </c>
      <c r="FF19" s="86" t="str">
        <f t="shared" si="45"/>
        <v/>
      </c>
      <c r="FG19" s="86" t="str">
        <f t="shared" si="46"/>
        <v/>
      </c>
      <c r="FH19" s="86" t="str">
        <f t="shared" si="47"/>
        <v/>
      </c>
      <c r="FI19" s="88">
        <f t="shared" si="48"/>
        <v>12.135</v>
      </c>
      <c r="FJ19" s="84" t="s">
        <v>1533</v>
      </c>
      <c r="FK19" s="85" t="str">
        <f>'Array Table'!B18</f>
        <v>Coprococcus comes</v>
      </c>
      <c r="FL19" s="86">
        <f t="shared" si="49"/>
        <v>12.645</v>
      </c>
      <c r="FM19" s="86">
        <f t="shared" si="50"/>
        <v>11.645</v>
      </c>
      <c r="FN19" s="86">
        <f t="shared" si="51"/>
        <v>13.145</v>
      </c>
      <c r="FO19" s="86" t="str">
        <f t="shared" si="52"/>
        <v/>
      </c>
      <c r="FP19" s="86" t="str">
        <f t="shared" si="53"/>
        <v/>
      </c>
      <c r="FQ19" s="86" t="str">
        <f t="shared" si="54"/>
        <v/>
      </c>
      <c r="FR19" s="86" t="str">
        <f t="shared" si="55"/>
        <v/>
      </c>
      <c r="FS19" s="86" t="str">
        <f t="shared" si="56"/>
        <v/>
      </c>
      <c r="FT19" s="86" t="str">
        <f t="shared" si="57"/>
        <v/>
      </c>
      <c r="FU19" s="86" t="str">
        <f t="shared" si="58"/>
        <v/>
      </c>
      <c r="FV19" s="86" t="str">
        <f t="shared" si="59"/>
        <v/>
      </c>
      <c r="FW19" s="86" t="str">
        <f t="shared" si="60"/>
        <v/>
      </c>
      <c r="FX19" s="86" t="str">
        <f t="shared" si="61"/>
        <v/>
      </c>
      <c r="FY19" s="86" t="str">
        <f t="shared" si="62"/>
        <v/>
      </c>
      <c r="FZ19" s="86" t="str">
        <f t="shared" si="63"/>
        <v/>
      </c>
      <c r="GA19" s="86" t="str">
        <f t="shared" si="64"/>
        <v/>
      </c>
      <c r="GB19" s="86" t="str">
        <f t="shared" si="65"/>
        <v/>
      </c>
      <c r="GC19" s="86" t="str">
        <f t="shared" si="66"/>
        <v/>
      </c>
      <c r="GD19" s="86" t="str">
        <f t="shared" si="67"/>
        <v/>
      </c>
      <c r="GE19" s="86" t="str">
        <f t="shared" si="68"/>
        <v/>
      </c>
      <c r="GF19" s="86" t="str">
        <f t="shared" si="69"/>
        <v/>
      </c>
      <c r="GG19" s="86" t="str">
        <f t="shared" si="70"/>
        <v/>
      </c>
      <c r="GH19" s="86" t="str">
        <f t="shared" si="71"/>
        <v/>
      </c>
      <c r="GI19" s="86" t="str">
        <f t="shared" si="72"/>
        <v/>
      </c>
      <c r="GJ19" s="86" t="str">
        <f t="shared" si="73"/>
        <v/>
      </c>
      <c r="GK19" s="86" t="str">
        <f t="shared" si="74"/>
        <v/>
      </c>
      <c r="GL19" s="86" t="str">
        <f t="shared" si="75"/>
        <v/>
      </c>
      <c r="GM19" s="86" t="str">
        <f t="shared" si="76"/>
        <v/>
      </c>
      <c r="GN19" s="86" t="str">
        <f t="shared" si="77"/>
        <v/>
      </c>
      <c r="GO19" s="86" t="str">
        <f t="shared" si="78"/>
        <v/>
      </c>
      <c r="GP19" s="86" t="str">
        <f t="shared" si="79"/>
        <v/>
      </c>
      <c r="GQ19" s="86" t="str">
        <f t="shared" si="80"/>
        <v/>
      </c>
      <c r="GR19" s="86" t="str">
        <f t="shared" si="81"/>
        <v/>
      </c>
      <c r="GS19" s="86" t="str">
        <f t="shared" si="82"/>
        <v/>
      </c>
      <c r="GT19" s="86" t="str">
        <f t="shared" si="83"/>
        <v/>
      </c>
      <c r="GU19" s="86" t="str">
        <f t="shared" si="84"/>
        <v/>
      </c>
      <c r="GV19" s="86" t="str">
        <f t="shared" si="85"/>
        <v/>
      </c>
      <c r="GW19" s="86" t="str">
        <f t="shared" si="86"/>
        <v/>
      </c>
      <c r="GX19" s="86" t="str">
        <f t="shared" si="87"/>
        <v/>
      </c>
      <c r="GY19" s="86" t="str">
        <f t="shared" si="88"/>
        <v/>
      </c>
      <c r="GZ19" s="86" t="str">
        <f t="shared" si="89"/>
        <v/>
      </c>
      <c r="HA19" s="86" t="str">
        <f t="shared" si="90"/>
        <v/>
      </c>
      <c r="HB19" s="86" t="str">
        <f t="shared" si="91"/>
        <v/>
      </c>
      <c r="HC19" s="86" t="str">
        <f t="shared" si="92"/>
        <v/>
      </c>
      <c r="HD19" s="86" t="str">
        <f t="shared" si="93"/>
        <v/>
      </c>
      <c r="HE19" s="86" t="str">
        <f t="shared" si="94"/>
        <v/>
      </c>
      <c r="HF19" s="86" t="str">
        <f t="shared" si="95"/>
        <v/>
      </c>
      <c r="HG19" s="86" t="str">
        <f t="shared" si="96"/>
        <v/>
      </c>
      <c r="HH19" s="89">
        <f t="shared" si="97"/>
        <v>12.478333333333333</v>
      </c>
      <c r="HI19" s="84" t="s">
        <v>1533</v>
      </c>
      <c r="HJ19" s="85" t="str">
        <f>'Array Table'!B18</f>
        <v>Coprococcus comes</v>
      </c>
      <c r="HK19" s="87">
        <f t="shared" si="154"/>
        <v>-1.2686844938249331</v>
      </c>
      <c r="HL19" s="90">
        <f t="shared" si="149"/>
        <v>0.78821803597923601</v>
      </c>
      <c r="HM19" s="87">
        <f t="shared" si="150"/>
        <v>-0.10335363184463439</v>
      </c>
      <c r="HN19" s="84" t="s">
        <v>1533</v>
      </c>
      <c r="HO19" s="85" t="str">
        <f>'Array Table'!B18</f>
        <v>Coprococcus comes</v>
      </c>
      <c r="HP19" s="92">
        <f t="shared" si="151"/>
        <v>0</v>
      </c>
      <c r="HQ19" s="92">
        <f t="shared" si="236"/>
        <v>0.86999999999999744</v>
      </c>
      <c r="HR19" s="92">
        <f t="shared" si="237"/>
        <v>0</v>
      </c>
      <c r="HS19" s="92" t="str">
        <f t="shared" si="238"/>
        <v/>
      </c>
      <c r="HT19" s="92" t="str">
        <f t="shared" si="239"/>
        <v/>
      </c>
      <c r="HU19" s="92" t="str">
        <f t="shared" si="240"/>
        <v/>
      </c>
      <c r="HV19" s="92" t="str">
        <f t="shared" si="241"/>
        <v/>
      </c>
      <c r="HW19" s="92" t="str">
        <f t="shared" si="242"/>
        <v/>
      </c>
      <c r="HX19" s="92" t="str">
        <f t="shared" si="243"/>
        <v/>
      </c>
      <c r="HY19" s="92" t="str">
        <f t="shared" si="244"/>
        <v/>
      </c>
      <c r="HZ19" s="92" t="str">
        <f t="shared" si="245"/>
        <v/>
      </c>
      <c r="IA19" s="92" t="str">
        <f t="shared" si="246"/>
        <v/>
      </c>
      <c r="IB19" s="92" t="str">
        <f t="shared" si="247"/>
        <v/>
      </c>
      <c r="IC19" s="92" t="str">
        <f t="shared" si="248"/>
        <v/>
      </c>
      <c r="ID19" s="92" t="str">
        <f t="shared" si="249"/>
        <v/>
      </c>
      <c r="IE19" s="92" t="str">
        <f t="shared" si="250"/>
        <v/>
      </c>
      <c r="IF19" s="92" t="str">
        <f t="shared" si="251"/>
        <v/>
      </c>
      <c r="IG19" s="92" t="str">
        <f t="shared" si="252"/>
        <v/>
      </c>
      <c r="IH19" s="92" t="str">
        <f t="shared" si="253"/>
        <v/>
      </c>
      <c r="II19" s="92" t="str">
        <f t="shared" si="254"/>
        <v/>
      </c>
      <c r="IJ19" s="92" t="str">
        <f t="shared" si="255"/>
        <v/>
      </c>
      <c r="IK19" s="92" t="str">
        <f t="shared" si="155"/>
        <v/>
      </c>
      <c r="IL19" s="92" t="str">
        <f t="shared" si="156"/>
        <v/>
      </c>
      <c r="IM19" s="92" t="str">
        <f t="shared" si="157"/>
        <v/>
      </c>
      <c r="IN19" s="92" t="str">
        <f t="shared" si="158"/>
        <v/>
      </c>
      <c r="IO19" s="92" t="str">
        <f t="shared" si="159"/>
        <v/>
      </c>
      <c r="IP19" s="92" t="str">
        <f t="shared" si="160"/>
        <v/>
      </c>
      <c r="IQ19" s="92" t="str">
        <f t="shared" si="161"/>
        <v/>
      </c>
      <c r="IR19" s="92" t="str">
        <f t="shared" si="162"/>
        <v/>
      </c>
      <c r="IS19" s="92" t="str">
        <f t="shared" si="163"/>
        <v/>
      </c>
      <c r="IT19" s="92" t="str">
        <f t="shared" si="164"/>
        <v/>
      </c>
      <c r="IU19" s="92" t="str">
        <f t="shared" si="165"/>
        <v/>
      </c>
      <c r="IV19" s="92" t="str">
        <f t="shared" si="166"/>
        <v/>
      </c>
      <c r="IW19" s="92" t="str">
        <f t="shared" si="167"/>
        <v/>
      </c>
      <c r="IX19" s="92" t="str">
        <f t="shared" si="168"/>
        <v/>
      </c>
      <c r="IY19" s="92" t="str">
        <f t="shared" si="169"/>
        <v/>
      </c>
      <c r="IZ19" s="92" t="str">
        <f t="shared" si="170"/>
        <v/>
      </c>
      <c r="JA19" s="92" t="str">
        <f t="shared" si="171"/>
        <v/>
      </c>
      <c r="JB19" s="92" t="str">
        <f t="shared" si="172"/>
        <v/>
      </c>
      <c r="JC19" s="92" t="str">
        <f t="shared" si="173"/>
        <v/>
      </c>
      <c r="JD19" s="92" t="str">
        <f t="shared" si="174"/>
        <v/>
      </c>
      <c r="JE19" s="92" t="str">
        <f t="shared" si="175"/>
        <v/>
      </c>
      <c r="JF19" s="92" t="str">
        <f t="shared" si="176"/>
        <v/>
      </c>
      <c r="JG19" s="92" t="str">
        <f t="shared" si="177"/>
        <v/>
      </c>
      <c r="JH19" s="92" t="str">
        <f t="shared" si="178"/>
        <v/>
      </c>
      <c r="JI19" s="92" t="str">
        <f t="shared" si="179"/>
        <v/>
      </c>
      <c r="JJ19" s="92" t="str">
        <f t="shared" si="180"/>
        <v/>
      </c>
      <c r="JK19" s="92" t="str">
        <f t="shared" si="181"/>
        <v/>
      </c>
      <c r="JL19" s="84" t="s">
        <v>1533</v>
      </c>
      <c r="JM19" s="85" t="str">
        <f>'Array Table'!B18</f>
        <v>Coprococcus comes</v>
      </c>
      <c r="JN19" s="92">
        <f t="shared" si="152"/>
        <v>0</v>
      </c>
      <c r="JO19" s="92">
        <f t="shared" si="256"/>
        <v>0</v>
      </c>
      <c r="JP19" s="92">
        <f t="shared" si="257"/>
        <v>0</v>
      </c>
      <c r="JQ19" s="92" t="str">
        <f t="shared" si="258"/>
        <v/>
      </c>
      <c r="JR19" s="92" t="str">
        <f t="shared" si="259"/>
        <v/>
      </c>
      <c r="JS19" s="92" t="str">
        <f t="shared" si="260"/>
        <v/>
      </c>
      <c r="JT19" s="92" t="str">
        <f t="shared" si="261"/>
        <v/>
      </c>
      <c r="JU19" s="92" t="str">
        <f t="shared" si="262"/>
        <v/>
      </c>
      <c r="JV19" s="92" t="str">
        <f t="shared" si="263"/>
        <v/>
      </c>
      <c r="JW19" s="92" t="str">
        <f t="shared" si="264"/>
        <v/>
      </c>
      <c r="JX19" s="92" t="str">
        <f t="shared" si="265"/>
        <v/>
      </c>
      <c r="JY19" s="92" t="str">
        <f t="shared" si="266"/>
        <v/>
      </c>
      <c r="JZ19" s="92" t="str">
        <f t="shared" si="267"/>
        <v/>
      </c>
      <c r="KA19" s="92" t="str">
        <f t="shared" si="268"/>
        <v/>
      </c>
      <c r="KB19" s="92" t="str">
        <f t="shared" si="269"/>
        <v/>
      </c>
      <c r="KC19" s="92" t="str">
        <f t="shared" si="270"/>
        <v/>
      </c>
      <c r="KD19" s="92" t="str">
        <f t="shared" si="271"/>
        <v/>
      </c>
      <c r="KE19" s="92" t="str">
        <f t="shared" si="272"/>
        <v/>
      </c>
      <c r="KF19" s="92" t="str">
        <f t="shared" si="273"/>
        <v/>
      </c>
      <c r="KG19" s="92" t="str">
        <f t="shared" si="274"/>
        <v/>
      </c>
      <c r="KH19" s="92" t="str">
        <f t="shared" si="275"/>
        <v/>
      </c>
      <c r="KI19" s="92" t="str">
        <f t="shared" si="182"/>
        <v/>
      </c>
      <c r="KJ19" s="92" t="str">
        <f t="shared" si="183"/>
        <v/>
      </c>
      <c r="KK19" s="92" t="str">
        <f t="shared" si="184"/>
        <v/>
      </c>
      <c r="KL19" s="92" t="str">
        <f t="shared" si="185"/>
        <v/>
      </c>
      <c r="KM19" s="92" t="str">
        <f t="shared" si="186"/>
        <v/>
      </c>
      <c r="KN19" s="92" t="str">
        <f t="shared" si="187"/>
        <v/>
      </c>
      <c r="KO19" s="92" t="str">
        <f t="shared" si="188"/>
        <v/>
      </c>
      <c r="KP19" s="92" t="str">
        <f t="shared" si="189"/>
        <v/>
      </c>
      <c r="KQ19" s="92" t="str">
        <f t="shared" si="190"/>
        <v/>
      </c>
      <c r="KR19" s="92" t="str">
        <f t="shared" si="191"/>
        <v/>
      </c>
      <c r="KS19" s="92" t="str">
        <f t="shared" si="192"/>
        <v/>
      </c>
      <c r="KT19" s="92" t="str">
        <f t="shared" si="193"/>
        <v/>
      </c>
      <c r="KU19" s="92" t="str">
        <f t="shared" si="194"/>
        <v/>
      </c>
      <c r="KV19" s="92" t="str">
        <f t="shared" si="195"/>
        <v/>
      </c>
      <c r="KW19" s="92" t="str">
        <f t="shared" si="196"/>
        <v/>
      </c>
      <c r="KX19" s="92" t="str">
        <f t="shared" si="197"/>
        <v/>
      </c>
      <c r="KY19" s="92" t="str">
        <f t="shared" si="198"/>
        <v/>
      </c>
      <c r="KZ19" s="92" t="str">
        <f t="shared" si="199"/>
        <v/>
      </c>
      <c r="LA19" s="92" t="str">
        <f t="shared" si="200"/>
        <v/>
      </c>
      <c r="LB19" s="92" t="str">
        <f t="shared" si="201"/>
        <v/>
      </c>
      <c r="LC19" s="92" t="str">
        <f t="shared" si="202"/>
        <v/>
      </c>
      <c r="LD19" s="92" t="str">
        <f t="shared" si="203"/>
        <v/>
      </c>
      <c r="LE19" s="92" t="str">
        <f t="shared" si="204"/>
        <v/>
      </c>
      <c r="LF19" s="92" t="str">
        <f t="shared" si="205"/>
        <v/>
      </c>
      <c r="LG19" s="92" t="str">
        <f t="shared" si="206"/>
        <v/>
      </c>
      <c r="LH19" s="92" t="str">
        <f t="shared" si="207"/>
        <v/>
      </c>
      <c r="LI19" s="92" t="str">
        <f t="shared" si="208"/>
        <v/>
      </c>
      <c r="LJ19" s="84" t="s">
        <v>1533</v>
      </c>
      <c r="LK19" s="85" t="str">
        <f>'Array Table'!B18</f>
        <v>Coprococcus comes</v>
      </c>
      <c r="LL19" s="93" t="str">
        <f t="shared" si="153"/>
        <v>-</v>
      </c>
      <c r="LM19" s="93" t="str">
        <f t="shared" si="276"/>
        <v>-</v>
      </c>
      <c r="LN19" s="93" t="str">
        <f t="shared" si="277"/>
        <v>-</v>
      </c>
      <c r="LO19" s="93" t="str">
        <f t="shared" si="278"/>
        <v/>
      </c>
      <c r="LP19" s="93" t="str">
        <f t="shared" si="279"/>
        <v/>
      </c>
      <c r="LQ19" s="93" t="str">
        <f t="shared" si="280"/>
        <v/>
      </c>
      <c r="LR19" s="93" t="str">
        <f t="shared" si="281"/>
        <v/>
      </c>
      <c r="LS19" s="93" t="str">
        <f t="shared" si="282"/>
        <v/>
      </c>
      <c r="LT19" s="93" t="str">
        <f t="shared" si="283"/>
        <v/>
      </c>
      <c r="LU19" s="93" t="str">
        <f t="shared" si="284"/>
        <v/>
      </c>
      <c r="LV19" s="93" t="str">
        <f t="shared" si="285"/>
        <v/>
      </c>
      <c r="LW19" s="93" t="str">
        <f t="shared" si="286"/>
        <v/>
      </c>
      <c r="LX19" s="93" t="str">
        <f t="shared" si="287"/>
        <v/>
      </c>
      <c r="LY19" s="93" t="str">
        <f t="shared" si="288"/>
        <v/>
      </c>
      <c r="LZ19" s="93" t="str">
        <f t="shared" si="289"/>
        <v/>
      </c>
      <c r="MA19" s="93" t="str">
        <f t="shared" si="290"/>
        <v/>
      </c>
      <c r="MB19" s="93" t="str">
        <f t="shared" si="291"/>
        <v/>
      </c>
      <c r="MC19" s="93" t="str">
        <f t="shared" si="292"/>
        <v/>
      </c>
      <c r="MD19" s="93" t="str">
        <f t="shared" si="293"/>
        <v/>
      </c>
      <c r="ME19" s="93" t="str">
        <f t="shared" si="294"/>
        <v/>
      </c>
      <c r="MF19" s="93" t="str">
        <f t="shared" si="295"/>
        <v/>
      </c>
      <c r="MG19" s="93" t="str">
        <f t="shared" si="209"/>
        <v/>
      </c>
      <c r="MH19" s="93" t="str">
        <f t="shared" si="210"/>
        <v/>
      </c>
      <c r="MI19" s="93" t="str">
        <f t="shared" si="211"/>
        <v/>
      </c>
      <c r="MJ19" s="93" t="str">
        <f t="shared" si="212"/>
        <v/>
      </c>
      <c r="MK19" s="93" t="str">
        <f t="shared" si="213"/>
        <v/>
      </c>
      <c r="ML19" s="93" t="str">
        <f t="shared" si="214"/>
        <v/>
      </c>
      <c r="MM19" s="93" t="str">
        <f t="shared" si="215"/>
        <v/>
      </c>
      <c r="MN19" s="93" t="str">
        <f t="shared" si="216"/>
        <v/>
      </c>
      <c r="MO19" s="93" t="str">
        <f t="shared" si="217"/>
        <v/>
      </c>
      <c r="MP19" s="93" t="str">
        <f t="shared" si="218"/>
        <v/>
      </c>
      <c r="MQ19" s="93" t="str">
        <f t="shared" si="219"/>
        <v/>
      </c>
      <c r="MR19" s="93" t="str">
        <f t="shared" si="220"/>
        <v/>
      </c>
      <c r="MS19" s="93" t="str">
        <f t="shared" si="221"/>
        <v/>
      </c>
      <c r="MT19" s="93" t="str">
        <f t="shared" si="222"/>
        <v/>
      </c>
      <c r="MU19" s="93" t="str">
        <f t="shared" si="223"/>
        <v/>
      </c>
      <c r="MV19" s="93" t="str">
        <f t="shared" si="224"/>
        <v/>
      </c>
      <c r="MW19" s="93" t="str">
        <f t="shared" si="225"/>
        <v/>
      </c>
      <c r="MX19" s="93" t="str">
        <f t="shared" si="226"/>
        <v/>
      </c>
      <c r="MY19" s="93" t="str">
        <f t="shared" si="227"/>
        <v/>
      </c>
      <c r="MZ19" s="93" t="str">
        <f t="shared" si="228"/>
        <v/>
      </c>
      <c r="NA19" s="93" t="str">
        <f t="shared" si="229"/>
        <v/>
      </c>
      <c r="NB19" s="93" t="str">
        <f t="shared" si="230"/>
        <v/>
      </c>
      <c r="NC19" s="93" t="str">
        <f t="shared" si="231"/>
        <v/>
      </c>
      <c r="ND19" s="93" t="str">
        <f t="shared" si="232"/>
        <v/>
      </c>
      <c r="NE19" s="93" t="str">
        <f t="shared" si="233"/>
        <v/>
      </c>
      <c r="NF19" s="93" t="str">
        <f t="shared" si="234"/>
        <v/>
      </c>
      <c r="NG19" s="93" t="str">
        <f t="shared" si="235"/>
        <v/>
      </c>
      <c r="NH19" s="84" t="s">
        <v>1533</v>
      </c>
      <c r="NI19" s="85" t="str">
        <f>'Array Table'!B18</f>
        <v>Coprococcus comes</v>
      </c>
      <c r="NJ19" s="93" t="str">
        <f t="shared" si="101"/>
        <v>-</v>
      </c>
      <c r="NK19" s="93" t="str">
        <f t="shared" si="102"/>
        <v>-</v>
      </c>
      <c r="NL19" s="93" t="str">
        <f t="shared" si="103"/>
        <v>-</v>
      </c>
      <c r="NM19" s="93" t="str">
        <f t="shared" si="104"/>
        <v/>
      </c>
      <c r="NN19" s="93" t="str">
        <f t="shared" si="105"/>
        <v/>
      </c>
      <c r="NO19" s="93" t="str">
        <f t="shared" si="106"/>
        <v/>
      </c>
      <c r="NP19" s="93" t="str">
        <f t="shared" si="107"/>
        <v/>
      </c>
      <c r="NQ19" s="93" t="str">
        <f t="shared" si="108"/>
        <v/>
      </c>
      <c r="NR19" s="93" t="str">
        <f t="shared" si="109"/>
        <v/>
      </c>
      <c r="NS19" s="93" t="str">
        <f t="shared" si="110"/>
        <v/>
      </c>
      <c r="NT19" s="93" t="str">
        <f t="shared" si="111"/>
        <v/>
      </c>
      <c r="NU19" s="93" t="str">
        <f t="shared" si="112"/>
        <v/>
      </c>
      <c r="NV19" s="93" t="str">
        <f t="shared" si="113"/>
        <v/>
      </c>
      <c r="NW19" s="93" t="str">
        <f t="shared" si="114"/>
        <v/>
      </c>
      <c r="NX19" s="93" t="str">
        <f t="shared" si="115"/>
        <v/>
      </c>
      <c r="NY19" s="93" t="str">
        <f t="shared" si="116"/>
        <v/>
      </c>
      <c r="NZ19" s="93" t="str">
        <f t="shared" si="117"/>
        <v/>
      </c>
      <c r="OA19" s="93" t="str">
        <f t="shared" si="118"/>
        <v/>
      </c>
      <c r="OB19" s="93" t="str">
        <f t="shared" si="119"/>
        <v/>
      </c>
      <c r="OC19" s="93" t="str">
        <f t="shared" si="120"/>
        <v/>
      </c>
      <c r="OD19" s="93" t="str">
        <f t="shared" si="121"/>
        <v/>
      </c>
      <c r="OE19" s="93" t="str">
        <f t="shared" si="122"/>
        <v/>
      </c>
      <c r="OF19" s="93" t="str">
        <f t="shared" si="123"/>
        <v/>
      </c>
      <c r="OG19" s="93" t="str">
        <f t="shared" si="124"/>
        <v/>
      </c>
      <c r="OH19" s="93" t="str">
        <f t="shared" si="125"/>
        <v/>
      </c>
      <c r="OI19" s="93" t="str">
        <f t="shared" si="126"/>
        <v/>
      </c>
      <c r="OJ19" s="93" t="str">
        <f t="shared" si="127"/>
        <v/>
      </c>
      <c r="OK19" s="93" t="str">
        <f t="shared" si="128"/>
        <v/>
      </c>
      <c r="OL19" s="93" t="str">
        <f t="shared" si="129"/>
        <v/>
      </c>
      <c r="OM19" s="93" t="str">
        <f t="shared" si="130"/>
        <v/>
      </c>
      <c r="ON19" s="93" t="str">
        <f t="shared" si="131"/>
        <v/>
      </c>
      <c r="OO19" s="93" t="str">
        <f t="shared" si="132"/>
        <v/>
      </c>
      <c r="OP19" s="93" t="str">
        <f t="shared" si="133"/>
        <v/>
      </c>
      <c r="OQ19" s="93" t="str">
        <f t="shared" si="134"/>
        <v/>
      </c>
      <c r="OR19" s="93" t="str">
        <f t="shared" si="135"/>
        <v/>
      </c>
      <c r="OS19" s="93" t="str">
        <f t="shared" si="136"/>
        <v/>
      </c>
      <c r="OT19" s="93" t="str">
        <f t="shared" si="137"/>
        <v/>
      </c>
      <c r="OU19" s="93" t="str">
        <f t="shared" si="138"/>
        <v/>
      </c>
      <c r="OV19" s="93" t="str">
        <f t="shared" si="139"/>
        <v/>
      </c>
      <c r="OW19" s="93" t="str">
        <f t="shared" si="140"/>
        <v/>
      </c>
      <c r="OX19" s="93" t="str">
        <f t="shared" si="141"/>
        <v/>
      </c>
      <c r="OY19" s="93" t="str">
        <f t="shared" si="142"/>
        <v/>
      </c>
      <c r="OZ19" s="93" t="str">
        <f t="shared" si="143"/>
        <v/>
      </c>
      <c r="PA19" s="93" t="str">
        <f t="shared" si="144"/>
        <v/>
      </c>
      <c r="PB19" s="93" t="str">
        <f t="shared" si="145"/>
        <v/>
      </c>
      <c r="PC19" s="93" t="str">
        <f t="shared" si="146"/>
        <v/>
      </c>
      <c r="PD19" s="93" t="str">
        <f t="shared" si="147"/>
        <v/>
      </c>
      <c r="PE19" s="93" t="str">
        <f t="shared" si="148"/>
        <v/>
      </c>
    </row>
    <row r="20" spans="1:421" ht="12.75" x14ac:dyDescent="0.25">
      <c r="A20" s="84" t="s">
        <v>1534</v>
      </c>
      <c r="B20" s="85" t="str">
        <f>'Array Table'!B19</f>
        <v>Coprococcus eutactus</v>
      </c>
      <c r="C20" s="86">
        <f>IF(SUM('Control Sample Data'!C$3:C$50)&gt;10,IF(AND(ISNUMBER('Control Sample Data'!C20),'Control Sample Data'!C20&lt;37,'Control Sample Data'!C20&gt;0),'Control Sample Data'!C20,37),"")</f>
        <v>37</v>
      </c>
      <c r="D20" s="86">
        <f>IF(SUM('Control Sample Data'!D$3:D$50)&gt;10,IF(AND(ISNUMBER('Control Sample Data'!D20),'Control Sample Data'!D20&lt;37,'Control Sample Data'!D20&gt;0),'Control Sample Data'!D20,37),"")</f>
        <v>37</v>
      </c>
      <c r="E20" s="86">
        <f>IF(SUM('Control Sample Data'!E$3:E$50)&gt;10,IF(AND(ISNUMBER('Control Sample Data'!E20),'Control Sample Data'!E20&lt;37,'Control Sample Data'!E20&gt;0),'Control Sample Data'!E20,37),"")</f>
        <v>37</v>
      </c>
      <c r="F20" s="86" t="str">
        <f>IF(SUM('Control Sample Data'!F$3:F$50)&gt;10,IF(AND(ISNUMBER('Control Sample Data'!F20),'Control Sample Data'!F20&lt;37,'Control Sample Data'!F20&gt;0),'Control Sample Data'!F20,37),"")</f>
        <v/>
      </c>
      <c r="G20" s="86" t="str">
        <f>IF(SUM('Control Sample Data'!G$3:G$50)&gt;10,IF(AND(ISNUMBER('Control Sample Data'!G20),'Control Sample Data'!G20&lt;37,'Control Sample Data'!G20&gt;0),'Control Sample Data'!G20,37),"")</f>
        <v/>
      </c>
      <c r="H20" s="86" t="str">
        <f>IF(SUM('Control Sample Data'!H$3:H$50)&gt;10,IF(AND(ISNUMBER('Control Sample Data'!H20),'Control Sample Data'!H20&lt;37,'Control Sample Data'!H20&gt;0),'Control Sample Data'!H20,37),"")</f>
        <v/>
      </c>
      <c r="I20" s="86" t="str">
        <f>IF(SUM('Control Sample Data'!I$3:I$50)&gt;10,IF(AND(ISNUMBER('Control Sample Data'!I20),'Control Sample Data'!I20&lt;37,'Control Sample Data'!I20&gt;0),'Control Sample Data'!I20,37),"")</f>
        <v/>
      </c>
      <c r="J20" s="86" t="str">
        <f>IF(SUM('Control Sample Data'!J$3:J$50)&gt;10,IF(AND(ISNUMBER('Control Sample Data'!J20),'Control Sample Data'!J20&lt;37,'Control Sample Data'!J20&gt;0),'Control Sample Data'!J20,37),"")</f>
        <v/>
      </c>
      <c r="K20" s="86" t="str">
        <f>IF(SUM('Control Sample Data'!K$3:K$50)&gt;10,IF(AND(ISNUMBER('Control Sample Data'!K20),'Control Sample Data'!K20&lt;37,'Control Sample Data'!K20&gt;0),'Control Sample Data'!K20,37),"")</f>
        <v/>
      </c>
      <c r="L20" s="86" t="str">
        <f>IF(SUM('Control Sample Data'!L$3:L$50)&gt;10,IF(AND(ISNUMBER('Control Sample Data'!L20),'Control Sample Data'!L20&lt;37,'Control Sample Data'!L20&gt;0),'Control Sample Data'!L20,37),"")</f>
        <v/>
      </c>
      <c r="M20" s="86" t="str">
        <f>IF(SUM('Control Sample Data'!M$3:M$50)&gt;10,IF(AND(ISNUMBER('Control Sample Data'!M20),'Control Sample Data'!M20&lt;37,'Control Sample Data'!M20&gt;0),'Control Sample Data'!M20,37),"")</f>
        <v/>
      </c>
      <c r="N20" s="86" t="str">
        <f>IF(SUM('Control Sample Data'!N$3:N$50)&gt;10,IF(AND(ISNUMBER('Control Sample Data'!N20),'Control Sample Data'!N20&lt;37,'Control Sample Data'!N20&gt;0),'Control Sample Data'!N20,37),"")</f>
        <v/>
      </c>
      <c r="O20" s="86" t="str">
        <f>IF(SUM('Control Sample Data'!O$3:O$50)&gt;10,IF(AND(ISNUMBER('Control Sample Data'!O20),'Control Sample Data'!O20&lt;37,'Control Sample Data'!O20&gt;0),'Control Sample Data'!O20,37),"")</f>
        <v/>
      </c>
      <c r="P20" s="86" t="str">
        <f>IF(SUM('Control Sample Data'!P$3:P$50)&gt;10,IF(AND(ISNUMBER('Control Sample Data'!P20),'Control Sample Data'!P20&lt;37,'Control Sample Data'!P20&gt;0),'Control Sample Data'!P20,37),"")</f>
        <v/>
      </c>
      <c r="Q20" s="86" t="str">
        <f>IF(SUM('Control Sample Data'!Q$3:Q$50)&gt;10,IF(AND(ISNUMBER('Control Sample Data'!Q20),'Control Sample Data'!Q20&lt;37,'Control Sample Data'!Q20&gt;0),'Control Sample Data'!Q20,37),"")</f>
        <v/>
      </c>
      <c r="R20" s="86" t="str">
        <f>IF(SUM('Control Sample Data'!R$3:R$50)&gt;10,IF(AND(ISNUMBER('Control Sample Data'!R20),'Control Sample Data'!R20&lt;37,'Control Sample Data'!R20&gt;0),'Control Sample Data'!R20,37),"")</f>
        <v/>
      </c>
      <c r="S20" s="86" t="str">
        <f>IF(SUM('Control Sample Data'!S$3:S$50)&gt;10,IF(AND(ISNUMBER('Control Sample Data'!S20),'Control Sample Data'!S20&lt;37,'Control Sample Data'!S20&gt;0),'Control Sample Data'!S20,37),"")</f>
        <v/>
      </c>
      <c r="T20" s="86" t="str">
        <f>IF(SUM('Control Sample Data'!T$3:T$50)&gt;10,IF(AND(ISNUMBER('Control Sample Data'!T20),'Control Sample Data'!T20&lt;37,'Control Sample Data'!T20&gt;0),'Control Sample Data'!T20,37),"")</f>
        <v/>
      </c>
      <c r="U20" s="86" t="str">
        <f>IF(SUM('Control Sample Data'!U$3:U$50)&gt;10,IF(AND(ISNUMBER('Control Sample Data'!U20),'Control Sample Data'!U20&lt;37,'Control Sample Data'!U20&gt;0),'Control Sample Data'!U20,37),"")</f>
        <v/>
      </c>
      <c r="V20" s="86" t="str">
        <f>IF(SUM('Control Sample Data'!V$3:V$50)&gt;10,IF(AND(ISNUMBER('Control Sample Data'!V20),'Control Sample Data'!V20&lt;37,'Control Sample Data'!V20&gt;0),'Control Sample Data'!V20,37),"")</f>
        <v/>
      </c>
      <c r="W20" s="86" t="str">
        <f>IF(SUM('Control Sample Data'!W$3:W$50)&gt;10,IF(AND(ISNUMBER('Control Sample Data'!W20),'Control Sample Data'!W20&lt;37,'Control Sample Data'!W20&gt;0),'Control Sample Data'!W20,37),"")</f>
        <v/>
      </c>
      <c r="X20" s="86" t="str">
        <f>IF(SUM('Control Sample Data'!X$3:X$50)&gt;10,IF(AND(ISNUMBER('Control Sample Data'!X20),'Control Sample Data'!X20&lt;37,'Control Sample Data'!X20&gt;0),'Control Sample Data'!X20,37),"")</f>
        <v/>
      </c>
      <c r="Y20" s="86" t="str">
        <f>IF(SUM('Control Sample Data'!Y$3:Y$50)&gt;10,IF(AND(ISNUMBER('Control Sample Data'!Y20),'Control Sample Data'!Y20&lt;37,'Control Sample Data'!Y20&gt;0),'Control Sample Data'!Y20,37),"")</f>
        <v/>
      </c>
      <c r="Z20" s="86" t="str">
        <f>IF(SUM('Control Sample Data'!Z$3:Z$50)&gt;10,IF(AND(ISNUMBER('Control Sample Data'!Z20),'Control Sample Data'!Z20&lt;37,'Control Sample Data'!Z20&gt;0),'Control Sample Data'!Z20,37),"")</f>
        <v/>
      </c>
      <c r="AA20" s="86" t="str">
        <f>IF(SUM('Control Sample Data'!AA$3:AA$50)&gt;10,IF(AND(ISNUMBER('Control Sample Data'!AA20),'Control Sample Data'!AA20&lt;37,'Control Sample Data'!AA20&gt;0),'Control Sample Data'!AA20,37),"")</f>
        <v/>
      </c>
      <c r="AB20" s="86" t="str">
        <f>IF(SUM('Control Sample Data'!AB$3:AB$50)&gt;10,IF(AND(ISNUMBER('Control Sample Data'!AB20),'Control Sample Data'!AB20&lt;37,'Control Sample Data'!AB20&gt;0),'Control Sample Data'!AB20,37),"")</f>
        <v/>
      </c>
      <c r="AC20" s="86" t="str">
        <f>IF(SUM('Control Sample Data'!AC$3:AC$50)&gt;10,IF(AND(ISNUMBER('Control Sample Data'!AC20),'Control Sample Data'!AC20&lt;37,'Control Sample Data'!AC20&gt;0),'Control Sample Data'!AC20,37),"")</f>
        <v/>
      </c>
      <c r="AD20" s="86" t="str">
        <f>IF(SUM('Control Sample Data'!AD$3:AD$50)&gt;10,IF(AND(ISNUMBER('Control Sample Data'!AD20),'Control Sample Data'!AD20&lt;37,'Control Sample Data'!AD20&gt;0),'Control Sample Data'!AD20,37),"")</f>
        <v/>
      </c>
      <c r="AE20" s="86" t="str">
        <f>IF(SUM('Control Sample Data'!AE$3:AE$50)&gt;10,IF(AND(ISNUMBER('Control Sample Data'!AE20),'Control Sample Data'!AE20&lt;37,'Control Sample Data'!AE20&gt;0),'Control Sample Data'!AE20,37),"")</f>
        <v/>
      </c>
      <c r="AF20" s="86" t="str">
        <f>IF(SUM('Control Sample Data'!AF$3:AF$50)&gt;10,IF(AND(ISNUMBER('Control Sample Data'!AF20),'Control Sample Data'!AF20&lt;37,'Control Sample Data'!AF20&gt;0),'Control Sample Data'!AF20,37),"")</f>
        <v/>
      </c>
      <c r="AG20" s="86" t="str">
        <f>IF(SUM('Control Sample Data'!AG$3:AG$50)&gt;10,IF(AND(ISNUMBER('Control Sample Data'!AG20),'Control Sample Data'!AG20&lt;37,'Control Sample Data'!AG20&gt;0),'Control Sample Data'!AG20,37),"")</f>
        <v/>
      </c>
      <c r="AH20" s="86" t="str">
        <f>IF(SUM('Control Sample Data'!AH$3:AH$50)&gt;10,IF(AND(ISNUMBER('Control Sample Data'!AH20),'Control Sample Data'!AH20&lt;37,'Control Sample Data'!AH20&gt;0),'Control Sample Data'!AH20,37),"")</f>
        <v/>
      </c>
      <c r="AI20" s="86" t="str">
        <f>IF(SUM('Control Sample Data'!AI$3:AI$50)&gt;10,IF(AND(ISNUMBER('Control Sample Data'!AI20),'Control Sample Data'!AI20&lt;37,'Control Sample Data'!AI20&gt;0),'Control Sample Data'!AI20,37),"")</f>
        <v/>
      </c>
      <c r="AJ20" s="86" t="str">
        <f>IF(SUM('Control Sample Data'!AJ$3:AJ$50)&gt;10,IF(AND(ISNUMBER('Control Sample Data'!AJ20),'Control Sample Data'!AJ20&lt;37,'Control Sample Data'!AJ20&gt;0),'Control Sample Data'!AJ20,37),"")</f>
        <v/>
      </c>
      <c r="AK20" s="86" t="str">
        <f>IF(SUM('Control Sample Data'!AK$3:AK$50)&gt;10,IF(AND(ISNUMBER('Control Sample Data'!AK20),'Control Sample Data'!AK20&lt;37,'Control Sample Data'!AK20&gt;0),'Control Sample Data'!AK20,37),"")</f>
        <v/>
      </c>
      <c r="AL20" s="86" t="str">
        <f>IF(SUM('Control Sample Data'!AL$3:AL$50)&gt;10,IF(AND(ISNUMBER('Control Sample Data'!AL20),'Control Sample Data'!AL20&lt;37,'Control Sample Data'!AL20&gt;0),'Control Sample Data'!AL20,37),"")</f>
        <v/>
      </c>
      <c r="AM20" s="86" t="str">
        <f>IF(SUM('Control Sample Data'!AM$3:AM$50)&gt;10,IF(AND(ISNUMBER('Control Sample Data'!AM20),'Control Sample Data'!AM20&lt;37,'Control Sample Data'!AM20&gt;0),'Control Sample Data'!AM20,37),"")</f>
        <v/>
      </c>
      <c r="AN20" s="86" t="str">
        <f>IF(SUM('Control Sample Data'!AN$3:AN$50)&gt;10,IF(AND(ISNUMBER('Control Sample Data'!AN20),'Control Sample Data'!AN20&lt;37,'Control Sample Data'!AN20&gt;0),'Control Sample Data'!AN20,37),"")</f>
        <v/>
      </c>
      <c r="AO20" s="86" t="str">
        <f>IF(SUM('Control Sample Data'!AO$3:AO$50)&gt;10,IF(AND(ISNUMBER('Control Sample Data'!AO20),'Control Sample Data'!AO20&lt;37,'Control Sample Data'!AO20&gt;0),'Control Sample Data'!AO20,37),"")</f>
        <v/>
      </c>
      <c r="AP20" s="86" t="str">
        <f>IF(SUM('Control Sample Data'!AP$3:AP$50)&gt;10,IF(AND(ISNUMBER('Control Sample Data'!AP20),'Control Sample Data'!AP20&lt;37,'Control Sample Data'!AP20&gt;0),'Control Sample Data'!AP20,37),"")</f>
        <v/>
      </c>
      <c r="AQ20" s="86" t="str">
        <f>IF(SUM('Control Sample Data'!AQ$3:AQ$50)&gt;10,IF(AND(ISNUMBER('Control Sample Data'!AQ20),'Control Sample Data'!AQ20&lt;37,'Control Sample Data'!AQ20&gt;0),'Control Sample Data'!AQ20,37),"")</f>
        <v/>
      </c>
      <c r="AR20" s="86" t="str">
        <f>IF(SUM('Control Sample Data'!AR$3:AR$50)&gt;10,IF(AND(ISNUMBER('Control Sample Data'!AR20),'Control Sample Data'!AR20&lt;37,'Control Sample Data'!AR20&gt;0),'Control Sample Data'!AR20,37),"")</f>
        <v/>
      </c>
      <c r="AS20" s="86" t="str">
        <f>IF(SUM('Control Sample Data'!AS$3:AS$50)&gt;10,IF(AND(ISNUMBER('Control Sample Data'!AS20),'Control Sample Data'!AS20&lt;37,'Control Sample Data'!AS20&gt;0),'Control Sample Data'!AS20,37),"")</f>
        <v/>
      </c>
      <c r="AT20" s="86" t="str">
        <f>IF(SUM('Control Sample Data'!AT$3:AT$50)&gt;10,IF(AND(ISNUMBER('Control Sample Data'!AT20),'Control Sample Data'!AT20&lt;37,'Control Sample Data'!AT20&gt;0),'Control Sample Data'!AT20,37),"")</f>
        <v/>
      </c>
      <c r="AU20" s="86" t="str">
        <f>IF(SUM('Control Sample Data'!AU$3:AU$50)&gt;10,IF(AND(ISNUMBER('Control Sample Data'!AU20),'Control Sample Data'!AU20&lt;37,'Control Sample Data'!AU20&gt;0),'Control Sample Data'!AU20,37),"")</f>
        <v/>
      </c>
      <c r="AV20" s="86" t="str">
        <f>IF(SUM('Control Sample Data'!AV$3:AV$50)&gt;10,IF(AND(ISNUMBER('Control Sample Data'!AV20),'Control Sample Data'!AV20&lt;37,'Control Sample Data'!AV20&gt;0),'Control Sample Data'!AV20,37),"")</f>
        <v/>
      </c>
      <c r="AW20" s="86" t="str">
        <f>IF(SUM('Control Sample Data'!AW$3:AW$50)&gt;10,IF(AND(ISNUMBER('Control Sample Data'!AW20),'Control Sample Data'!AW20&lt;37,'Control Sample Data'!AW20&gt;0),'Control Sample Data'!AW20,37),"")</f>
        <v/>
      </c>
      <c r="AX20" s="86" t="str">
        <f>IF(SUM('Control Sample Data'!AX$3:AX$50)&gt;10,IF(AND(ISNUMBER('Control Sample Data'!AX20),'Control Sample Data'!AX20&lt;37,'Control Sample Data'!AX20&gt;0),'Control Sample Data'!AX20,37),"")</f>
        <v/>
      </c>
      <c r="AY20" s="87">
        <f>IF(ISERROR(AVERAGE(Calculations!C20:AX20)),"",AVERAGE(Calculations!C20:AX20))</f>
        <v>37</v>
      </c>
      <c r="AZ20" s="87">
        <f>IF(ISERROR(STDEV(Calculations!C20:AX20)),"",IF(COUNT(Calculations!C20:AX20)&lt;3,"N/A",STDEV(Calculations!C20:AX20)))</f>
        <v>0</v>
      </c>
      <c r="BA20" s="84" t="s">
        <v>1534</v>
      </c>
      <c r="BB20" s="85" t="str">
        <f>'Array Table'!B19</f>
        <v>Coprococcus eutactus</v>
      </c>
      <c r="BC20" s="86">
        <f>IF(SUM('Test Sample Data'!C$3:C$50)&gt;10,IF(AND(ISNUMBER('Test Sample Data'!C20),'Test Sample Data'!C20&lt;37,'Test Sample Data'!C20&gt;0),'Test Sample Data'!C20,37),"")</f>
        <v>37</v>
      </c>
      <c r="BD20" s="86">
        <f>IF(SUM('Test Sample Data'!D$3:D$50)&gt;10,IF(AND(ISNUMBER('Test Sample Data'!D20),'Test Sample Data'!D20&lt;37,'Test Sample Data'!D20&gt;0),'Test Sample Data'!D20,37),"")</f>
        <v>37</v>
      </c>
      <c r="BE20" s="86">
        <f>IF(SUM('Test Sample Data'!E$3:E$50)&gt;10,IF(AND(ISNUMBER('Test Sample Data'!E20),'Test Sample Data'!E20&lt;37,'Test Sample Data'!E20&gt;0),'Test Sample Data'!E20,37),"")</f>
        <v>35.93</v>
      </c>
      <c r="BF20" s="86" t="str">
        <f>IF(SUM('Test Sample Data'!F$3:F$50)&gt;10,IF(AND(ISNUMBER('Test Sample Data'!F20),'Test Sample Data'!F20&lt;37,'Test Sample Data'!F20&gt;0),'Test Sample Data'!F20,37),"")</f>
        <v/>
      </c>
      <c r="BG20" s="86" t="str">
        <f>IF(SUM('Test Sample Data'!G$3:G$50)&gt;10,IF(AND(ISNUMBER('Test Sample Data'!G20),'Test Sample Data'!G20&lt;37,'Test Sample Data'!G20&gt;0),'Test Sample Data'!G20,37),"")</f>
        <v/>
      </c>
      <c r="BH20" s="86" t="str">
        <f>IF(SUM('Test Sample Data'!H$3:H$50)&gt;10,IF(AND(ISNUMBER('Test Sample Data'!H20),'Test Sample Data'!H20&lt;37,'Test Sample Data'!H20&gt;0),'Test Sample Data'!H20,37),"")</f>
        <v/>
      </c>
      <c r="BI20" s="86" t="str">
        <f>IF(SUM('Test Sample Data'!I$3:I$50)&gt;10,IF(AND(ISNUMBER('Test Sample Data'!I20),'Test Sample Data'!I20&lt;37,'Test Sample Data'!I20&gt;0),'Test Sample Data'!I20,37),"")</f>
        <v/>
      </c>
      <c r="BJ20" s="86" t="str">
        <f>IF(SUM('Test Sample Data'!J$3:J$50)&gt;10,IF(AND(ISNUMBER('Test Sample Data'!J20),'Test Sample Data'!J20&lt;37,'Test Sample Data'!J20&gt;0),'Test Sample Data'!J20,37),"")</f>
        <v/>
      </c>
      <c r="BK20" s="86" t="str">
        <f>IF(SUM('Test Sample Data'!K$3:K$50)&gt;10,IF(AND(ISNUMBER('Test Sample Data'!K20),'Test Sample Data'!K20&lt;37,'Test Sample Data'!K20&gt;0),'Test Sample Data'!K20,37),"")</f>
        <v/>
      </c>
      <c r="BL20" s="86" t="str">
        <f>IF(SUM('Test Sample Data'!L$3:L$50)&gt;10,IF(AND(ISNUMBER('Test Sample Data'!L20),'Test Sample Data'!L20&lt;37,'Test Sample Data'!L20&gt;0),'Test Sample Data'!L20,37),"")</f>
        <v/>
      </c>
      <c r="BM20" s="86" t="str">
        <f>IF(SUM('Test Sample Data'!M$3:M$50)&gt;10,IF(AND(ISNUMBER('Test Sample Data'!M20),'Test Sample Data'!M20&lt;37,'Test Sample Data'!M20&gt;0),'Test Sample Data'!M20,37),"")</f>
        <v/>
      </c>
      <c r="BN20" s="86" t="str">
        <f>IF(SUM('Test Sample Data'!N$3:N$50)&gt;10,IF(AND(ISNUMBER('Test Sample Data'!N20),'Test Sample Data'!N20&lt;37,'Test Sample Data'!N20&gt;0),'Test Sample Data'!N20,37),"")</f>
        <v/>
      </c>
      <c r="BO20" s="86" t="str">
        <f>IF(SUM('Test Sample Data'!O$3:O$50)&gt;10,IF(AND(ISNUMBER('Test Sample Data'!O20),'Test Sample Data'!O20&lt;37,'Test Sample Data'!O20&gt;0),'Test Sample Data'!O20,37),"")</f>
        <v/>
      </c>
      <c r="BP20" s="86" t="str">
        <f>IF(SUM('Test Sample Data'!P$3:P$50)&gt;10,IF(AND(ISNUMBER('Test Sample Data'!P20),'Test Sample Data'!P20&lt;37,'Test Sample Data'!P20&gt;0),'Test Sample Data'!P20,37),"")</f>
        <v/>
      </c>
      <c r="BQ20" s="86" t="str">
        <f>IF(SUM('Test Sample Data'!Q$3:Q$50)&gt;10,IF(AND(ISNUMBER('Test Sample Data'!Q20),'Test Sample Data'!Q20&lt;37,'Test Sample Data'!Q20&gt;0),'Test Sample Data'!Q20,37),"")</f>
        <v/>
      </c>
      <c r="BR20" s="86" t="str">
        <f>IF(SUM('Test Sample Data'!R$3:R$50)&gt;10,IF(AND(ISNUMBER('Test Sample Data'!R20),'Test Sample Data'!R20&lt;37,'Test Sample Data'!R20&gt;0),'Test Sample Data'!R20,37),"")</f>
        <v/>
      </c>
      <c r="BS20" s="86" t="str">
        <f>IF(SUM('Test Sample Data'!S$3:S$50)&gt;10,IF(AND(ISNUMBER('Test Sample Data'!S20),'Test Sample Data'!S20&lt;37,'Test Sample Data'!S20&gt;0),'Test Sample Data'!S20,37),"")</f>
        <v/>
      </c>
      <c r="BT20" s="86" t="str">
        <f>IF(SUM('Test Sample Data'!T$3:T$50)&gt;10,IF(AND(ISNUMBER('Test Sample Data'!T20),'Test Sample Data'!T20&lt;37,'Test Sample Data'!T20&gt;0),'Test Sample Data'!T20,37),"")</f>
        <v/>
      </c>
      <c r="BU20" s="86" t="str">
        <f>IF(SUM('Test Sample Data'!U$3:U$50)&gt;10,IF(AND(ISNUMBER('Test Sample Data'!U20),'Test Sample Data'!U20&lt;37,'Test Sample Data'!U20&gt;0),'Test Sample Data'!U20,37),"")</f>
        <v/>
      </c>
      <c r="BV20" s="86" t="str">
        <f>IF(SUM('Test Sample Data'!V$3:V$50)&gt;10,IF(AND(ISNUMBER('Test Sample Data'!V20),'Test Sample Data'!V20&lt;37,'Test Sample Data'!V20&gt;0),'Test Sample Data'!V20,37),"")</f>
        <v/>
      </c>
      <c r="BW20" s="86" t="str">
        <f>IF(SUM('Test Sample Data'!W$3:W$50)&gt;10,IF(AND(ISNUMBER('Test Sample Data'!W20),'Test Sample Data'!W20&lt;37,'Test Sample Data'!W20&gt;0),'Test Sample Data'!W20,37),"")</f>
        <v/>
      </c>
      <c r="BX20" s="86" t="str">
        <f>IF(SUM('Test Sample Data'!X$3:X$50)&gt;10,IF(AND(ISNUMBER('Test Sample Data'!X20),'Test Sample Data'!X20&lt;37,'Test Sample Data'!X20&gt;0),'Test Sample Data'!X20,37),"")</f>
        <v/>
      </c>
      <c r="BY20" s="86" t="str">
        <f>IF(SUM('Test Sample Data'!Y$3:Y$50)&gt;10,IF(AND(ISNUMBER('Test Sample Data'!Y20),'Test Sample Data'!Y20&lt;37,'Test Sample Data'!Y20&gt;0),'Test Sample Data'!Y20,37),"")</f>
        <v/>
      </c>
      <c r="BZ20" s="86" t="str">
        <f>IF(SUM('Test Sample Data'!Z$3:Z$50)&gt;10,IF(AND(ISNUMBER('Test Sample Data'!Z20),'Test Sample Data'!Z20&lt;37,'Test Sample Data'!Z20&gt;0),'Test Sample Data'!Z20,37),"")</f>
        <v/>
      </c>
      <c r="CA20" s="86" t="str">
        <f>IF(SUM('Test Sample Data'!AA$3:AA$50)&gt;10,IF(AND(ISNUMBER('Test Sample Data'!AA20),'Test Sample Data'!AA20&lt;37,'Test Sample Data'!AA20&gt;0),'Test Sample Data'!AA20,37),"")</f>
        <v/>
      </c>
      <c r="CB20" s="86" t="str">
        <f>IF(SUM('Test Sample Data'!AB$3:AB$50)&gt;10,IF(AND(ISNUMBER('Test Sample Data'!AB20),'Test Sample Data'!AB20&lt;37,'Test Sample Data'!AB20&gt;0),'Test Sample Data'!AB20,37),"")</f>
        <v/>
      </c>
      <c r="CC20" s="86" t="str">
        <f>IF(SUM('Test Sample Data'!AC$3:AC$50)&gt;10,IF(AND(ISNUMBER('Test Sample Data'!AC20),'Test Sample Data'!AC20&lt;37,'Test Sample Data'!AC20&gt;0),'Test Sample Data'!AC20,37),"")</f>
        <v/>
      </c>
      <c r="CD20" s="86" t="str">
        <f>IF(SUM('Test Sample Data'!AD$3:AD$50)&gt;10,IF(AND(ISNUMBER('Test Sample Data'!AD20),'Test Sample Data'!AD20&lt;37,'Test Sample Data'!AD20&gt;0),'Test Sample Data'!AD20,37),"")</f>
        <v/>
      </c>
      <c r="CE20" s="86" t="str">
        <f>IF(SUM('Test Sample Data'!AE$3:AE$50)&gt;10,IF(AND(ISNUMBER('Test Sample Data'!AE20),'Test Sample Data'!AE20&lt;37,'Test Sample Data'!AE20&gt;0),'Test Sample Data'!AE20,37),"")</f>
        <v/>
      </c>
      <c r="CF20" s="86" t="str">
        <f>IF(SUM('Test Sample Data'!AF$3:AF$50)&gt;10,IF(AND(ISNUMBER('Test Sample Data'!AF20),'Test Sample Data'!AF20&lt;37,'Test Sample Data'!AF20&gt;0),'Test Sample Data'!AF20,37),"")</f>
        <v/>
      </c>
      <c r="CG20" s="86" t="str">
        <f>IF(SUM('Test Sample Data'!AG$3:AG$50)&gt;10,IF(AND(ISNUMBER('Test Sample Data'!AG20),'Test Sample Data'!AG20&lt;37,'Test Sample Data'!AG20&gt;0),'Test Sample Data'!AG20,37),"")</f>
        <v/>
      </c>
      <c r="CH20" s="86" t="str">
        <f>IF(SUM('Test Sample Data'!AH$3:AH$50)&gt;10,IF(AND(ISNUMBER('Test Sample Data'!AH20),'Test Sample Data'!AH20&lt;37,'Test Sample Data'!AH20&gt;0),'Test Sample Data'!AH20,37),"")</f>
        <v/>
      </c>
      <c r="CI20" s="86" t="str">
        <f>IF(SUM('Test Sample Data'!AI$3:AI$50)&gt;10,IF(AND(ISNUMBER('Test Sample Data'!AI20),'Test Sample Data'!AI20&lt;37,'Test Sample Data'!AI20&gt;0),'Test Sample Data'!AI20,37),"")</f>
        <v/>
      </c>
      <c r="CJ20" s="86" t="str">
        <f>IF(SUM('Test Sample Data'!AJ$3:AJ$50)&gt;10,IF(AND(ISNUMBER('Test Sample Data'!AJ20),'Test Sample Data'!AJ20&lt;37,'Test Sample Data'!AJ20&gt;0),'Test Sample Data'!AJ20,37),"")</f>
        <v/>
      </c>
      <c r="CK20" s="86" t="str">
        <f>IF(SUM('Test Sample Data'!AK$3:AK$50)&gt;10,IF(AND(ISNUMBER('Test Sample Data'!AK20),'Test Sample Data'!AK20&lt;37,'Test Sample Data'!AK20&gt;0),'Test Sample Data'!AK20,37),"")</f>
        <v/>
      </c>
      <c r="CL20" s="86" t="str">
        <f>IF(SUM('Test Sample Data'!AL$3:AL$50)&gt;10,IF(AND(ISNUMBER('Test Sample Data'!AL20),'Test Sample Data'!AL20&lt;37,'Test Sample Data'!AL20&gt;0),'Test Sample Data'!AL20,37),"")</f>
        <v/>
      </c>
      <c r="CM20" s="86" t="str">
        <f>IF(SUM('Test Sample Data'!AM$3:AM$50)&gt;10,IF(AND(ISNUMBER('Test Sample Data'!AM20),'Test Sample Data'!AM20&lt;37,'Test Sample Data'!AM20&gt;0),'Test Sample Data'!AM20,37),"")</f>
        <v/>
      </c>
      <c r="CN20" s="86" t="str">
        <f>IF(SUM('Test Sample Data'!AN$3:AN$50)&gt;10,IF(AND(ISNUMBER('Test Sample Data'!AN20),'Test Sample Data'!AN20&lt;37,'Test Sample Data'!AN20&gt;0),'Test Sample Data'!AN20,37),"")</f>
        <v/>
      </c>
      <c r="CO20" s="86" t="str">
        <f>IF(SUM('Test Sample Data'!AO$3:AO$50)&gt;10,IF(AND(ISNUMBER('Test Sample Data'!AO20),'Test Sample Data'!AO20&lt;37,'Test Sample Data'!AO20&gt;0),'Test Sample Data'!AO20,37),"")</f>
        <v/>
      </c>
      <c r="CP20" s="86" t="str">
        <f>IF(SUM('Test Sample Data'!AP$3:AP$50)&gt;10,IF(AND(ISNUMBER('Test Sample Data'!AP20),'Test Sample Data'!AP20&lt;37,'Test Sample Data'!AP20&gt;0),'Test Sample Data'!AP20,37),"")</f>
        <v/>
      </c>
      <c r="CQ20" s="86" t="str">
        <f>IF(SUM('Test Sample Data'!AQ$3:AQ$50)&gt;10,IF(AND(ISNUMBER('Test Sample Data'!AQ20),'Test Sample Data'!AQ20&lt;37,'Test Sample Data'!AQ20&gt;0),'Test Sample Data'!AQ20,37),"")</f>
        <v/>
      </c>
      <c r="CR20" s="86" t="str">
        <f>IF(SUM('Test Sample Data'!AR$3:AR$50)&gt;10,IF(AND(ISNUMBER('Test Sample Data'!AR20),'Test Sample Data'!AR20&lt;37,'Test Sample Data'!AR20&gt;0),'Test Sample Data'!AR20,37),"")</f>
        <v/>
      </c>
      <c r="CS20" s="86" t="str">
        <f>IF(SUM('Test Sample Data'!AS$3:AS$50)&gt;10,IF(AND(ISNUMBER('Test Sample Data'!AS20),'Test Sample Data'!AS20&lt;37,'Test Sample Data'!AS20&gt;0),'Test Sample Data'!AS20,37),"")</f>
        <v/>
      </c>
      <c r="CT20" s="86" t="str">
        <f>IF(SUM('Test Sample Data'!AT$3:AT$50)&gt;10,IF(AND(ISNUMBER('Test Sample Data'!AT20),'Test Sample Data'!AT20&lt;37,'Test Sample Data'!AT20&gt;0),'Test Sample Data'!AT20,37),"")</f>
        <v/>
      </c>
      <c r="CU20" s="86" t="str">
        <f>IF(SUM('Test Sample Data'!AU$3:AU$50)&gt;10,IF(AND(ISNUMBER('Test Sample Data'!AU20),'Test Sample Data'!AU20&lt;37,'Test Sample Data'!AU20&gt;0),'Test Sample Data'!AU20,37),"")</f>
        <v/>
      </c>
      <c r="CV20" s="86" t="str">
        <f>IF(SUM('Test Sample Data'!AV$3:AV$50)&gt;10,IF(AND(ISNUMBER('Test Sample Data'!AV20),'Test Sample Data'!AV20&lt;37,'Test Sample Data'!AV20&gt;0),'Test Sample Data'!AV20,37),"")</f>
        <v/>
      </c>
      <c r="CW20" s="86" t="str">
        <f>IF(SUM('Test Sample Data'!AW$3:AW$50)&gt;10,IF(AND(ISNUMBER('Test Sample Data'!AW20),'Test Sample Data'!AW20&lt;37,'Test Sample Data'!AW20&gt;0),'Test Sample Data'!AW20,37),"")</f>
        <v/>
      </c>
      <c r="CX20" s="86" t="str">
        <f>IF(SUM('Test Sample Data'!AX$3:AX$50)&gt;10,IF(AND(ISNUMBER('Test Sample Data'!AX20),'Test Sample Data'!AX20&lt;37,'Test Sample Data'!AX20&gt;0),'Test Sample Data'!AX20,37),"")</f>
        <v/>
      </c>
      <c r="CY20" s="87">
        <f>IF(ISERROR(AVERAGE(Calculations!BC20:CX20)),"",AVERAGE(Calculations!BC20:CX20))</f>
        <v>36.643333333333338</v>
      </c>
      <c r="CZ20" s="87">
        <f>IF(ISERROR(STDEV(Calculations!BC20:CX20)),"",IF(COUNT(Calculations!BC20:CX20)&lt;3,"N/A",STDEV(Calculations!BC20:CX20)))</f>
        <v>0.61776478803289969</v>
      </c>
      <c r="DA20" s="84" t="s">
        <v>1534</v>
      </c>
      <c r="DB20" s="85" t="str">
        <f>'Array Table'!B19</f>
        <v>Coprococcus eutactus</v>
      </c>
      <c r="DC20" s="87">
        <f>IF(SUM('No Template Controls'!C$3:C$50)&gt;10,IF(AND(ISNUMBER('No Template Controls'!C20),'No Template Controls'!C20&lt;37,'No Template Controls'!C20&gt;0),'No Template Controls'!C20,37),"")</f>
        <v>37</v>
      </c>
      <c r="DD20" s="87">
        <f>IF(SUM('No Template Controls'!D$3:D$50)&gt;10,IF(AND(ISNUMBER('No Template Controls'!D20),'No Template Controls'!D20&lt;37,'No Template Controls'!D20&gt;0),'No Template Controls'!D20,37),"")</f>
        <v>37</v>
      </c>
      <c r="DE20" s="87">
        <f>IF(SUM('No Template Controls'!E$3:E$50)&gt;10,IF(AND(ISNUMBER('No Template Controls'!E20),'No Template Controls'!E20&lt;37,'No Template Controls'!E20&gt;0),'No Template Controls'!E20,37),"")</f>
        <v>37</v>
      </c>
      <c r="DF20" s="87" t="str">
        <f>IF(SUM('No Template Controls'!F$3:F$50)&gt;10,IF(AND(ISNUMBER('No Template Controls'!F20),'No Template Controls'!F20&lt;37,'No Template Controls'!F20&gt;0),'No Template Controls'!F20,37),"")</f>
        <v/>
      </c>
      <c r="DG20" s="87" t="str">
        <f>IF(SUM('No Template Controls'!G$3:G$50)&gt;10,IF(AND(ISNUMBER('No Template Controls'!G20),'No Template Controls'!G20&lt;37,'No Template Controls'!G20&gt;0),'No Template Controls'!G20,37),"")</f>
        <v/>
      </c>
      <c r="DH20" s="87" t="str">
        <f>IF(SUM('No Template Controls'!H$3:H$50)&gt;10,IF(AND(ISNUMBER('No Template Controls'!H20),'No Template Controls'!H20&lt;37,'No Template Controls'!H20&gt;0),'No Template Controls'!H20,37),"")</f>
        <v/>
      </c>
      <c r="DI20" s="87">
        <f>IF(ISERROR(AVERAGE(Calculations!DC20:DH20)),"",AVERAGE(Calculations!DC20:DH20))</f>
        <v>37</v>
      </c>
      <c r="DJ20" s="87">
        <f>IF(ISERROR(STDEV(Calculations!DC20:DH20)),"",IF(COUNT(Calculations!DC20:DH20)&lt;3,"N/A",STDEV(Calculations!DC20:DH20)))</f>
        <v>0</v>
      </c>
      <c r="DK20" s="84" t="s">
        <v>1534</v>
      </c>
      <c r="DL20" s="85" t="str">
        <f>'Array Table'!B19</f>
        <v>Coprococcus eutactus</v>
      </c>
      <c r="DM20" s="86">
        <f t="shared" si="0"/>
        <v>12.5</v>
      </c>
      <c r="DN20" s="86">
        <f t="shared" si="1"/>
        <v>12.274999999999999</v>
      </c>
      <c r="DO20" s="86">
        <f t="shared" si="2"/>
        <v>12.5</v>
      </c>
      <c r="DP20" s="86" t="str">
        <f t="shared" si="3"/>
        <v/>
      </c>
      <c r="DQ20" s="86" t="str">
        <f t="shared" si="4"/>
        <v/>
      </c>
      <c r="DR20" s="86" t="str">
        <f t="shared" si="5"/>
        <v/>
      </c>
      <c r="DS20" s="86" t="str">
        <f t="shared" si="6"/>
        <v/>
      </c>
      <c r="DT20" s="86" t="str">
        <f t="shared" si="7"/>
        <v/>
      </c>
      <c r="DU20" s="86" t="str">
        <f t="shared" si="8"/>
        <v/>
      </c>
      <c r="DV20" s="86" t="str">
        <f t="shared" si="9"/>
        <v/>
      </c>
      <c r="DW20" s="86" t="str">
        <f t="shared" si="10"/>
        <v/>
      </c>
      <c r="DX20" s="86" t="str">
        <f t="shared" si="11"/>
        <v/>
      </c>
      <c r="DY20" s="86" t="str">
        <f t="shared" si="12"/>
        <v/>
      </c>
      <c r="DZ20" s="86" t="str">
        <f t="shared" si="13"/>
        <v/>
      </c>
      <c r="EA20" s="86" t="str">
        <f t="shared" si="14"/>
        <v/>
      </c>
      <c r="EB20" s="86" t="str">
        <f t="shared" si="15"/>
        <v/>
      </c>
      <c r="EC20" s="86" t="str">
        <f t="shared" si="16"/>
        <v/>
      </c>
      <c r="ED20" s="86" t="str">
        <f t="shared" si="17"/>
        <v/>
      </c>
      <c r="EE20" s="86" t="str">
        <f t="shared" si="18"/>
        <v/>
      </c>
      <c r="EF20" s="86" t="str">
        <f t="shared" si="19"/>
        <v/>
      </c>
      <c r="EG20" s="86" t="str">
        <f t="shared" si="20"/>
        <v/>
      </c>
      <c r="EH20" s="86" t="str">
        <f t="shared" si="21"/>
        <v/>
      </c>
      <c r="EI20" s="86" t="str">
        <f t="shared" si="22"/>
        <v/>
      </c>
      <c r="EJ20" s="86" t="str">
        <f t="shared" si="23"/>
        <v/>
      </c>
      <c r="EK20" s="86" t="str">
        <f t="shared" si="24"/>
        <v/>
      </c>
      <c r="EL20" s="86" t="str">
        <f t="shared" si="25"/>
        <v/>
      </c>
      <c r="EM20" s="86" t="str">
        <f t="shared" si="26"/>
        <v/>
      </c>
      <c r="EN20" s="86" t="str">
        <f t="shared" si="27"/>
        <v/>
      </c>
      <c r="EO20" s="86" t="str">
        <f t="shared" si="28"/>
        <v/>
      </c>
      <c r="EP20" s="86" t="str">
        <f t="shared" si="29"/>
        <v/>
      </c>
      <c r="EQ20" s="86" t="str">
        <f t="shared" si="30"/>
        <v/>
      </c>
      <c r="ER20" s="86" t="str">
        <f t="shared" si="31"/>
        <v/>
      </c>
      <c r="ES20" s="86" t="str">
        <f t="shared" si="32"/>
        <v/>
      </c>
      <c r="ET20" s="86" t="str">
        <f t="shared" si="33"/>
        <v/>
      </c>
      <c r="EU20" s="86" t="str">
        <f t="shared" si="34"/>
        <v/>
      </c>
      <c r="EV20" s="86" t="str">
        <f t="shared" si="35"/>
        <v/>
      </c>
      <c r="EW20" s="86" t="str">
        <f t="shared" si="36"/>
        <v/>
      </c>
      <c r="EX20" s="86" t="str">
        <f t="shared" si="37"/>
        <v/>
      </c>
      <c r="EY20" s="86" t="str">
        <f t="shared" si="38"/>
        <v/>
      </c>
      <c r="EZ20" s="86" t="str">
        <f t="shared" si="39"/>
        <v/>
      </c>
      <c r="FA20" s="86" t="str">
        <f t="shared" si="40"/>
        <v/>
      </c>
      <c r="FB20" s="86" t="str">
        <f t="shared" si="41"/>
        <v/>
      </c>
      <c r="FC20" s="86" t="str">
        <f t="shared" si="42"/>
        <v/>
      </c>
      <c r="FD20" s="86" t="str">
        <f t="shared" si="43"/>
        <v/>
      </c>
      <c r="FE20" s="86" t="str">
        <f t="shared" si="44"/>
        <v/>
      </c>
      <c r="FF20" s="86" t="str">
        <f t="shared" si="45"/>
        <v/>
      </c>
      <c r="FG20" s="86" t="str">
        <f t="shared" si="46"/>
        <v/>
      </c>
      <c r="FH20" s="86" t="str">
        <f t="shared" si="47"/>
        <v/>
      </c>
      <c r="FI20" s="88">
        <f t="shared" si="48"/>
        <v>12.424999999999999</v>
      </c>
      <c r="FJ20" s="84" t="s">
        <v>1534</v>
      </c>
      <c r="FK20" s="85" t="str">
        <f>'Array Table'!B19</f>
        <v>Coprococcus eutactus</v>
      </c>
      <c r="FL20" s="86">
        <f t="shared" si="49"/>
        <v>12.645</v>
      </c>
      <c r="FM20" s="86">
        <f t="shared" si="50"/>
        <v>11.645</v>
      </c>
      <c r="FN20" s="86">
        <f t="shared" si="51"/>
        <v>12.074999999999999</v>
      </c>
      <c r="FO20" s="86" t="str">
        <f t="shared" si="52"/>
        <v/>
      </c>
      <c r="FP20" s="86" t="str">
        <f t="shared" si="53"/>
        <v/>
      </c>
      <c r="FQ20" s="86" t="str">
        <f t="shared" si="54"/>
        <v/>
      </c>
      <c r="FR20" s="86" t="str">
        <f t="shared" si="55"/>
        <v/>
      </c>
      <c r="FS20" s="86" t="str">
        <f t="shared" si="56"/>
        <v/>
      </c>
      <c r="FT20" s="86" t="str">
        <f t="shared" si="57"/>
        <v/>
      </c>
      <c r="FU20" s="86" t="str">
        <f t="shared" si="58"/>
        <v/>
      </c>
      <c r="FV20" s="86" t="str">
        <f t="shared" si="59"/>
        <v/>
      </c>
      <c r="FW20" s="86" t="str">
        <f t="shared" si="60"/>
        <v/>
      </c>
      <c r="FX20" s="86" t="str">
        <f t="shared" si="61"/>
        <v/>
      </c>
      <c r="FY20" s="86" t="str">
        <f t="shared" si="62"/>
        <v/>
      </c>
      <c r="FZ20" s="86" t="str">
        <f t="shared" si="63"/>
        <v/>
      </c>
      <c r="GA20" s="86" t="str">
        <f t="shared" si="64"/>
        <v/>
      </c>
      <c r="GB20" s="86" t="str">
        <f t="shared" si="65"/>
        <v/>
      </c>
      <c r="GC20" s="86" t="str">
        <f t="shared" si="66"/>
        <v/>
      </c>
      <c r="GD20" s="86" t="str">
        <f t="shared" si="67"/>
        <v/>
      </c>
      <c r="GE20" s="86" t="str">
        <f t="shared" si="68"/>
        <v/>
      </c>
      <c r="GF20" s="86" t="str">
        <f t="shared" si="69"/>
        <v/>
      </c>
      <c r="GG20" s="86" t="str">
        <f t="shared" si="70"/>
        <v/>
      </c>
      <c r="GH20" s="86" t="str">
        <f t="shared" si="71"/>
        <v/>
      </c>
      <c r="GI20" s="86" t="str">
        <f t="shared" si="72"/>
        <v/>
      </c>
      <c r="GJ20" s="86" t="str">
        <f t="shared" si="73"/>
        <v/>
      </c>
      <c r="GK20" s="86" t="str">
        <f t="shared" si="74"/>
        <v/>
      </c>
      <c r="GL20" s="86" t="str">
        <f t="shared" si="75"/>
        <v/>
      </c>
      <c r="GM20" s="86" t="str">
        <f t="shared" si="76"/>
        <v/>
      </c>
      <c r="GN20" s="86" t="str">
        <f t="shared" si="77"/>
        <v/>
      </c>
      <c r="GO20" s="86" t="str">
        <f t="shared" si="78"/>
        <v/>
      </c>
      <c r="GP20" s="86" t="str">
        <f t="shared" si="79"/>
        <v/>
      </c>
      <c r="GQ20" s="86" t="str">
        <f t="shared" si="80"/>
        <v/>
      </c>
      <c r="GR20" s="86" t="str">
        <f t="shared" si="81"/>
        <v/>
      </c>
      <c r="GS20" s="86" t="str">
        <f t="shared" si="82"/>
        <v/>
      </c>
      <c r="GT20" s="86" t="str">
        <f t="shared" si="83"/>
        <v/>
      </c>
      <c r="GU20" s="86" t="str">
        <f t="shared" si="84"/>
        <v/>
      </c>
      <c r="GV20" s="86" t="str">
        <f t="shared" si="85"/>
        <v/>
      </c>
      <c r="GW20" s="86" t="str">
        <f t="shared" si="86"/>
        <v/>
      </c>
      <c r="GX20" s="86" t="str">
        <f t="shared" si="87"/>
        <v/>
      </c>
      <c r="GY20" s="86" t="str">
        <f t="shared" si="88"/>
        <v/>
      </c>
      <c r="GZ20" s="86" t="str">
        <f t="shared" si="89"/>
        <v/>
      </c>
      <c r="HA20" s="86" t="str">
        <f t="shared" si="90"/>
        <v/>
      </c>
      <c r="HB20" s="86" t="str">
        <f t="shared" si="91"/>
        <v/>
      </c>
      <c r="HC20" s="86" t="str">
        <f t="shared" si="92"/>
        <v/>
      </c>
      <c r="HD20" s="86" t="str">
        <f t="shared" si="93"/>
        <v/>
      </c>
      <c r="HE20" s="86" t="str">
        <f t="shared" si="94"/>
        <v/>
      </c>
      <c r="HF20" s="86" t="str">
        <f t="shared" si="95"/>
        <v/>
      </c>
      <c r="HG20" s="86" t="str">
        <f t="shared" si="96"/>
        <v/>
      </c>
      <c r="HH20" s="89">
        <f t="shared" si="97"/>
        <v>12.121666666666664</v>
      </c>
      <c r="HI20" s="84" t="s">
        <v>1534</v>
      </c>
      <c r="HJ20" s="85" t="str">
        <f>'Array Table'!B19</f>
        <v>Coprococcus eutactus</v>
      </c>
      <c r="HK20" s="87">
        <f t="shared" si="154"/>
        <v>1.2339922496240709</v>
      </c>
      <c r="HL20" s="90">
        <f t="shared" si="149"/>
        <v>1.2339922496240709</v>
      </c>
      <c r="HM20" s="87">
        <f t="shared" si="150"/>
        <v>9.1312432018074624E-2</v>
      </c>
      <c r="HN20" s="84" t="s">
        <v>1534</v>
      </c>
      <c r="HO20" s="85" t="str">
        <f>'Array Table'!B19</f>
        <v>Coprococcus eutactus</v>
      </c>
      <c r="HP20" s="92">
        <f t="shared" si="151"/>
        <v>0</v>
      </c>
      <c r="HQ20" s="92">
        <f t="shared" si="236"/>
        <v>0</v>
      </c>
      <c r="HR20" s="92">
        <f t="shared" si="237"/>
        <v>0</v>
      </c>
      <c r="HS20" s="92" t="str">
        <f t="shared" si="238"/>
        <v/>
      </c>
      <c r="HT20" s="92" t="str">
        <f t="shared" si="239"/>
        <v/>
      </c>
      <c r="HU20" s="92" t="str">
        <f t="shared" si="240"/>
        <v/>
      </c>
      <c r="HV20" s="92" t="str">
        <f t="shared" si="241"/>
        <v/>
      </c>
      <c r="HW20" s="92" t="str">
        <f t="shared" si="242"/>
        <v/>
      </c>
      <c r="HX20" s="92" t="str">
        <f t="shared" si="243"/>
        <v/>
      </c>
      <c r="HY20" s="92" t="str">
        <f t="shared" si="244"/>
        <v/>
      </c>
      <c r="HZ20" s="92" t="str">
        <f t="shared" si="245"/>
        <v/>
      </c>
      <c r="IA20" s="92" t="str">
        <f t="shared" si="246"/>
        <v/>
      </c>
      <c r="IB20" s="92" t="str">
        <f t="shared" si="247"/>
        <v/>
      </c>
      <c r="IC20" s="92" t="str">
        <f t="shared" si="248"/>
        <v/>
      </c>
      <c r="ID20" s="92" t="str">
        <f t="shared" si="249"/>
        <v/>
      </c>
      <c r="IE20" s="92" t="str">
        <f t="shared" si="250"/>
        <v/>
      </c>
      <c r="IF20" s="92" t="str">
        <f t="shared" si="251"/>
        <v/>
      </c>
      <c r="IG20" s="92" t="str">
        <f t="shared" si="252"/>
        <v/>
      </c>
      <c r="IH20" s="92" t="str">
        <f t="shared" si="253"/>
        <v/>
      </c>
      <c r="II20" s="92" t="str">
        <f t="shared" si="254"/>
        <v/>
      </c>
      <c r="IJ20" s="92" t="str">
        <f t="shared" si="255"/>
        <v/>
      </c>
      <c r="IK20" s="92" t="str">
        <f t="shared" si="155"/>
        <v/>
      </c>
      <c r="IL20" s="92" t="str">
        <f t="shared" si="156"/>
        <v/>
      </c>
      <c r="IM20" s="92" t="str">
        <f t="shared" si="157"/>
        <v/>
      </c>
      <c r="IN20" s="92" t="str">
        <f t="shared" si="158"/>
        <v/>
      </c>
      <c r="IO20" s="92" t="str">
        <f t="shared" si="159"/>
        <v/>
      </c>
      <c r="IP20" s="92" t="str">
        <f t="shared" si="160"/>
        <v/>
      </c>
      <c r="IQ20" s="92" t="str">
        <f t="shared" si="161"/>
        <v/>
      </c>
      <c r="IR20" s="92" t="str">
        <f t="shared" si="162"/>
        <v/>
      </c>
      <c r="IS20" s="92" t="str">
        <f t="shared" si="163"/>
        <v/>
      </c>
      <c r="IT20" s="92" t="str">
        <f t="shared" si="164"/>
        <v/>
      </c>
      <c r="IU20" s="92" t="str">
        <f t="shared" si="165"/>
        <v/>
      </c>
      <c r="IV20" s="92" t="str">
        <f t="shared" si="166"/>
        <v/>
      </c>
      <c r="IW20" s="92" t="str">
        <f t="shared" si="167"/>
        <v/>
      </c>
      <c r="IX20" s="92" t="str">
        <f t="shared" si="168"/>
        <v/>
      </c>
      <c r="IY20" s="92" t="str">
        <f t="shared" si="169"/>
        <v/>
      </c>
      <c r="IZ20" s="92" t="str">
        <f t="shared" si="170"/>
        <v/>
      </c>
      <c r="JA20" s="92" t="str">
        <f t="shared" si="171"/>
        <v/>
      </c>
      <c r="JB20" s="92" t="str">
        <f t="shared" si="172"/>
        <v/>
      </c>
      <c r="JC20" s="92" t="str">
        <f t="shared" si="173"/>
        <v/>
      </c>
      <c r="JD20" s="92" t="str">
        <f t="shared" si="174"/>
        <v/>
      </c>
      <c r="JE20" s="92" t="str">
        <f t="shared" si="175"/>
        <v/>
      </c>
      <c r="JF20" s="92" t="str">
        <f t="shared" si="176"/>
        <v/>
      </c>
      <c r="JG20" s="92" t="str">
        <f t="shared" si="177"/>
        <v/>
      </c>
      <c r="JH20" s="92" t="str">
        <f t="shared" si="178"/>
        <v/>
      </c>
      <c r="JI20" s="92" t="str">
        <f t="shared" si="179"/>
        <v/>
      </c>
      <c r="JJ20" s="92" t="str">
        <f t="shared" si="180"/>
        <v/>
      </c>
      <c r="JK20" s="92" t="str">
        <f t="shared" si="181"/>
        <v/>
      </c>
      <c r="JL20" s="84" t="s">
        <v>1534</v>
      </c>
      <c r="JM20" s="85" t="str">
        <f>'Array Table'!B19</f>
        <v>Coprococcus eutactus</v>
      </c>
      <c r="JN20" s="92">
        <f t="shared" si="152"/>
        <v>0</v>
      </c>
      <c r="JO20" s="92">
        <f t="shared" si="256"/>
        <v>0</v>
      </c>
      <c r="JP20" s="92">
        <f t="shared" si="257"/>
        <v>1.0700000000000003</v>
      </c>
      <c r="JQ20" s="92" t="str">
        <f t="shared" si="258"/>
        <v/>
      </c>
      <c r="JR20" s="92" t="str">
        <f t="shared" si="259"/>
        <v/>
      </c>
      <c r="JS20" s="92" t="str">
        <f t="shared" si="260"/>
        <v/>
      </c>
      <c r="JT20" s="92" t="str">
        <f t="shared" si="261"/>
        <v/>
      </c>
      <c r="JU20" s="92" t="str">
        <f t="shared" si="262"/>
        <v/>
      </c>
      <c r="JV20" s="92" t="str">
        <f t="shared" si="263"/>
        <v/>
      </c>
      <c r="JW20" s="92" t="str">
        <f t="shared" si="264"/>
        <v/>
      </c>
      <c r="JX20" s="92" t="str">
        <f t="shared" si="265"/>
        <v/>
      </c>
      <c r="JY20" s="92" t="str">
        <f t="shared" si="266"/>
        <v/>
      </c>
      <c r="JZ20" s="92" t="str">
        <f t="shared" si="267"/>
        <v/>
      </c>
      <c r="KA20" s="92" t="str">
        <f t="shared" si="268"/>
        <v/>
      </c>
      <c r="KB20" s="92" t="str">
        <f t="shared" si="269"/>
        <v/>
      </c>
      <c r="KC20" s="92" t="str">
        <f t="shared" si="270"/>
        <v/>
      </c>
      <c r="KD20" s="92" t="str">
        <f t="shared" si="271"/>
        <v/>
      </c>
      <c r="KE20" s="92" t="str">
        <f t="shared" si="272"/>
        <v/>
      </c>
      <c r="KF20" s="92" t="str">
        <f t="shared" si="273"/>
        <v/>
      </c>
      <c r="KG20" s="92" t="str">
        <f t="shared" si="274"/>
        <v/>
      </c>
      <c r="KH20" s="92" t="str">
        <f t="shared" si="275"/>
        <v/>
      </c>
      <c r="KI20" s="92" t="str">
        <f t="shared" si="182"/>
        <v/>
      </c>
      <c r="KJ20" s="92" t="str">
        <f t="shared" si="183"/>
        <v/>
      </c>
      <c r="KK20" s="92" t="str">
        <f t="shared" si="184"/>
        <v/>
      </c>
      <c r="KL20" s="92" t="str">
        <f t="shared" si="185"/>
        <v/>
      </c>
      <c r="KM20" s="92" t="str">
        <f t="shared" si="186"/>
        <v/>
      </c>
      <c r="KN20" s="92" t="str">
        <f t="shared" si="187"/>
        <v/>
      </c>
      <c r="KO20" s="92" t="str">
        <f t="shared" si="188"/>
        <v/>
      </c>
      <c r="KP20" s="92" t="str">
        <f t="shared" si="189"/>
        <v/>
      </c>
      <c r="KQ20" s="92" t="str">
        <f t="shared" si="190"/>
        <v/>
      </c>
      <c r="KR20" s="92" t="str">
        <f t="shared" si="191"/>
        <v/>
      </c>
      <c r="KS20" s="92" t="str">
        <f t="shared" si="192"/>
        <v/>
      </c>
      <c r="KT20" s="92" t="str">
        <f t="shared" si="193"/>
        <v/>
      </c>
      <c r="KU20" s="92" t="str">
        <f t="shared" si="194"/>
        <v/>
      </c>
      <c r="KV20" s="92" t="str">
        <f t="shared" si="195"/>
        <v/>
      </c>
      <c r="KW20" s="92" t="str">
        <f t="shared" si="196"/>
        <v/>
      </c>
      <c r="KX20" s="92" t="str">
        <f t="shared" si="197"/>
        <v/>
      </c>
      <c r="KY20" s="92" t="str">
        <f t="shared" si="198"/>
        <v/>
      </c>
      <c r="KZ20" s="92" t="str">
        <f t="shared" si="199"/>
        <v/>
      </c>
      <c r="LA20" s="92" t="str">
        <f t="shared" si="200"/>
        <v/>
      </c>
      <c r="LB20" s="92" t="str">
        <f t="shared" si="201"/>
        <v/>
      </c>
      <c r="LC20" s="92" t="str">
        <f t="shared" si="202"/>
        <v/>
      </c>
      <c r="LD20" s="92" t="str">
        <f t="shared" si="203"/>
        <v/>
      </c>
      <c r="LE20" s="92" t="str">
        <f t="shared" si="204"/>
        <v/>
      </c>
      <c r="LF20" s="92" t="str">
        <f t="shared" si="205"/>
        <v/>
      </c>
      <c r="LG20" s="92" t="str">
        <f t="shared" si="206"/>
        <v/>
      </c>
      <c r="LH20" s="92" t="str">
        <f t="shared" si="207"/>
        <v/>
      </c>
      <c r="LI20" s="92" t="str">
        <f t="shared" si="208"/>
        <v/>
      </c>
      <c r="LJ20" s="84" t="s">
        <v>1534</v>
      </c>
      <c r="LK20" s="85" t="str">
        <f>'Array Table'!B19</f>
        <v>Coprococcus eutactus</v>
      </c>
      <c r="LL20" s="93" t="str">
        <f t="shared" si="153"/>
        <v>-</v>
      </c>
      <c r="LM20" s="93" t="str">
        <f t="shared" si="276"/>
        <v>-</v>
      </c>
      <c r="LN20" s="93" t="str">
        <f t="shared" si="277"/>
        <v>-</v>
      </c>
      <c r="LO20" s="93" t="str">
        <f t="shared" si="278"/>
        <v/>
      </c>
      <c r="LP20" s="93" t="str">
        <f t="shared" si="279"/>
        <v/>
      </c>
      <c r="LQ20" s="93" t="str">
        <f t="shared" si="280"/>
        <v/>
      </c>
      <c r="LR20" s="93" t="str">
        <f t="shared" si="281"/>
        <v/>
      </c>
      <c r="LS20" s="93" t="str">
        <f t="shared" si="282"/>
        <v/>
      </c>
      <c r="LT20" s="93" t="str">
        <f t="shared" si="283"/>
        <v/>
      </c>
      <c r="LU20" s="93" t="str">
        <f t="shared" si="284"/>
        <v/>
      </c>
      <c r="LV20" s="93" t="str">
        <f t="shared" si="285"/>
        <v/>
      </c>
      <c r="LW20" s="93" t="str">
        <f t="shared" si="286"/>
        <v/>
      </c>
      <c r="LX20" s="93" t="str">
        <f t="shared" si="287"/>
        <v/>
      </c>
      <c r="LY20" s="93" t="str">
        <f t="shared" si="288"/>
        <v/>
      </c>
      <c r="LZ20" s="93" t="str">
        <f t="shared" si="289"/>
        <v/>
      </c>
      <c r="MA20" s="93" t="str">
        <f t="shared" si="290"/>
        <v/>
      </c>
      <c r="MB20" s="93" t="str">
        <f t="shared" si="291"/>
        <v/>
      </c>
      <c r="MC20" s="93" t="str">
        <f t="shared" si="292"/>
        <v/>
      </c>
      <c r="MD20" s="93" t="str">
        <f t="shared" si="293"/>
        <v/>
      </c>
      <c r="ME20" s="93" t="str">
        <f t="shared" si="294"/>
        <v/>
      </c>
      <c r="MF20" s="93" t="str">
        <f t="shared" si="295"/>
        <v/>
      </c>
      <c r="MG20" s="93" t="str">
        <f t="shared" si="209"/>
        <v/>
      </c>
      <c r="MH20" s="93" t="str">
        <f t="shared" si="210"/>
        <v/>
      </c>
      <c r="MI20" s="93" t="str">
        <f t="shared" si="211"/>
        <v/>
      </c>
      <c r="MJ20" s="93" t="str">
        <f t="shared" si="212"/>
        <v/>
      </c>
      <c r="MK20" s="93" t="str">
        <f t="shared" si="213"/>
        <v/>
      </c>
      <c r="ML20" s="93" t="str">
        <f t="shared" si="214"/>
        <v/>
      </c>
      <c r="MM20" s="93" t="str">
        <f t="shared" si="215"/>
        <v/>
      </c>
      <c r="MN20" s="93" t="str">
        <f t="shared" si="216"/>
        <v/>
      </c>
      <c r="MO20" s="93" t="str">
        <f t="shared" si="217"/>
        <v/>
      </c>
      <c r="MP20" s="93" t="str">
        <f t="shared" si="218"/>
        <v/>
      </c>
      <c r="MQ20" s="93" t="str">
        <f t="shared" si="219"/>
        <v/>
      </c>
      <c r="MR20" s="93" t="str">
        <f t="shared" si="220"/>
        <v/>
      </c>
      <c r="MS20" s="93" t="str">
        <f t="shared" si="221"/>
        <v/>
      </c>
      <c r="MT20" s="93" t="str">
        <f t="shared" si="222"/>
        <v/>
      </c>
      <c r="MU20" s="93" t="str">
        <f t="shared" si="223"/>
        <v/>
      </c>
      <c r="MV20" s="93" t="str">
        <f t="shared" si="224"/>
        <v/>
      </c>
      <c r="MW20" s="93" t="str">
        <f t="shared" si="225"/>
        <v/>
      </c>
      <c r="MX20" s="93" t="str">
        <f t="shared" si="226"/>
        <v/>
      </c>
      <c r="MY20" s="93" t="str">
        <f t="shared" si="227"/>
        <v/>
      </c>
      <c r="MZ20" s="93" t="str">
        <f t="shared" si="228"/>
        <v/>
      </c>
      <c r="NA20" s="93" t="str">
        <f t="shared" si="229"/>
        <v/>
      </c>
      <c r="NB20" s="93" t="str">
        <f t="shared" si="230"/>
        <v/>
      </c>
      <c r="NC20" s="93" t="str">
        <f t="shared" si="231"/>
        <v/>
      </c>
      <c r="ND20" s="93" t="str">
        <f t="shared" si="232"/>
        <v/>
      </c>
      <c r="NE20" s="93" t="str">
        <f t="shared" si="233"/>
        <v/>
      </c>
      <c r="NF20" s="93" t="str">
        <f t="shared" si="234"/>
        <v/>
      </c>
      <c r="NG20" s="93" t="str">
        <f t="shared" si="235"/>
        <v/>
      </c>
      <c r="NH20" s="84" t="s">
        <v>1534</v>
      </c>
      <c r="NI20" s="85" t="str">
        <f>'Array Table'!B19</f>
        <v>Coprococcus eutactus</v>
      </c>
      <c r="NJ20" s="93" t="str">
        <f t="shared" si="101"/>
        <v>-</v>
      </c>
      <c r="NK20" s="93" t="str">
        <f t="shared" si="102"/>
        <v>-</v>
      </c>
      <c r="NL20" s="93" t="str">
        <f t="shared" si="103"/>
        <v>-</v>
      </c>
      <c r="NM20" s="93" t="str">
        <f t="shared" si="104"/>
        <v/>
      </c>
      <c r="NN20" s="93" t="str">
        <f t="shared" si="105"/>
        <v/>
      </c>
      <c r="NO20" s="93" t="str">
        <f t="shared" si="106"/>
        <v/>
      </c>
      <c r="NP20" s="93" t="str">
        <f t="shared" si="107"/>
        <v/>
      </c>
      <c r="NQ20" s="93" t="str">
        <f t="shared" si="108"/>
        <v/>
      </c>
      <c r="NR20" s="93" t="str">
        <f t="shared" si="109"/>
        <v/>
      </c>
      <c r="NS20" s="93" t="str">
        <f t="shared" si="110"/>
        <v/>
      </c>
      <c r="NT20" s="93" t="str">
        <f t="shared" si="111"/>
        <v/>
      </c>
      <c r="NU20" s="93" t="str">
        <f t="shared" si="112"/>
        <v/>
      </c>
      <c r="NV20" s="93" t="str">
        <f t="shared" si="113"/>
        <v/>
      </c>
      <c r="NW20" s="93" t="str">
        <f t="shared" si="114"/>
        <v/>
      </c>
      <c r="NX20" s="93" t="str">
        <f t="shared" si="115"/>
        <v/>
      </c>
      <c r="NY20" s="93" t="str">
        <f t="shared" si="116"/>
        <v/>
      </c>
      <c r="NZ20" s="93" t="str">
        <f t="shared" si="117"/>
        <v/>
      </c>
      <c r="OA20" s="93" t="str">
        <f t="shared" si="118"/>
        <v/>
      </c>
      <c r="OB20" s="93" t="str">
        <f t="shared" si="119"/>
        <v/>
      </c>
      <c r="OC20" s="93" t="str">
        <f t="shared" si="120"/>
        <v/>
      </c>
      <c r="OD20" s="93" t="str">
        <f t="shared" si="121"/>
        <v/>
      </c>
      <c r="OE20" s="93" t="str">
        <f t="shared" si="122"/>
        <v/>
      </c>
      <c r="OF20" s="93" t="str">
        <f t="shared" si="123"/>
        <v/>
      </c>
      <c r="OG20" s="93" t="str">
        <f t="shared" si="124"/>
        <v/>
      </c>
      <c r="OH20" s="93" t="str">
        <f t="shared" si="125"/>
        <v/>
      </c>
      <c r="OI20" s="93" t="str">
        <f t="shared" si="126"/>
        <v/>
      </c>
      <c r="OJ20" s="93" t="str">
        <f t="shared" si="127"/>
        <v/>
      </c>
      <c r="OK20" s="93" t="str">
        <f t="shared" si="128"/>
        <v/>
      </c>
      <c r="OL20" s="93" t="str">
        <f t="shared" si="129"/>
        <v/>
      </c>
      <c r="OM20" s="93" t="str">
        <f t="shared" si="130"/>
        <v/>
      </c>
      <c r="ON20" s="93" t="str">
        <f t="shared" si="131"/>
        <v/>
      </c>
      <c r="OO20" s="93" t="str">
        <f t="shared" si="132"/>
        <v/>
      </c>
      <c r="OP20" s="93" t="str">
        <f t="shared" si="133"/>
        <v/>
      </c>
      <c r="OQ20" s="93" t="str">
        <f t="shared" si="134"/>
        <v/>
      </c>
      <c r="OR20" s="93" t="str">
        <f t="shared" si="135"/>
        <v/>
      </c>
      <c r="OS20" s="93" t="str">
        <f t="shared" si="136"/>
        <v/>
      </c>
      <c r="OT20" s="93" t="str">
        <f t="shared" si="137"/>
        <v/>
      </c>
      <c r="OU20" s="93" t="str">
        <f t="shared" si="138"/>
        <v/>
      </c>
      <c r="OV20" s="93" t="str">
        <f t="shared" si="139"/>
        <v/>
      </c>
      <c r="OW20" s="93" t="str">
        <f t="shared" si="140"/>
        <v/>
      </c>
      <c r="OX20" s="93" t="str">
        <f t="shared" si="141"/>
        <v/>
      </c>
      <c r="OY20" s="93" t="str">
        <f t="shared" si="142"/>
        <v/>
      </c>
      <c r="OZ20" s="93" t="str">
        <f t="shared" si="143"/>
        <v/>
      </c>
      <c r="PA20" s="93" t="str">
        <f t="shared" si="144"/>
        <v/>
      </c>
      <c r="PB20" s="93" t="str">
        <f t="shared" si="145"/>
        <v/>
      </c>
      <c r="PC20" s="93" t="str">
        <f t="shared" si="146"/>
        <v/>
      </c>
      <c r="PD20" s="93" t="str">
        <f t="shared" si="147"/>
        <v/>
      </c>
      <c r="PE20" s="93" t="str">
        <f t="shared" si="148"/>
        <v/>
      </c>
    </row>
    <row r="21" spans="1:421" ht="12.75" x14ac:dyDescent="0.25">
      <c r="A21" s="84" t="s">
        <v>1535</v>
      </c>
      <c r="B21" s="85" t="str">
        <f>'Array Table'!B20</f>
        <v>Desulfovibrio desulfuricans</v>
      </c>
      <c r="C21" s="86">
        <f>IF(SUM('Control Sample Data'!C$3:C$50)&gt;10,IF(AND(ISNUMBER('Control Sample Data'!C21),'Control Sample Data'!C21&lt;37,'Control Sample Data'!C21&gt;0),'Control Sample Data'!C21,37),"")</f>
        <v>33.119999999999997</v>
      </c>
      <c r="D21" s="86">
        <f>IF(SUM('Control Sample Data'!D$3:D$50)&gt;10,IF(AND(ISNUMBER('Control Sample Data'!D21),'Control Sample Data'!D21&lt;37,'Control Sample Data'!D21&gt;0),'Control Sample Data'!D21,37),"")</f>
        <v>36.53</v>
      </c>
      <c r="E21" s="86">
        <f>IF(SUM('Control Sample Data'!E$3:E$50)&gt;10,IF(AND(ISNUMBER('Control Sample Data'!E21),'Control Sample Data'!E21&lt;37,'Control Sample Data'!E21&gt;0),'Control Sample Data'!E21,37),"")</f>
        <v>37</v>
      </c>
      <c r="F21" s="86" t="str">
        <f>IF(SUM('Control Sample Data'!F$3:F$50)&gt;10,IF(AND(ISNUMBER('Control Sample Data'!F21),'Control Sample Data'!F21&lt;37,'Control Sample Data'!F21&gt;0),'Control Sample Data'!F21,37),"")</f>
        <v/>
      </c>
      <c r="G21" s="86" t="str">
        <f>IF(SUM('Control Sample Data'!G$3:G$50)&gt;10,IF(AND(ISNUMBER('Control Sample Data'!G21),'Control Sample Data'!G21&lt;37,'Control Sample Data'!G21&gt;0),'Control Sample Data'!G21,37),"")</f>
        <v/>
      </c>
      <c r="H21" s="86" t="str">
        <f>IF(SUM('Control Sample Data'!H$3:H$50)&gt;10,IF(AND(ISNUMBER('Control Sample Data'!H21),'Control Sample Data'!H21&lt;37,'Control Sample Data'!H21&gt;0),'Control Sample Data'!H21,37),"")</f>
        <v/>
      </c>
      <c r="I21" s="86" t="str">
        <f>IF(SUM('Control Sample Data'!I$3:I$50)&gt;10,IF(AND(ISNUMBER('Control Sample Data'!I21),'Control Sample Data'!I21&lt;37,'Control Sample Data'!I21&gt;0),'Control Sample Data'!I21,37),"")</f>
        <v/>
      </c>
      <c r="J21" s="86" t="str">
        <f>IF(SUM('Control Sample Data'!J$3:J$50)&gt;10,IF(AND(ISNUMBER('Control Sample Data'!J21),'Control Sample Data'!J21&lt;37,'Control Sample Data'!J21&gt;0),'Control Sample Data'!J21,37),"")</f>
        <v/>
      </c>
      <c r="K21" s="86" t="str">
        <f>IF(SUM('Control Sample Data'!K$3:K$50)&gt;10,IF(AND(ISNUMBER('Control Sample Data'!K21),'Control Sample Data'!K21&lt;37,'Control Sample Data'!K21&gt;0),'Control Sample Data'!K21,37),"")</f>
        <v/>
      </c>
      <c r="L21" s="86" t="str">
        <f>IF(SUM('Control Sample Data'!L$3:L$50)&gt;10,IF(AND(ISNUMBER('Control Sample Data'!L21),'Control Sample Data'!L21&lt;37,'Control Sample Data'!L21&gt;0),'Control Sample Data'!L21,37),"")</f>
        <v/>
      </c>
      <c r="M21" s="86" t="str">
        <f>IF(SUM('Control Sample Data'!M$3:M$50)&gt;10,IF(AND(ISNUMBER('Control Sample Data'!M21),'Control Sample Data'!M21&lt;37,'Control Sample Data'!M21&gt;0),'Control Sample Data'!M21,37),"")</f>
        <v/>
      </c>
      <c r="N21" s="86" t="str">
        <f>IF(SUM('Control Sample Data'!N$3:N$50)&gt;10,IF(AND(ISNUMBER('Control Sample Data'!N21),'Control Sample Data'!N21&lt;37,'Control Sample Data'!N21&gt;0),'Control Sample Data'!N21,37),"")</f>
        <v/>
      </c>
      <c r="O21" s="86" t="str">
        <f>IF(SUM('Control Sample Data'!O$3:O$50)&gt;10,IF(AND(ISNUMBER('Control Sample Data'!O21),'Control Sample Data'!O21&lt;37,'Control Sample Data'!O21&gt;0),'Control Sample Data'!O21,37),"")</f>
        <v/>
      </c>
      <c r="P21" s="86" t="str">
        <f>IF(SUM('Control Sample Data'!P$3:P$50)&gt;10,IF(AND(ISNUMBER('Control Sample Data'!P21),'Control Sample Data'!P21&lt;37,'Control Sample Data'!P21&gt;0),'Control Sample Data'!P21,37),"")</f>
        <v/>
      </c>
      <c r="Q21" s="86" t="str">
        <f>IF(SUM('Control Sample Data'!Q$3:Q$50)&gt;10,IF(AND(ISNUMBER('Control Sample Data'!Q21),'Control Sample Data'!Q21&lt;37,'Control Sample Data'!Q21&gt;0),'Control Sample Data'!Q21,37),"")</f>
        <v/>
      </c>
      <c r="R21" s="86" t="str">
        <f>IF(SUM('Control Sample Data'!R$3:R$50)&gt;10,IF(AND(ISNUMBER('Control Sample Data'!R21),'Control Sample Data'!R21&lt;37,'Control Sample Data'!R21&gt;0),'Control Sample Data'!R21,37),"")</f>
        <v/>
      </c>
      <c r="S21" s="86" t="str">
        <f>IF(SUM('Control Sample Data'!S$3:S$50)&gt;10,IF(AND(ISNUMBER('Control Sample Data'!S21),'Control Sample Data'!S21&lt;37,'Control Sample Data'!S21&gt;0),'Control Sample Data'!S21,37),"")</f>
        <v/>
      </c>
      <c r="T21" s="86" t="str">
        <f>IF(SUM('Control Sample Data'!T$3:T$50)&gt;10,IF(AND(ISNUMBER('Control Sample Data'!T21),'Control Sample Data'!T21&lt;37,'Control Sample Data'!T21&gt;0),'Control Sample Data'!T21,37),"")</f>
        <v/>
      </c>
      <c r="U21" s="86" t="str">
        <f>IF(SUM('Control Sample Data'!U$3:U$50)&gt;10,IF(AND(ISNUMBER('Control Sample Data'!U21),'Control Sample Data'!U21&lt;37,'Control Sample Data'!U21&gt;0),'Control Sample Data'!U21,37),"")</f>
        <v/>
      </c>
      <c r="V21" s="86" t="str">
        <f>IF(SUM('Control Sample Data'!V$3:V$50)&gt;10,IF(AND(ISNUMBER('Control Sample Data'!V21),'Control Sample Data'!V21&lt;37,'Control Sample Data'!V21&gt;0),'Control Sample Data'!V21,37),"")</f>
        <v/>
      </c>
      <c r="W21" s="86" t="str">
        <f>IF(SUM('Control Sample Data'!W$3:W$50)&gt;10,IF(AND(ISNUMBER('Control Sample Data'!W21),'Control Sample Data'!W21&lt;37,'Control Sample Data'!W21&gt;0),'Control Sample Data'!W21,37),"")</f>
        <v/>
      </c>
      <c r="X21" s="86" t="str">
        <f>IF(SUM('Control Sample Data'!X$3:X$50)&gt;10,IF(AND(ISNUMBER('Control Sample Data'!X21),'Control Sample Data'!X21&lt;37,'Control Sample Data'!X21&gt;0),'Control Sample Data'!X21,37),"")</f>
        <v/>
      </c>
      <c r="Y21" s="86" t="str">
        <f>IF(SUM('Control Sample Data'!Y$3:Y$50)&gt;10,IF(AND(ISNUMBER('Control Sample Data'!Y21),'Control Sample Data'!Y21&lt;37,'Control Sample Data'!Y21&gt;0),'Control Sample Data'!Y21,37),"")</f>
        <v/>
      </c>
      <c r="Z21" s="86" t="str">
        <f>IF(SUM('Control Sample Data'!Z$3:Z$50)&gt;10,IF(AND(ISNUMBER('Control Sample Data'!Z21),'Control Sample Data'!Z21&lt;37,'Control Sample Data'!Z21&gt;0),'Control Sample Data'!Z21,37),"")</f>
        <v/>
      </c>
      <c r="AA21" s="86" t="str">
        <f>IF(SUM('Control Sample Data'!AA$3:AA$50)&gt;10,IF(AND(ISNUMBER('Control Sample Data'!AA21),'Control Sample Data'!AA21&lt;37,'Control Sample Data'!AA21&gt;0),'Control Sample Data'!AA21,37),"")</f>
        <v/>
      </c>
      <c r="AB21" s="86" t="str">
        <f>IF(SUM('Control Sample Data'!AB$3:AB$50)&gt;10,IF(AND(ISNUMBER('Control Sample Data'!AB21),'Control Sample Data'!AB21&lt;37,'Control Sample Data'!AB21&gt;0),'Control Sample Data'!AB21,37),"")</f>
        <v/>
      </c>
      <c r="AC21" s="86" t="str">
        <f>IF(SUM('Control Sample Data'!AC$3:AC$50)&gt;10,IF(AND(ISNUMBER('Control Sample Data'!AC21),'Control Sample Data'!AC21&lt;37,'Control Sample Data'!AC21&gt;0),'Control Sample Data'!AC21,37),"")</f>
        <v/>
      </c>
      <c r="AD21" s="86" t="str">
        <f>IF(SUM('Control Sample Data'!AD$3:AD$50)&gt;10,IF(AND(ISNUMBER('Control Sample Data'!AD21),'Control Sample Data'!AD21&lt;37,'Control Sample Data'!AD21&gt;0),'Control Sample Data'!AD21,37),"")</f>
        <v/>
      </c>
      <c r="AE21" s="86" t="str">
        <f>IF(SUM('Control Sample Data'!AE$3:AE$50)&gt;10,IF(AND(ISNUMBER('Control Sample Data'!AE21),'Control Sample Data'!AE21&lt;37,'Control Sample Data'!AE21&gt;0),'Control Sample Data'!AE21,37),"")</f>
        <v/>
      </c>
      <c r="AF21" s="86" t="str">
        <f>IF(SUM('Control Sample Data'!AF$3:AF$50)&gt;10,IF(AND(ISNUMBER('Control Sample Data'!AF21),'Control Sample Data'!AF21&lt;37,'Control Sample Data'!AF21&gt;0),'Control Sample Data'!AF21,37),"")</f>
        <v/>
      </c>
      <c r="AG21" s="86" t="str">
        <f>IF(SUM('Control Sample Data'!AG$3:AG$50)&gt;10,IF(AND(ISNUMBER('Control Sample Data'!AG21),'Control Sample Data'!AG21&lt;37,'Control Sample Data'!AG21&gt;0),'Control Sample Data'!AG21,37),"")</f>
        <v/>
      </c>
      <c r="AH21" s="86" t="str">
        <f>IF(SUM('Control Sample Data'!AH$3:AH$50)&gt;10,IF(AND(ISNUMBER('Control Sample Data'!AH21),'Control Sample Data'!AH21&lt;37,'Control Sample Data'!AH21&gt;0),'Control Sample Data'!AH21,37),"")</f>
        <v/>
      </c>
      <c r="AI21" s="86" t="str">
        <f>IF(SUM('Control Sample Data'!AI$3:AI$50)&gt;10,IF(AND(ISNUMBER('Control Sample Data'!AI21),'Control Sample Data'!AI21&lt;37,'Control Sample Data'!AI21&gt;0),'Control Sample Data'!AI21,37),"")</f>
        <v/>
      </c>
      <c r="AJ21" s="86" t="str">
        <f>IF(SUM('Control Sample Data'!AJ$3:AJ$50)&gt;10,IF(AND(ISNUMBER('Control Sample Data'!AJ21),'Control Sample Data'!AJ21&lt;37,'Control Sample Data'!AJ21&gt;0),'Control Sample Data'!AJ21,37),"")</f>
        <v/>
      </c>
      <c r="AK21" s="86" t="str">
        <f>IF(SUM('Control Sample Data'!AK$3:AK$50)&gt;10,IF(AND(ISNUMBER('Control Sample Data'!AK21),'Control Sample Data'!AK21&lt;37,'Control Sample Data'!AK21&gt;0),'Control Sample Data'!AK21,37),"")</f>
        <v/>
      </c>
      <c r="AL21" s="86" t="str">
        <f>IF(SUM('Control Sample Data'!AL$3:AL$50)&gt;10,IF(AND(ISNUMBER('Control Sample Data'!AL21),'Control Sample Data'!AL21&lt;37,'Control Sample Data'!AL21&gt;0),'Control Sample Data'!AL21,37),"")</f>
        <v/>
      </c>
      <c r="AM21" s="86" t="str">
        <f>IF(SUM('Control Sample Data'!AM$3:AM$50)&gt;10,IF(AND(ISNUMBER('Control Sample Data'!AM21),'Control Sample Data'!AM21&lt;37,'Control Sample Data'!AM21&gt;0),'Control Sample Data'!AM21,37),"")</f>
        <v/>
      </c>
      <c r="AN21" s="86" t="str">
        <f>IF(SUM('Control Sample Data'!AN$3:AN$50)&gt;10,IF(AND(ISNUMBER('Control Sample Data'!AN21),'Control Sample Data'!AN21&lt;37,'Control Sample Data'!AN21&gt;0),'Control Sample Data'!AN21,37),"")</f>
        <v/>
      </c>
      <c r="AO21" s="86" t="str">
        <f>IF(SUM('Control Sample Data'!AO$3:AO$50)&gt;10,IF(AND(ISNUMBER('Control Sample Data'!AO21),'Control Sample Data'!AO21&lt;37,'Control Sample Data'!AO21&gt;0),'Control Sample Data'!AO21,37),"")</f>
        <v/>
      </c>
      <c r="AP21" s="86" t="str">
        <f>IF(SUM('Control Sample Data'!AP$3:AP$50)&gt;10,IF(AND(ISNUMBER('Control Sample Data'!AP21),'Control Sample Data'!AP21&lt;37,'Control Sample Data'!AP21&gt;0),'Control Sample Data'!AP21,37),"")</f>
        <v/>
      </c>
      <c r="AQ21" s="86" t="str">
        <f>IF(SUM('Control Sample Data'!AQ$3:AQ$50)&gt;10,IF(AND(ISNUMBER('Control Sample Data'!AQ21),'Control Sample Data'!AQ21&lt;37,'Control Sample Data'!AQ21&gt;0),'Control Sample Data'!AQ21,37),"")</f>
        <v/>
      </c>
      <c r="AR21" s="86" t="str">
        <f>IF(SUM('Control Sample Data'!AR$3:AR$50)&gt;10,IF(AND(ISNUMBER('Control Sample Data'!AR21),'Control Sample Data'!AR21&lt;37,'Control Sample Data'!AR21&gt;0),'Control Sample Data'!AR21,37),"")</f>
        <v/>
      </c>
      <c r="AS21" s="86" t="str">
        <f>IF(SUM('Control Sample Data'!AS$3:AS$50)&gt;10,IF(AND(ISNUMBER('Control Sample Data'!AS21),'Control Sample Data'!AS21&lt;37,'Control Sample Data'!AS21&gt;0),'Control Sample Data'!AS21,37),"")</f>
        <v/>
      </c>
      <c r="AT21" s="86" t="str">
        <f>IF(SUM('Control Sample Data'!AT$3:AT$50)&gt;10,IF(AND(ISNUMBER('Control Sample Data'!AT21),'Control Sample Data'!AT21&lt;37,'Control Sample Data'!AT21&gt;0),'Control Sample Data'!AT21,37),"")</f>
        <v/>
      </c>
      <c r="AU21" s="86" t="str">
        <f>IF(SUM('Control Sample Data'!AU$3:AU$50)&gt;10,IF(AND(ISNUMBER('Control Sample Data'!AU21),'Control Sample Data'!AU21&lt;37,'Control Sample Data'!AU21&gt;0),'Control Sample Data'!AU21,37),"")</f>
        <v/>
      </c>
      <c r="AV21" s="86" t="str">
        <f>IF(SUM('Control Sample Data'!AV$3:AV$50)&gt;10,IF(AND(ISNUMBER('Control Sample Data'!AV21),'Control Sample Data'!AV21&lt;37,'Control Sample Data'!AV21&gt;0),'Control Sample Data'!AV21,37),"")</f>
        <v/>
      </c>
      <c r="AW21" s="86" t="str">
        <f>IF(SUM('Control Sample Data'!AW$3:AW$50)&gt;10,IF(AND(ISNUMBER('Control Sample Data'!AW21),'Control Sample Data'!AW21&lt;37,'Control Sample Data'!AW21&gt;0),'Control Sample Data'!AW21,37),"")</f>
        <v/>
      </c>
      <c r="AX21" s="86" t="str">
        <f>IF(SUM('Control Sample Data'!AX$3:AX$50)&gt;10,IF(AND(ISNUMBER('Control Sample Data'!AX21),'Control Sample Data'!AX21&lt;37,'Control Sample Data'!AX21&gt;0),'Control Sample Data'!AX21,37),"")</f>
        <v/>
      </c>
      <c r="AY21" s="87">
        <f>IF(ISERROR(AVERAGE(Calculations!C21:AX21)),"",AVERAGE(Calculations!C21:AX21))</f>
        <v>35.550000000000004</v>
      </c>
      <c r="AZ21" s="87">
        <f>IF(ISERROR(STDEV(Calculations!C21:AX21)),"",IF(COUNT(Calculations!C21:AX21)&lt;3,"N/A",STDEV(Calculations!C21:AX21)))</f>
        <v>2.1175221368382449</v>
      </c>
      <c r="BA21" s="84" t="s">
        <v>1535</v>
      </c>
      <c r="BB21" s="85" t="str">
        <f>'Array Table'!B20</f>
        <v>Desulfovibrio desulfuricans</v>
      </c>
      <c r="BC21" s="86">
        <f>IF(SUM('Test Sample Data'!C$3:C$50)&gt;10,IF(AND(ISNUMBER('Test Sample Data'!C21),'Test Sample Data'!C21&lt;37,'Test Sample Data'!C21&gt;0),'Test Sample Data'!C21,37),"")</f>
        <v>37</v>
      </c>
      <c r="BD21" s="86">
        <f>IF(SUM('Test Sample Data'!D$3:D$50)&gt;10,IF(AND(ISNUMBER('Test Sample Data'!D21),'Test Sample Data'!D21&lt;37,'Test Sample Data'!D21&gt;0),'Test Sample Data'!D21,37),"")</f>
        <v>35.880000000000003</v>
      </c>
      <c r="BE21" s="86">
        <f>IF(SUM('Test Sample Data'!E$3:E$50)&gt;10,IF(AND(ISNUMBER('Test Sample Data'!E21),'Test Sample Data'!E21&lt;37,'Test Sample Data'!E21&gt;0),'Test Sample Data'!E21,37),"")</f>
        <v>37</v>
      </c>
      <c r="BF21" s="86" t="str">
        <f>IF(SUM('Test Sample Data'!F$3:F$50)&gt;10,IF(AND(ISNUMBER('Test Sample Data'!F21),'Test Sample Data'!F21&lt;37,'Test Sample Data'!F21&gt;0),'Test Sample Data'!F21,37),"")</f>
        <v/>
      </c>
      <c r="BG21" s="86" t="str">
        <f>IF(SUM('Test Sample Data'!G$3:G$50)&gt;10,IF(AND(ISNUMBER('Test Sample Data'!G21),'Test Sample Data'!G21&lt;37,'Test Sample Data'!G21&gt;0),'Test Sample Data'!G21,37),"")</f>
        <v/>
      </c>
      <c r="BH21" s="86" t="str">
        <f>IF(SUM('Test Sample Data'!H$3:H$50)&gt;10,IF(AND(ISNUMBER('Test Sample Data'!H21),'Test Sample Data'!H21&lt;37,'Test Sample Data'!H21&gt;0),'Test Sample Data'!H21,37),"")</f>
        <v/>
      </c>
      <c r="BI21" s="86" t="str">
        <f>IF(SUM('Test Sample Data'!I$3:I$50)&gt;10,IF(AND(ISNUMBER('Test Sample Data'!I21),'Test Sample Data'!I21&lt;37,'Test Sample Data'!I21&gt;0),'Test Sample Data'!I21,37),"")</f>
        <v/>
      </c>
      <c r="BJ21" s="86" t="str">
        <f>IF(SUM('Test Sample Data'!J$3:J$50)&gt;10,IF(AND(ISNUMBER('Test Sample Data'!J21),'Test Sample Data'!J21&lt;37,'Test Sample Data'!J21&gt;0),'Test Sample Data'!J21,37),"")</f>
        <v/>
      </c>
      <c r="BK21" s="86" t="str">
        <f>IF(SUM('Test Sample Data'!K$3:K$50)&gt;10,IF(AND(ISNUMBER('Test Sample Data'!K21),'Test Sample Data'!K21&lt;37,'Test Sample Data'!K21&gt;0),'Test Sample Data'!K21,37),"")</f>
        <v/>
      </c>
      <c r="BL21" s="86" t="str">
        <f>IF(SUM('Test Sample Data'!L$3:L$50)&gt;10,IF(AND(ISNUMBER('Test Sample Data'!L21),'Test Sample Data'!L21&lt;37,'Test Sample Data'!L21&gt;0),'Test Sample Data'!L21,37),"")</f>
        <v/>
      </c>
      <c r="BM21" s="86" t="str">
        <f>IF(SUM('Test Sample Data'!M$3:M$50)&gt;10,IF(AND(ISNUMBER('Test Sample Data'!M21),'Test Sample Data'!M21&lt;37,'Test Sample Data'!M21&gt;0),'Test Sample Data'!M21,37),"")</f>
        <v/>
      </c>
      <c r="BN21" s="86" t="str">
        <f>IF(SUM('Test Sample Data'!N$3:N$50)&gt;10,IF(AND(ISNUMBER('Test Sample Data'!N21),'Test Sample Data'!N21&lt;37,'Test Sample Data'!N21&gt;0),'Test Sample Data'!N21,37),"")</f>
        <v/>
      </c>
      <c r="BO21" s="86" t="str">
        <f>IF(SUM('Test Sample Data'!O$3:O$50)&gt;10,IF(AND(ISNUMBER('Test Sample Data'!O21),'Test Sample Data'!O21&lt;37,'Test Sample Data'!O21&gt;0),'Test Sample Data'!O21,37),"")</f>
        <v/>
      </c>
      <c r="BP21" s="86" t="str">
        <f>IF(SUM('Test Sample Data'!P$3:P$50)&gt;10,IF(AND(ISNUMBER('Test Sample Data'!P21),'Test Sample Data'!P21&lt;37,'Test Sample Data'!P21&gt;0),'Test Sample Data'!P21,37),"")</f>
        <v/>
      </c>
      <c r="BQ21" s="86" t="str">
        <f>IF(SUM('Test Sample Data'!Q$3:Q$50)&gt;10,IF(AND(ISNUMBER('Test Sample Data'!Q21),'Test Sample Data'!Q21&lt;37,'Test Sample Data'!Q21&gt;0),'Test Sample Data'!Q21,37),"")</f>
        <v/>
      </c>
      <c r="BR21" s="86" t="str">
        <f>IF(SUM('Test Sample Data'!R$3:R$50)&gt;10,IF(AND(ISNUMBER('Test Sample Data'!R21),'Test Sample Data'!R21&lt;37,'Test Sample Data'!R21&gt;0),'Test Sample Data'!R21,37),"")</f>
        <v/>
      </c>
      <c r="BS21" s="86" t="str">
        <f>IF(SUM('Test Sample Data'!S$3:S$50)&gt;10,IF(AND(ISNUMBER('Test Sample Data'!S21),'Test Sample Data'!S21&lt;37,'Test Sample Data'!S21&gt;0),'Test Sample Data'!S21,37),"")</f>
        <v/>
      </c>
      <c r="BT21" s="86" t="str">
        <f>IF(SUM('Test Sample Data'!T$3:T$50)&gt;10,IF(AND(ISNUMBER('Test Sample Data'!T21),'Test Sample Data'!T21&lt;37,'Test Sample Data'!T21&gt;0),'Test Sample Data'!T21,37),"")</f>
        <v/>
      </c>
      <c r="BU21" s="86" t="str">
        <f>IF(SUM('Test Sample Data'!U$3:U$50)&gt;10,IF(AND(ISNUMBER('Test Sample Data'!U21),'Test Sample Data'!U21&lt;37,'Test Sample Data'!U21&gt;0),'Test Sample Data'!U21,37),"")</f>
        <v/>
      </c>
      <c r="BV21" s="86" t="str">
        <f>IF(SUM('Test Sample Data'!V$3:V$50)&gt;10,IF(AND(ISNUMBER('Test Sample Data'!V21),'Test Sample Data'!V21&lt;37,'Test Sample Data'!V21&gt;0),'Test Sample Data'!V21,37),"")</f>
        <v/>
      </c>
      <c r="BW21" s="86" t="str">
        <f>IF(SUM('Test Sample Data'!W$3:W$50)&gt;10,IF(AND(ISNUMBER('Test Sample Data'!W21),'Test Sample Data'!W21&lt;37,'Test Sample Data'!W21&gt;0),'Test Sample Data'!W21,37),"")</f>
        <v/>
      </c>
      <c r="BX21" s="86" t="str">
        <f>IF(SUM('Test Sample Data'!X$3:X$50)&gt;10,IF(AND(ISNUMBER('Test Sample Data'!X21),'Test Sample Data'!X21&lt;37,'Test Sample Data'!X21&gt;0),'Test Sample Data'!X21,37),"")</f>
        <v/>
      </c>
      <c r="BY21" s="86" t="str">
        <f>IF(SUM('Test Sample Data'!Y$3:Y$50)&gt;10,IF(AND(ISNUMBER('Test Sample Data'!Y21),'Test Sample Data'!Y21&lt;37,'Test Sample Data'!Y21&gt;0),'Test Sample Data'!Y21,37),"")</f>
        <v/>
      </c>
      <c r="BZ21" s="86" t="str">
        <f>IF(SUM('Test Sample Data'!Z$3:Z$50)&gt;10,IF(AND(ISNUMBER('Test Sample Data'!Z21),'Test Sample Data'!Z21&lt;37,'Test Sample Data'!Z21&gt;0),'Test Sample Data'!Z21,37),"")</f>
        <v/>
      </c>
      <c r="CA21" s="86" t="str">
        <f>IF(SUM('Test Sample Data'!AA$3:AA$50)&gt;10,IF(AND(ISNUMBER('Test Sample Data'!AA21),'Test Sample Data'!AA21&lt;37,'Test Sample Data'!AA21&gt;0),'Test Sample Data'!AA21,37),"")</f>
        <v/>
      </c>
      <c r="CB21" s="86" t="str">
        <f>IF(SUM('Test Sample Data'!AB$3:AB$50)&gt;10,IF(AND(ISNUMBER('Test Sample Data'!AB21),'Test Sample Data'!AB21&lt;37,'Test Sample Data'!AB21&gt;0),'Test Sample Data'!AB21,37),"")</f>
        <v/>
      </c>
      <c r="CC21" s="86" t="str">
        <f>IF(SUM('Test Sample Data'!AC$3:AC$50)&gt;10,IF(AND(ISNUMBER('Test Sample Data'!AC21),'Test Sample Data'!AC21&lt;37,'Test Sample Data'!AC21&gt;0),'Test Sample Data'!AC21,37),"")</f>
        <v/>
      </c>
      <c r="CD21" s="86" t="str">
        <f>IF(SUM('Test Sample Data'!AD$3:AD$50)&gt;10,IF(AND(ISNUMBER('Test Sample Data'!AD21),'Test Sample Data'!AD21&lt;37,'Test Sample Data'!AD21&gt;0),'Test Sample Data'!AD21,37),"")</f>
        <v/>
      </c>
      <c r="CE21" s="86" t="str">
        <f>IF(SUM('Test Sample Data'!AE$3:AE$50)&gt;10,IF(AND(ISNUMBER('Test Sample Data'!AE21),'Test Sample Data'!AE21&lt;37,'Test Sample Data'!AE21&gt;0),'Test Sample Data'!AE21,37),"")</f>
        <v/>
      </c>
      <c r="CF21" s="86" t="str">
        <f>IF(SUM('Test Sample Data'!AF$3:AF$50)&gt;10,IF(AND(ISNUMBER('Test Sample Data'!AF21),'Test Sample Data'!AF21&lt;37,'Test Sample Data'!AF21&gt;0),'Test Sample Data'!AF21,37),"")</f>
        <v/>
      </c>
      <c r="CG21" s="86" t="str">
        <f>IF(SUM('Test Sample Data'!AG$3:AG$50)&gt;10,IF(AND(ISNUMBER('Test Sample Data'!AG21),'Test Sample Data'!AG21&lt;37,'Test Sample Data'!AG21&gt;0),'Test Sample Data'!AG21,37),"")</f>
        <v/>
      </c>
      <c r="CH21" s="86" t="str">
        <f>IF(SUM('Test Sample Data'!AH$3:AH$50)&gt;10,IF(AND(ISNUMBER('Test Sample Data'!AH21),'Test Sample Data'!AH21&lt;37,'Test Sample Data'!AH21&gt;0),'Test Sample Data'!AH21,37),"")</f>
        <v/>
      </c>
      <c r="CI21" s="86" t="str">
        <f>IF(SUM('Test Sample Data'!AI$3:AI$50)&gt;10,IF(AND(ISNUMBER('Test Sample Data'!AI21),'Test Sample Data'!AI21&lt;37,'Test Sample Data'!AI21&gt;0),'Test Sample Data'!AI21,37),"")</f>
        <v/>
      </c>
      <c r="CJ21" s="86" t="str">
        <f>IF(SUM('Test Sample Data'!AJ$3:AJ$50)&gt;10,IF(AND(ISNUMBER('Test Sample Data'!AJ21),'Test Sample Data'!AJ21&lt;37,'Test Sample Data'!AJ21&gt;0),'Test Sample Data'!AJ21,37),"")</f>
        <v/>
      </c>
      <c r="CK21" s="86" t="str">
        <f>IF(SUM('Test Sample Data'!AK$3:AK$50)&gt;10,IF(AND(ISNUMBER('Test Sample Data'!AK21),'Test Sample Data'!AK21&lt;37,'Test Sample Data'!AK21&gt;0),'Test Sample Data'!AK21,37),"")</f>
        <v/>
      </c>
      <c r="CL21" s="86" t="str">
        <f>IF(SUM('Test Sample Data'!AL$3:AL$50)&gt;10,IF(AND(ISNUMBER('Test Sample Data'!AL21),'Test Sample Data'!AL21&lt;37,'Test Sample Data'!AL21&gt;0),'Test Sample Data'!AL21,37),"")</f>
        <v/>
      </c>
      <c r="CM21" s="86" t="str">
        <f>IF(SUM('Test Sample Data'!AM$3:AM$50)&gt;10,IF(AND(ISNUMBER('Test Sample Data'!AM21),'Test Sample Data'!AM21&lt;37,'Test Sample Data'!AM21&gt;0),'Test Sample Data'!AM21,37),"")</f>
        <v/>
      </c>
      <c r="CN21" s="86" t="str">
        <f>IF(SUM('Test Sample Data'!AN$3:AN$50)&gt;10,IF(AND(ISNUMBER('Test Sample Data'!AN21),'Test Sample Data'!AN21&lt;37,'Test Sample Data'!AN21&gt;0),'Test Sample Data'!AN21,37),"")</f>
        <v/>
      </c>
      <c r="CO21" s="86" t="str">
        <f>IF(SUM('Test Sample Data'!AO$3:AO$50)&gt;10,IF(AND(ISNUMBER('Test Sample Data'!AO21),'Test Sample Data'!AO21&lt;37,'Test Sample Data'!AO21&gt;0),'Test Sample Data'!AO21,37),"")</f>
        <v/>
      </c>
      <c r="CP21" s="86" t="str">
        <f>IF(SUM('Test Sample Data'!AP$3:AP$50)&gt;10,IF(AND(ISNUMBER('Test Sample Data'!AP21),'Test Sample Data'!AP21&lt;37,'Test Sample Data'!AP21&gt;0),'Test Sample Data'!AP21,37),"")</f>
        <v/>
      </c>
      <c r="CQ21" s="86" t="str">
        <f>IF(SUM('Test Sample Data'!AQ$3:AQ$50)&gt;10,IF(AND(ISNUMBER('Test Sample Data'!AQ21),'Test Sample Data'!AQ21&lt;37,'Test Sample Data'!AQ21&gt;0),'Test Sample Data'!AQ21,37),"")</f>
        <v/>
      </c>
      <c r="CR21" s="86" t="str">
        <f>IF(SUM('Test Sample Data'!AR$3:AR$50)&gt;10,IF(AND(ISNUMBER('Test Sample Data'!AR21),'Test Sample Data'!AR21&lt;37,'Test Sample Data'!AR21&gt;0),'Test Sample Data'!AR21,37),"")</f>
        <v/>
      </c>
      <c r="CS21" s="86" t="str">
        <f>IF(SUM('Test Sample Data'!AS$3:AS$50)&gt;10,IF(AND(ISNUMBER('Test Sample Data'!AS21),'Test Sample Data'!AS21&lt;37,'Test Sample Data'!AS21&gt;0),'Test Sample Data'!AS21,37),"")</f>
        <v/>
      </c>
      <c r="CT21" s="86" t="str">
        <f>IF(SUM('Test Sample Data'!AT$3:AT$50)&gt;10,IF(AND(ISNUMBER('Test Sample Data'!AT21),'Test Sample Data'!AT21&lt;37,'Test Sample Data'!AT21&gt;0),'Test Sample Data'!AT21,37),"")</f>
        <v/>
      </c>
      <c r="CU21" s="86" t="str">
        <f>IF(SUM('Test Sample Data'!AU$3:AU$50)&gt;10,IF(AND(ISNUMBER('Test Sample Data'!AU21),'Test Sample Data'!AU21&lt;37,'Test Sample Data'!AU21&gt;0),'Test Sample Data'!AU21,37),"")</f>
        <v/>
      </c>
      <c r="CV21" s="86" t="str">
        <f>IF(SUM('Test Sample Data'!AV$3:AV$50)&gt;10,IF(AND(ISNUMBER('Test Sample Data'!AV21),'Test Sample Data'!AV21&lt;37,'Test Sample Data'!AV21&gt;0),'Test Sample Data'!AV21,37),"")</f>
        <v/>
      </c>
      <c r="CW21" s="86" t="str">
        <f>IF(SUM('Test Sample Data'!AW$3:AW$50)&gt;10,IF(AND(ISNUMBER('Test Sample Data'!AW21),'Test Sample Data'!AW21&lt;37,'Test Sample Data'!AW21&gt;0),'Test Sample Data'!AW21,37),"")</f>
        <v/>
      </c>
      <c r="CX21" s="86" t="str">
        <f>IF(SUM('Test Sample Data'!AX$3:AX$50)&gt;10,IF(AND(ISNUMBER('Test Sample Data'!AX21),'Test Sample Data'!AX21&lt;37,'Test Sample Data'!AX21&gt;0),'Test Sample Data'!AX21,37),"")</f>
        <v/>
      </c>
      <c r="CY21" s="87">
        <f>IF(ISERROR(AVERAGE(Calculations!BC21:CX21)),"",AVERAGE(Calculations!BC21:CX21))</f>
        <v>36.626666666666665</v>
      </c>
      <c r="CZ21" s="87">
        <f>IF(ISERROR(STDEV(Calculations!BC21:CX21)),"",IF(COUNT(Calculations!BC21:CX21)&lt;3,"N/A",STDEV(Calculations!BC21:CX21)))</f>
        <v>0.64663230149237938</v>
      </c>
      <c r="DA21" s="84" t="s">
        <v>1535</v>
      </c>
      <c r="DB21" s="85" t="str">
        <f>'Array Table'!B20</f>
        <v>Desulfovibrio desulfuricans</v>
      </c>
      <c r="DC21" s="87">
        <f>IF(SUM('No Template Controls'!C$3:C$50)&gt;10,IF(AND(ISNUMBER('No Template Controls'!C21),'No Template Controls'!C21&lt;37,'No Template Controls'!C21&gt;0),'No Template Controls'!C21,37),"")</f>
        <v>37</v>
      </c>
      <c r="DD21" s="87">
        <f>IF(SUM('No Template Controls'!D$3:D$50)&gt;10,IF(AND(ISNUMBER('No Template Controls'!D21),'No Template Controls'!D21&lt;37,'No Template Controls'!D21&gt;0),'No Template Controls'!D21,37),"")</f>
        <v>37</v>
      </c>
      <c r="DE21" s="87">
        <f>IF(SUM('No Template Controls'!E$3:E$50)&gt;10,IF(AND(ISNUMBER('No Template Controls'!E21),'No Template Controls'!E21&lt;37,'No Template Controls'!E21&gt;0),'No Template Controls'!E21,37),"")</f>
        <v>37</v>
      </c>
      <c r="DF21" s="87" t="str">
        <f>IF(SUM('No Template Controls'!F$3:F$50)&gt;10,IF(AND(ISNUMBER('No Template Controls'!F21),'No Template Controls'!F21&lt;37,'No Template Controls'!F21&gt;0),'No Template Controls'!F21,37),"")</f>
        <v/>
      </c>
      <c r="DG21" s="87" t="str">
        <f>IF(SUM('No Template Controls'!G$3:G$50)&gt;10,IF(AND(ISNUMBER('No Template Controls'!G21),'No Template Controls'!G21&lt;37,'No Template Controls'!G21&gt;0),'No Template Controls'!G21,37),"")</f>
        <v/>
      </c>
      <c r="DH21" s="87" t="str">
        <f>IF(SUM('No Template Controls'!H$3:H$50)&gt;10,IF(AND(ISNUMBER('No Template Controls'!H21),'No Template Controls'!H21&lt;37,'No Template Controls'!H21&gt;0),'No Template Controls'!H21,37),"")</f>
        <v/>
      </c>
      <c r="DI21" s="87">
        <f>IF(ISERROR(AVERAGE(Calculations!DC21:DH21)),"",AVERAGE(Calculations!DC21:DH21))</f>
        <v>37</v>
      </c>
      <c r="DJ21" s="87">
        <f>IF(ISERROR(STDEV(Calculations!DC21:DH21)),"",IF(COUNT(Calculations!DC21:DH21)&lt;3,"N/A",STDEV(Calculations!DC21:DH21)))</f>
        <v>0</v>
      </c>
      <c r="DK21" s="84" t="s">
        <v>1535</v>
      </c>
      <c r="DL21" s="85" t="str">
        <f>'Array Table'!B20</f>
        <v>Desulfovibrio desulfuricans</v>
      </c>
      <c r="DM21" s="86">
        <f t="shared" si="0"/>
        <v>8.6199999999999974</v>
      </c>
      <c r="DN21" s="86">
        <f t="shared" si="1"/>
        <v>11.805</v>
      </c>
      <c r="DO21" s="86">
        <f t="shared" si="2"/>
        <v>12.5</v>
      </c>
      <c r="DP21" s="86" t="str">
        <f t="shared" si="3"/>
        <v/>
      </c>
      <c r="DQ21" s="86" t="str">
        <f t="shared" si="4"/>
        <v/>
      </c>
      <c r="DR21" s="86" t="str">
        <f t="shared" si="5"/>
        <v/>
      </c>
      <c r="DS21" s="86" t="str">
        <f t="shared" si="6"/>
        <v/>
      </c>
      <c r="DT21" s="86" t="str">
        <f t="shared" si="7"/>
        <v/>
      </c>
      <c r="DU21" s="86" t="str">
        <f t="shared" si="8"/>
        <v/>
      </c>
      <c r="DV21" s="86" t="str">
        <f t="shared" si="9"/>
        <v/>
      </c>
      <c r="DW21" s="86" t="str">
        <f t="shared" si="10"/>
        <v/>
      </c>
      <c r="DX21" s="86" t="str">
        <f t="shared" si="11"/>
        <v/>
      </c>
      <c r="DY21" s="86" t="str">
        <f t="shared" si="12"/>
        <v/>
      </c>
      <c r="DZ21" s="86" t="str">
        <f t="shared" si="13"/>
        <v/>
      </c>
      <c r="EA21" s="86" t="str">
        <f t="shared" si="14"/>
        <v/>
      </c>
      <c r="EB21" s="86" t="str">
        <f t="shared" si="15"/>
        <v/>
      </c>
      <c r="EC21" s="86" t="str">
        <f t="shared" si="16"/>
        <v/>
      </c>
      <c r="ED21" s="86" t="str">
        <f t="shared" si="17"/>
        <v/>
      </c>
      <c r="EE21" s="86" t="str">
        <f t="shared" si="18"/>
        <v/>
      </c>
      <c r="EF21" s="86" t="str">
        <f t="shared" si="19"/>
        <v/>
      </c>
      <c r="EG21" s="86" t="str">
        <f t="shared" si="20"/>
        <v/>
      </c>
      <c r="EH21" s="86" t="str">
        <f t="shared" si="21"/>
        <v/>
      </c>
      <c r="EI21" s="86" t="str">
        <f t="shared" si="22"/>
        <v/>
      </c>
      <c r="EJ21" s="86" t="str">
        <f t="shared" si="23"/>
        <v/>
      </c>
      <c r="EK21" s="86" t="str">
        <f t="shared" si="24"/>
        <v/>
      </c>
      <c r="EL21" s="86" t="str">
        <f t="shared" si="25"/>
        <v/>
      </c>
      <c r="EM21" s="86" t="str">
        <f t="shared" si="26"/>
        <v/>
      </c>
      <c r="EN21" s="86" t="str">
        <f t="shared" si="27"/>
        <v/>
      </c>
      <c r="EO21" s="86" t="str">
        <f t="shared" si="28"/>
        <v/>
      </c>
      <c r="EP21" s="86" t="str">
        <f t="shared" si="29"/>
        <v/>
      </c>
      <c r="EQ21" s="86" t="str">
        <f t="shared" si="30"/>
        <v/>
      </c>
      <c r="ER21" s="86" t="str">
        <f t="shared" si="31"/>
        <v/>
      </c>
      <c r="ES21" s="86" t="str">
        <f t="shared" si="32"/>
        <v/>
      </c>
      <c r="ET21" s="86" t="str">
        <f t="shared" si="33"/>
        <v/>
      </c>
      <c r="EU21" s="86" t="str">
        <f t="shared" si="34"/>
        <v/>
      </c>
      <c r="EV21" s="86" t="str">
        <f t="shared" si="35"/>
        <v/>
      </c>
      <c r="EW21" s="86" t="str">
        <f t="shared" si="36"/>
        <v/>
      </c>
      <c r="EX21" s="86" t="str">
        <f t="shared" si="37"/>
        <v/>
      </c>
      <c r="EY21" s="86" t="str">
        <f t="shared" si="38"/>
        <v/>
      </c>
      <c r="EZ21" s="86" t="str">
        <f t="shared" si="39"/>
        <v/>
      </c>
      <c r="FA21" s="86" t="str">
        <f t="shared" si="40"/>
        <v/>
      </c>
      <c r="FB21" s="86" t="str">
        <f t="shared" si="41"/>
        <v/>
      </c>
      <c r="FC21" s="86" t="str">
        <f t="shared" si="42"/>
        <v/>
      </c>
      <c r="FD21" s="86" t="str">
        <f t="shared" si="43"/>
        <v/>
      </c>
      <c r="FE21" s="86" t="str">
        <f t="shared" si="44"/>
        <v/>
      </c>
      <c r="FF21" s="86" t="str">
        <f t="shared" si="45"/>
        <v/>
      </c>
      <c r="FG21" s="86" t="str">
        <f t="shared" si="46"/>
        <v/>
      </c>
      <c r="FH21" s="86" t="str">
        <f t="shared" si="47"/>
        <v/>
      </c>
      <c r="FI21" s="88">
        <f t="shared" si="48"/>
        <v>10.975</v>
      </c>
      <c r="FJ21" s="84" t="s">
        <v>1535</v>
      </c>
      <c r="FK21" s="85" t="str">
        <f>'Array Table'!B20</f>
        <v>Desulfovibrio desulfuricans</v>
      </c>
      <c r="FL21" s="86">
        <f t="shared" si="49"/>
        <v>12.645</v>
      </c>
      <c r="FM21" s="86">
        <f t="shared" si="50"/>
        <v>10.525000000000002</v>
      </c>
      <c r="FN21" s="86">
        <f t="shared" si="51"/>
        <v>13.145</v>
      </c>
      <c r="FO21" s="86" t="str">
        <f t="shared" si="52"/>
        <v/>
      </c>
      <c r="FP21" s="86" t="str">
        <f t="shared" si="53"/>
        <v/>
      </c>
      <c r="FQ21" s="86" t="str">
        <f t="shared" si="54"/>
        <v/>
      </c>
      <c r="FR21" s="86" t="str">
        <f t="shared" si="55"/>
        <v/>
      </c>
      <c r="FS21" s="86" t="str">
        <f t="shared" si="56"/>
        <v/>
      </c>
      <c r="FT21" s="86" t="str">
        <f t="shared" si="57"/>
        <v/>
      </c>
      <c r="FU21" s="86" t="str">
        <f t="shared" si="58"/>
        <v/>
      </c>
      <c r="FV21" s="86" t="str">
        <f t="shared" si="59"/>
        <v/>
      </c>
      <c r="FW21" s="86" t="str">
        <f t="shared" si="60"/>
        <v/>
      </c>
      <c r="FX21" s="86" t="str">
        <f t="shared" si="61"/>
        <v/>
      </c>
      <c r="FY21" s="86" t="str">
        <f t="shared" si="62"/>
        <v/>
      </c>
      <c r="FZ21" s="86" t="str">
        <f t="shared" si="63"/>
        <v/>
      </c>
      <c r="GA21" s="86" t="str">
        <f t="shared" si="64"/>
        <v/>
      </c>
      <c r="GB21" s="86" t="str">
        <f t="shared" si="65"/>
        <v/>
      </c>
      <c r="GC21" s="86" t="str">
        <f t="shared" si="66"/>
        <v/>
      </c>
      <c r="GD21" s="86" t="str">
        <f t="shared" si="67"/>
        <v/>
      </c>
      <c r="GE21" s="86" t="str">
        <f t="shared" si="68"/>
        <v/>
      </c>
      <c r="GF21" s="86" t="str">
        <f t="shared" si="69"/>
        <v/>
      </c>
      <c r="GG21" s="86" t="str">
        <f t="shared" si="70"/>
        <v/>
      </c>
      <c r="GH21" s="86" t="str">
        <f t="shared" si="71"/>
        <v/>
      </c>
      <c r="GI21" s="86" t="str">
        <f t="shared" si="72"/>
        <v/>
      </c>
      <c r="GJ21" s="86" t="str">
        <f t="shared" si="73"/>
        <v/>
      </c>
      <c r="GK21" s="86" t="str">
        <f t="shared" si="74"/>
        <v/>
      </c>
      <c r="GL21" s="86" t="str">
        <f t="shared" si="75"/>
        <v/>
      </c>
      <c r="GM21" s="86" t="str">
        <f t="shared" si="76"/>
        <v/>
      </c>
      <c r="GN21" s="86" t="str">
        <f t="shared" si="77"/>
        <v/>
      </c>
      <c r="GO21" s="86" t="str">
        <f t="shared" si="78"/>
        <v/>
      </c>
      <c r="GP21" s="86" t="str">
        <f t="shared" si="79"/>
        <v/>
      </c>
      <c r="GQ21" s="86" t="str">
        <f t="shared" si="80"/>
        <v/>
      </c>
      <c r="GR21" s="86" t="str">
        <f t="shared" si="81"/>
        <v/>
      </c>
      <c r="GS21" s="86" t="str">
        <f t="shared" si="82"/>
        <v/>
      </c>
      <c r="GT21" s="86" t="str">
        <f t="shared" si="83"/>
        <v/>
      </c>
      <c r="GU21" s="86" t="str">
        <f t="shared" si="84"/>
        <v/>
      </c>
      <c r="GV21" s="86" t="str">
        <f t="shared" si="85"/>
        <v/>
      </c>
      <c r="GW21" s="86" t="str">
        <f t="shared" si="86"/>
        <v/>
      </c>
      <c r="GX21" s="86" t="str">
        <f t="shared" si="87"/>
        <v/>
      </c>
      <c r="GY21" s="86" t="str">
        <f t="shared" si="88"/>
        <v/>
      </c>
      <c r="GZ21" s="86" t="str">
        <f t="shared" si="89"/>
        <v/>
      </c>
      <c r="HA21" s="86" t="str">
        <f t="shared" si="90"/>
        <v/>
      </c>
      <c r="HB21" s="86" t="str">
        <f t="shared" si="91"/>
        <v/>
      </c>
      <c r="HC21" s="86" t="str">
        <f t="shared" si="92"/>
        <v/>
      </c>
      <c r="HD21" s="86" t="str">
        <f t="shared" si="93"/>
        <v/>
      </c>
      <c r="HE21" s="86" t="str">
        <f t="shared" si="94"/>
        <v/>
      </c>
      <c r="HF21" s="86" t="str">
        <f t="shared" si="95"/>
        <v/>
      </c>
      <c r="HG21" s="86" t="str">
        <f t="shared" si="96"/>
        <v/>
      </c>
      <c r="HH21" s="89">
        <f t="shared" si="97"/>
        <v>12.104999999999999</v>
      </c>
      <c r="HI21" s="84" t="s">
        <v>1535</v>
      </c>
      <c r="HJ21" s="85" t="str">
        <f>'Array Table'!B20</f>
        <v>Desulfovibrio desulfuricans</v>
      </c>
      <c r="HK21" s="87">
        <f t="shared" si="154"/>
        <v>-2.1885874025214771</v>
      </c>
      <c r="HL21" s="90">
        <f t="shared" si="149"/>
        <v>0.45691572511470069</v>
      </c>
      <c r="HM21" s="87">
        <f t="shared" si="150"/>
        <v>-0.34016389510029832</v>
      </c>
      <c r="HN21" s="84" t="s">
        <v>1535</v>
      </c>
      <c r="HO21" s="85" t="str">
        <f>'Array Table'!B20</f>
        <v>Desulfovibrio desulfuricans</v>
      </c>
      <c r="HP21" s="92">
        <f t="shared" si="151"/>
        <v>3.8800000000000026</v>
      </c>
      <c r="HQ21" s="92">
        <f t="shared" si="236"/>
        <v>0.46999999999999886</v>
      </c>
      <c r="HR21" s="92">
        <f t="shared" si="237"/>
        <v>0</v>
      </c>
      <c r="HS21" s="92" t="str">
        <f t="shared" si="238"/>
        <v/>
      </c>
      <c r="HT21" s="92" t="str">
        <f t="shared" si="239"/>
        <v/>
      </c>
      <c r="HU21" s="92" t="str">
        <f t="shared" si="240"/>
        <v/>
      </c>
      <c r="HV21" s="92" t="str">
        <f t="shared" si="241"/>
        <v/>
      </c>
      <c r="HW21" s="92" t="str">
        <f t="shared" si="242"/>
        <v/>
      </c>
      <c r="HX21" s="92" t="str">
        <f t="shared" si="243"/>
        <v/>
      </c>
      <c r="HY21" s="92" t="str">
        <f t="shared" si="244"/>
        <v/>
      </c>
      <c r="HZ21" s="92" t="str">
        <f t="shared" si="245"/>
        <v/>
      </c>
      <c r="IA21" s="92" t="str">
        <f t="shared" si="246"/>
        <v/>
      </c>
      <c r="IB21" s="92" t="str">
        <f t="shared" si="247"/>
        <v/>
      </c>
      <c r="IC21" s="92" t="str">
        <f t="shared" si="248"/>
        <v/>
      </c>
      <c r="ID21" s="92" t="str">
        <f t="shared" si="249"/>
        <v/>
      </c>
      <c r="IE21" s="92" t="str">
        <f t="shared" si="250"/>
        <v/>
      </c>
      <c r="IF21" s="92" t="str">
        <f t="shared" si="251"/>
        <v/>
      </c>
      <c r="IG21" s="92" t="str">
        <f t="shared" si="252"/>
        <v/>
      </c>
      <c r="IH21" s="92" t="str">
        <f t="shared" si="253"/>
        <v/>
      </c>
      <c r="II21" s="92" t="str">
        <f t="shared" si="254"/>
        <v/>
      </c>
      <c r="IJ21" s="92" t="str">
        <f t="shared" si="255"/>
        <v/>
      </c>
      <c r="IK21" s="92" t="str">
        <f t="shared" si="155"/>
        <v/>
      </c>
      <c r="IL21" s="92" t="str">
        <f t="shared" si="156"/>
        <v/>
      </c>
      <c r="IM21" s="92" t="str">
        <f t="shared" si="157"/>
        <v/>
      </c>
      <c r="IN21" s="92" t="str">
        <f t="shared" si="158"/>
        <v/>
      </c>
      <c r="IO21" s="92" t="str">
        <f t="shared" si="159"/>
        <v/>
      </c>
      <c r="IP21" s="92" t="str">
        <f t="shared" si="160"/>
        <v/>
      </c>
      <c r="IQ21" s="92" t="str">
        <f t="shared" si="161"/>
        <v/>
      </c>
      <c r="IR21" s="92" t="str">
        <f t="shared" si="162"/>
        <v/>
      </c>
      <c r="IS21" s="92" t="str">
        <f t="shared" si="163"/>
        <v/>
      </c>
      <c r="IT21" s="92" t="str">
        <f t="shared" si="164"/>
        <v/>
      </c>
      <c r="IU21" s="92" t="str">
        <f t="shared" si="165"/>
        <v/>
      </c>
      <c r="IV21" s="92" t="str">
        <f t="shared" si="166"/>
        <v/>
      </c>
      <c r="IW21" s="92" t="str">
        <f t="shared" si="167"/>
        <v/>
      </c>
      <c r="IX21" s="92" t="str">
        <f t="shared" si="168"/>
        <v/>
      </c>
      <c r="IY21" s="92" t="str">
        <f t="shared" si="169"/>
        <v/>
      </c>
      <c r="IZ21" s="92" t="str">
        <f t="shared" si="170"/>
        <v/>
      </c>
      <c r="JA21" s="92" t="str">
        <f t="shared" si="171"/>
        <v/>
      </c>
      <c r="JB21" s="92" t="str">
        <f t="shared" si="172"/>
        <v/>
      </c>
      <c r="JC21" s="92" t="str">
        <f t="shared" si="173"/>
        <v/>
      </c>
      <c r="JD21" s="92" t="str">
        <f t="shared" si="174"/>
        <v/>
      </c>
      <c r="JE21" s="92" t="str">
        <f t="shared" si="175"/>
        <v/>
      </c>
      <c r="JF21" s="92" t="str">
        <f t="shared" si="176"/>
        <v/>
      </c>
      <c r="JG21" s="92" t="str">
        <f t="shared" si="177"/>
        <v/>
      </c>
      <c r="JH21" s="92" t="str">
        <f t="shared" si="178"/>
        <v/>
      </c>
      <c r="JI21" s="92" t="str">
        <f t="shared" si="179"/>
        <v/>
      </c>
      <c r="JJ21" s="92" t="str">
        <f t="shared" si="180"/>
        <v/>
      </c>
      <c r="JK21" s="92" t="str">
        <f t="shared" si="181"/>
        <v/>
      </c>
      <c r="JL21" s="84" t="s">
        <v>1535</v>
      </c>
      <c r="JM21" s="85" t="str">
        <f>'Array Table'!B20</f>
        <v>Desulfovibrio desulfuricans</v>
      </c>
      <c r="JN21" s="92">
        <f t="shared" si="152"/>
        <v>0</v>
      </c>
      <c r="JO21" s="92">
        <f t="shared" si="256"/>
        <v>1.1199999999999974</v>
      </c>
      <c r="JP21" s="92">
        <f t="shared" si="257"/>
        <v>0</v>
      </c>
      <c r="JQ21" s="92" t="str">
        <f t="shared" si="258"/>
        <v/>
      </c>
      <c r="JR21" s="92" t="str">
        <f t="shared" si="259"/>
        <v/>
      </c>
      <c r="JS21" s="92" t="str">
        <f t="shared" si="260"/>
        <v/>
      </c>
      <c r="JT21" s="92" t="str">
        <f t="shared" si="261"/>
        <v/>
      </c>
      <c r="JU21" s="92" t="str">
        <f t="shared" si="262"/>
        <v/>
      </c>
      <c r="JV21" s="92" t="str">
        <f t="shared" si="263"/>
        <v/>
      </c>
      <c r="JW21" s="92" t="str">
        <f t="shared" si="264"/>
        <v/>
      </c>
      <c r="JX21" s="92" t="str">
        <f t="shared" si="265"/>
        <v/>
      </c>
      <c r="JY21" s="92" t="str">
        <f t="shared" si="266"/>
        <v/>
      </c>
      <c r="JZ21" s="92" t="str">
        <f t="shared" si="267"/>
        <v/>
      </c>
      <c r="KA21" s="92" t="str">
        <f t="shared" si="268"/>
        <v/>
      </c>
      <c r="KB21" s="92" t="str">
        <f t="shared" si="269"/>
        <v/>
      </c>
      <c r="KC21" s="92" t="str">
        <f t="shared" si="270"/>
        <v/>
      </c>
      <c r="KD21" s="92" t="str">
        <f t="shared" si="271"/>
        <v/>
      </c>
      <c r="KE21" s="92" t="str">
        <f t="shared" si="272"/>
        <v/>
      </c>
      <c r="KF21" s="92" t="str">
        <f t="shared" si="273"/>
        <v/>
      </c>
      <c r="KG21" s="92" t="str">
        <f t="shared" si="274"/>
        <v/>
      </c>
      <c r="KH21" s="92" t="str">
        <f t="shared" si="275"/>
        <v/>
      </c>
      <c r="KI21" s="92" t="str">
        <f t="shared" si="182"/>
        <v/>
      </c>
      <c r="KJ21" s="92" t="str">
        <f t="shared" si="183"/>
        <v/>
      </c>
      <c r="KK21" s="92" t="str">
        <f t="shared" si="184"/>
        <v/>
      </c>
      <c r="KL21" s="92" t="str">
        <f t="shared" si="185"/>
        <v/>
      </c>
      <c r="KM21" s="92" t="str">
        <f t="shared" si="186"/>
        <v/>
      </c>
      <c r="KN21" s="92" t="str">
        <f t="shared" si="187"/>
        <v/>
      </c>
      <c r="KO21" s="92" t="str">
        <f t="shared" si="188"/>
        <v/>
      </c>
      <c r="KP21" s="92" t="str">
        <f t="shared" si="189"/>
        <v/>
      </c>
      <c r="KQ21" s="92" t="str">
        <f t="shared" si="190"/>
        <v/>
      </c>
      <c r="KR21" s="92" t="str">
        <f t="shared" si="191"/>
        <v/>
      </c>
      <c r="KS21" s="92" t="str">
        <f t="shared" si="192"/>
        <v/>
      </c>
      <c r="KT21" s="92" t="str">
        <f t="shared" si="193"/>
        <v/>
      </c>
      <c r="KU21" s="92" t="str">
        <f t="shared" si="194"/>
        <v/>
      </c>
      <c r="KV21" s="92" t="str">
        <f t="shared" si="195"/>
        <v/>
      </c>
      <c r="KW21" s="92" t="str">
        <f t="shared" si="196"/>
        <v/>
      </c>
      <c r="KX21" s="92" t="str">
        <f t="shared" si="197"/>
        <v/>
      </c>
      <c r="KY21" s="92" t="str">
        <f t="shared" si="198"/>
        <v/>
      </c>
      <c r="KZ21" s="92" t="str">
        <f t="shared" si="199"/>
        <v/>
      </c>
      <c r="LA21" s="92" t="str">
        <f t="shared" si="200"/>
        <v/>
      </c>
      <c r="LB21" s="92" t="str">
        <f t="shared" si="201"/>
        <v/>
      </c>
      <c r="LC21" s="92" t="str">
        <f t="shared" si="202"/>
        <v/>
      </c>
      <c r="LD21" s="92" t="str">
        <f t="shared" si="203"/>
        <v/>
      </c>
      <c r="LE21" s="92" t="str">
        <f t="shared" si="204"/>
        <v/>
      </c>
      <c r="LF21" s="92" t="str">
        <f t="shared" si="205"/>
        <v/>
      </c>
      <c r="LG21" s="92" t="str">
        <f t="shared" si="206"/>
        <v/>
      </c>
      <c r="LH21" s="92" t="str">
        <f t="shared" si="207"/>
        <v/>
      </c>
      <c r="LI21" s="92" t="str">
        <f t="shared" si="208"/>
        <v/>
      </c>
      <c r="LJ21" s="84" t="s">
        <v>1535</v>
      </c>
      <c r="LK21" s="85" t="str">
        <f>'Array Table'!B20</f>
        <v>Desulfovibrio desulfuricans</v>
      </c>
      <c r="LL21" s="93" t="str">
        <f t="shared" si="153"/>
        <v>+</v>
      </c>
      <c r="LM21" s="93" t="str">
        <f t="shared" si="276"/>
        <v>-</v>
      </c>
      <c r="LN21" s="93" t="str">
        <f t="shared" si="277"/>
        <v>-</v>
      </c>
      <c r="LO21" s="93" t="str">
        <f t="shared" si="278"/>
        <v/>
      </c>
      <c r="LP21" s="93" t="str">
        <f t="shared" si="279"/>
        <v/>
      </c>
      <c r="LQ21" s="93" t="str">
        <f t="shared" si="280"/>
        <v/>
      </c>
      <c r="LR21" s="93" t="str">
        <f t="shared" si="281"/>
        <v/>
      </c>
      <c r="LS21" s="93" t="str">
        <f t="shared" si="282"/>
        <v/>
      </c>
      <c r="LT21" s="93" t="str">
        <f t="shared" si="283"/>
        <v/>
      </c>
      <c r="LU21" s="93" t="str">
        <f t="shared" si="284"/>
        <v/>
      </c>
      <c r="LV21" s="93" t="str">
        <f t="shared" si="285"/>
        <v/>
      </c>
      <c r="LW21" s="93" t="str">
        <f t="shared" si="286"/>
        <v/>
      </c>
      <c r="LX21" s="93" t="str">
        <f t="shared" si="287"/>
        <v/>
      </c>
      <c r="LY21" s="93" t="str">
        <f t="shared" si="288"/>
        <v/>
      </c>
      <c r="LZ21" s="93" t="str">
        <f t="shared" si="289"/>
        <v/>
      </c>
      <c r="MA21" s="93" t="str">
        <f t="shared" si="290"/>
        <v/>
      </c>
      <c r="MB21" s="93" t="str">
        <f t="shared" si="291"/>
        <v/>
      </c>
      <c r="MC21" s="93" t="str">
        <f t="shared" si="292"/>
        <v/>
      </c>
      <c r="MD21" s="93" t="str">
        <f t="shared" si="293"/>
        <v/>
      </c>
      <c r="ME21" s="93" t="str">
        <f t="shared" si="294"/>
        <v/>
      </c>
      <c r="MF21" s="93" t="str">
        <f t="shared" si="295"/>
        <v/>
      </c>
      <c r="MG21" s="93" t="str">
        <f t="shared" si="209"/>
        <v/>
      </c>
      <c r="MH21" s="93" t="str">
        <f t="shared" si="210"/>
        <v/>
      </c>
      <c r="MI21" s="93" t="str">
        <f t="shared" si="211"/>
        <v/>
      </c>
      <c r="MJ21" s="93" t="str">
        <f t="shared" si="212"/>
        <v/>
      </c>
      <c r="MK21" s="93" t="str">
        <f t="shared" si="213"/>
        <v/>
      </c>
      <c r="ML21" s="93" t="str">
        <f t="shared" si="214"/>
        <v/>
      </c>
      <c r="MM21" s="93" t="str">
        <f t="shared" si="215"/>
        <v/>
      </c>
      <c r="MN21" s="93" t="str">
        <f t="shared" si="216"/>
        <v/>
      </c>
      <c r="MO21" s="93" t="str">
        <f t="shared" si="217"/>
        <v/>
      </c>
      <c r="MP21" s="93" t="str">
        <f t="shared" si="218"/>
        <v/>
      </c>
      <c r="MQ21" s="93" t="str">
        <f t="shared" si="219"/>
        <v/>
      </c>
      <c r="MR21" s="93" t="str">
        <f t="shared" si="220"/>
        <v/>
      </c>
      <c r="MS21" s="93" t="str">
        <f t="shared" si="221"/>
        <v/>
      </c>
      <c r="MT21" s="93" t="str">
        <f t="shared" si="222"/>
        <v/>
      </c>
      <c r="MU21" s="93" t="str">
        <f t="shared" si="223"/>
        <v/>
      </c>
      <c r="MV21" s="93" t="str">
        <f t="shared" si="224"/>
        <v/>
      </c>
      <c r="MW21" s="93" t="str">
        <f t="shared" si="225"/>
        <v/>
      </c>
      <c r="MX21" s="93" t="str">
        <f t="shared" si="226"/>
        <v/>
      </c>
      <c r="MY21" s="93" t="str">
        <f t="shared" si="227"/>
        <v/>
      </c>
      <c r="MZ21" s="93" t="str">
        <f t="shared" si="228"/>
        <v/>
      </c>
      <c r="NA21" s="93" t="str">
        <f t="shared" si="229"/>
        <v/>
      </c>
      <c r="NB21" s="93" t="str">
        <f t="shared" si="230"/>
        <v/>
      </c>
      <c r="NC21" s="93" t="str">
        <f t="shared" si="231"/>
        <v/>
      </c>
      <c r="ND21" s="93" t="str">
        <f t="shared" si="232"/>
        <v/>
      </c>
      <c r="NE21" s="93" t="str">
        <f t="shared" si="233"/>
        <v/>
      </c>
      <c r="NF21" s="93" t="str">
        <f t="shared" si="234"/>
        <v/>
      </c>
      <c r="NG21" s="93" t="str">
        <f t="shared" si="235"/>
        <v/>
      </c>
      <c r="NH21" s="84" t="s">
        <v>1535</v>
      </c>
      <c r="NI21" s="85" t="str">
        <f>'Array Table'!B20</f>
        <v>Desulfovibrio desulfuricans</v>
      </c>
      <c r="NJ21" s="93" t="str">
        <f t="shared" si="101"/>
        <v>-</v>
      </c>
      <c r="NK21" s="93" t="str">
        <f t="shared" si="102"/>
        <v>-</v>
      </c>
      <c r="NL21" s="93" t="str">
        <f t="shared" si="103"/>
        <v>-</v>
      </c>
      <c r="NM21" s="93" t="str">
        <f t="shared" si="104"/>
        <v/>
      </c>
      <c r="NN21" s="93" t="str">
        <f t="shared" si="105"/>
        <v/>
      </c>
      <c r="NO21" s="93" t="str">
        <f t="shared" si="106"/>
        <v/>
      </c>
      <c r="NP21" s="93" t="str">
        <f t="shared" si="107"/>
        <v/>
      </c>
      <c r="NQ21" s="93" t="str">
        <f t="shared" si="108"/>
        <v/>
      </c>
      <c r="NR21" s="93" t="str">
        <f t="shared" si="109"/>
        <v/>
      </c>
      <c r="NS21" s="93" t="str">
        <f t="shared" si="110"/>
        <v/>
      </c>
      <c r="NT21" s="93" t="str">
        <f t="shared" si="111"/>
        <v/>
      </c>
      <c r="NU21" s="93" t="str">
        <f t="shared" si="112"/>
        <v/>
      </c>
      <c r="NV21" s="93" t="str">
        <f t="shared" si="113"/>
        <v/>
      </c>
      <c r="NW21" s="93" t="str">
        <f t="shared" si="114"/>
        <v/>
      </c>
      <c r="NX21" s="93" t="str">
        <f t="shared" si="115"/>
        <v/>
      </c>
      <c r="NY21" s="93" t="str">
        <f t="shared" si="116"/>
        <v/>
      </c>
      <c r="NZ21" s="93" t="str">
        <f t="shared" si="117"/>
        <v/>
      </c>
      <c r="OA21" s="93" t="str">
        <f t="shared" si="118"/>
        <v/>
      </c>
      <c r="OB21" s="93" t="str">
        <f t="shared" si="119"/>
        <v/>
      </c>
      <c r="OC21" s="93" t="str">
        <f t="shared" si="120"/>
        <v/>
      </c>
      <c r="OD21" s="93" t="str">
        <f t="shared" si="121"/>
        <v/>
      </c>
      <c r="OE21" s="93" t="str">
        <f t="shared" si="122"/>
        <v/>
      </c>
      <c r="OF21" s="93" t="str">
        <f t="shared" si="123"/>
        <v/>
      </c>
      <c r="OG21" s="93" t="str">
        <f t="shared" si="124"/>
        <v/>
      </c>
      <c r="OH21" s="93" t="str">
        <f t="shared" si="125"/>
        <v/>
      </c>
      <c r="OI21" s="93" t="str">
        <f t="shared" si="126"/>
        <v/>
      </c>
      <c r="OJ21" s="93" t="str">
        <f t="shared" si="127"/>
        <v/>
      </c>
      <c r="OK21" s="93" t="str">
        <f t="shared" si="128"/>
        <v/>
      </c>
      <c r="OL21" s="93" t="str">
        <f t="shared" si="129"/>
        <v/>
      </c>
      <c r="OM21" s="93" t="str">
        <f t="shared" si="130"/>
        <v/>
      </c>
      <c r="ON21" s="93" t="str">
        <f t="shared" si="131"/>
        <v/>
      </c>
      <c r="OO21" s="93" t="str">
        <f t="shared" si="132"/>
        <v/>
      </c>
      <c r="OP21" s="93" t="str">
        <f t="shared" si="133"/>
        <v/>
      </c>
      <c r="OQ21" s="93" t="str">
        <f t="shared" si="134"/>
        <v/>
      </c>
      <c r="OR21" s="93" t="str">
        <f t="shared" si="135"/>
        <v/>
      </c>
      <c r="OS21" s="93" t="str">
        <f t="shared" si="136"/>
        <v/>
      </c>
      <c r="OT21" s="93" t="str">
        <f t="shared" si="137"/>
        <v/>
      </c>
      <c r="OU21" s="93" t="str">
        <f t="shared" si="138"/>
        <v/>
      </c>
      <c r="OV21" s="93" t="str">
        <f t="shared" si="139"/>
        <v/>
      </c>
      <c r="OW21" s="93" t="str">
        <f t="shared" si="140"/>
        <v/>
      </c>
      <c r="OX21" s="93" t="str">
        <f t="shared" si="141"/>
        <v/>
      </c>
      <c r="OY21" s="93" t="str">
        <f t="shared" si="142"/>
        <v/>
      </c>
      <c r="OZ21" s="93" t="str">
        <f t="shared" si="143"/>
        <v/>
      </c>
      <c r="PA21" s="93" t="str">
        <f t="shared" si="144"/>
        <v/>
      </c>
      <c r="PB21" s="93" t="str">
        <f t="shared" si="145"/>
        <v/>
      </c>
      <c r="PC21" s="93" t="str">
        <f t="shared" si="146"/>
        <v/>
      </c>
      <c r="PD21" s="93" t="str">
        <f t="shared" si="147"/>
        <v/>
      </c>
      <c r="PE21" s="93" t="str">
        <f t="shared" si="148"/>
        <v/>
      </c>
    </row>
    <row r="22" spans="1:421" ht="12.75" x14ac:dyDescent="0.25">
      <c r="A22" s="84" t="s">
        <v>1536</v>
      </c>
      <c r="B22" s="85" t="str">
        <f>'Array Table'!B21</f>
        <v>Desulfovibrio piger</v>
      </c>
      <c r="C22" s="86">
        <f>IF(SUM('Control Sample Data'!C$3:C$50)&gt;10,IF(AND(ISNUMBER('Control Sample Data'!C22),'Control Sample Data'!C22&lt;37,'Control Sample Data'!C22&gt;0),'Control Sample Data'!C22,37),"")</f>
        <v>33.369999999999997</v>
      </c>
      <c r="D22" s="86">
        <f>IF(SUM('Control Sample Data'!D$3:D$50)&gt;10,IF(AND(ISNUMBER('Control Sample Data'!D22),'Control Sample Data'!D22&lt;37,'Control Sample Data'!D22&gt;0),'Control Sample Data'!D22,37),"")</f>
        <v>33.47</v>
      </c>
      <c r="E22" s="86">
        <f>IF(SUM('Control Sample Data'!E$3:E$50)&gt;10,IF(AND(ISNUMBER('Control Sample Data'!E22),'Control Sample Data'!E22&lt;37,'Control Sample Data'!E22&gt;0),'Control Sample Data'!E22,37),"")</f>
        <v>31.59</v>
      </c>
      <c r="F22" s="86" t="str">
        <f>IF(SUM('Control Sample Data'!F$3:F$50)&gt;10,IF(AND(ISNUMBER('Control Sample Data'!F22),'Control Sample Data'!F22&lt;37,'Control Sample Data'!F22&gt;0),'Control Sample Data'!F22,37),"")</f>
        <v/>
      </c>
      <c r="G22" s="86" t="str">
        <f>IF(SUM('Control Sample Data'!G$3:G$50)&gt;10,IF(AND(ISNUMBER('Control Sample Data'!G22),'Control Sample Data'!G22&lt;37,'Control Sample Data'!G22&gt;0),'Control Sample Data'!G22,37),"")</f>
        <v/>
      </c>
      <c r="H22" s="86" t="str">
        <f>IF(SUM('Control Sample Data'!H$3:H$50)&gt;10,IF(AND(ISNUMBER('Control Sample Data'!H22),'Control Sample Data'!H22&lt;37,'Control Sample Data'!H22&gt;0),'Control Sample Data'!H22,37),"")</f>
        <v/>
      </c>
      <c r="I22" s="86" t="str">
        <f>IF(SUM('Control Sample Data'!I$3:I$50)&gt;10,IF(AND(ISNUMBER('Control Sample Data'!I22),'Control Sample Data'!I22&lt;37,'Control Sample Data'!I22&gt;0),'Control Sample Data'!I22,37),"")</f>
        <v/>
      </c>
      <c r="J22" s="86" t="str">
        <f>IF(SUM('Control Sample Data'!J$3:J$50)&gt;10,IF(AND(ISNUMBER('Control Sample Data'!J22),'Control Sample Data'!J22&lt;37,'Control Sample Data'!J22&gt;0),'Control Sample Data'!J22,37),"")</f>
        <v/>
      </c>
      <c r="K22" s="86" t="str">
        <f>IF(SUM('Control Sample Data'!K$3:K$50)&gt;10,IF(AND(ISNUMBER('Control Sample Data'!K22),'Control Sample Data'!K22&lt;37,'Control Sample Data'!K22&gt;0),'Control Sample Data'!K22,37),"")</f>
        <v/>
      </c>
      <c r="L22" s="86" t="str">
        <f>IF(SUM('Control Sample Data'!L$3:L$50)&gt;10,IF(AND(ISNUMBER('Control Sample Data'!L22),'Control Sample Data'!L22&lt;37,'Control Sample Data'!L22&gt;0),'Control Sample Data'!L22,37),"")</f>
        <v/>
      </c>
      <c r="M22" s="86" t="str">
        <f>IF(SUM('Control Sample Data'!M$3:M$50)&gt;10,IF(AND(ISNUMBER('Control Sample Data'!M22),'Control Sample Data'!M22&lt;37,'Control Sample Data'!M22&gt;0),'Control Sample Data'!M22,37),"")</f>
        <v/>
      </c>
      <c r="N22" s="86" t="str">
        <f>IF(SUM('Control Sample Data'!N$3:N$50)&gt;10,IF(AND(ISNUMBER('Control Sample Data'!N22),'Control Sample Data'!N22&lt;37,'Control Sample Data'!N22&gt;0),'Control Sample Data'!N22,37),"")</f>
        <v/>
      </c>
      <c r="O22" s="86" t="str">
        <f>IF(SUM('Control Sample Data'!O$3:O$50)&gt;10,IF(AND(ISNUMBER('Control Sample Data'!O22),'Control Sample Data'!O22&lt;37,'Control Sample Data'!O22&gt;0),'Control Sample Data'!O22,37),"")</f>
        <v/>
      </c>
      <c r="P22" s="86" t="str">
        <f>IF(SUM('Control Sample Data'!P$3:P$50)&gt;10,IF(AND(ISNUMBER('Control Sample Data'!P22),'Control Sample Data'!P22&lt;37,'Control Sample Data'!P22&gt;0),'Control Sample Data'!P22,37),"")</f>
        <v/>
      </c>
      <c r="Q22" s="86" t="str">
        <f>IF(SUM('Control Sample Data'!Q$3:Q$50)&gt;10,IF(AND(ISNUMBER('Control Sample Data'!Q22),'Control Sample Data'!Q22&lt;37,'Control Sample Data'!Q22&gt;0),'Control Sample Data'!Q22,37),"")</f>
        <v/>
      </c>
      <c r="R22" s="86" t="str">
        <f>IF(SUM('Control Sample Data'!R$3:R$50)&gt;10,IF(AND(ISNUMBER('Control Sample Data'!R22),'Control Sample Data'!R22&lt;37,'Control Sample Data'!R22&gt;0),'Control Sample Data'!R22,37),"")</f>
        <v/>
      </c>
      <c r="S22" s="86" t="str">
        <f>IF(SUM('Control Sample Data'!S$3:S$50)&gt;10,IF(AND(ISNUMBER('Control Sample Data'!S22),'Control Sample Data'!S22&lt;37,'Control Sample Data'!S22&gt;0),'Control Sample Data'!S22,37),"")</f>
        <v/>
      </c>
      <c r="T22" s="86" t="str">
        <f>IF(SUM('Control Sample Data'!T$3:T$50)&gt;10,IF(AND(ISNUMBER('Control Sample Data'!T22),'Control Sample Data'!T22&lt;37,'Control Sample Data'!T22&gt;0),'Control Sample Data'!T22,37),"")</f>
        <v/>
      </c>
      <c r="U22" s="86" t="str">
        <f>IF(SUM('Control Sample Data'!U$3:U$50)&gt;10,IF(AND(ISNUMBER('Control Sample Data'!U22),'Control Sample Data'!U22&lt;37,'Control Sample Data'!U22&gt;0),'Control Sample Data'!U22,37),"")</f>
        <v/>
      </c>
      <c r="V22" s="86" t="str">
        <f>IF(SUM('Control Sample Data'!V$3:V$50)&gt;10,IF(AND(ISNUMBER('Control Sample Data'!V22),'Control Sample Data'!V22&lt;37,'Control Sample Data'!V22&gt;0),'Control Sample Data'!V22,37),"")</f>
        <v/>
      </c>
      <c r="W22" s="86" t="str">
        <f>IF(SUM('Control Sample Data'!W$3:W$50)&gt;10,IF(AND(ISNUMBER('Control Sample Data'!W22),'Control Sample Data'!W22&lt;37,'Control Sample Data'!W22&gt;0),'Control Sample Data'!W22,37),"")</f>
        <v/>
      </c>
      <c r="X22" s="86" t="str">
        <f>IF(SUM('Control Sample Data'!X$3:X$50)&gt;10,IF(AND(ISNUMBER('Control Sample Data'!X22),'Control Sample Data'!X22&lt;37,'Control Sample Data'!X22&gt;0),'Control Sample Data'!X22,37),"")</f>
        <v/>
      </c>
      <c r="Y22" s="86" t="str">
        <f>IF(SUM('Control Sample Data'!Y$3:Y$50)&gt;10,IF(AND(ISNUMBER('Control Sample Data'!Y22),'Control Sample Data'!Y22&lt;37,'Control Sample Data'!Y22&gt;0),'Control Sample Data'!Y22,37),"")</f>
        <v/>
      </c>
      <c r="Z22" s="86" t="str">
        <f>IF(SUM('Control Sample Data'!Z$3:Z$50)&gt;10,IF(AND(ISNUMBER('Control Sample Data'!Z22),'Control Sample Data'!Z22&lt;37,'Control Sample Data'!Z22&gt;0),'Control Sample Data'!Z22,37),"")</f>
        <v/>
      </c>
      <c r="AA22" s="86" t="str">
        <f>IF(SUM('Control Sample Data'!AA$3:AA$50)&gt;10,IF(AND(ISNUMBER('Control Sample Data'!AA22),'Control Sample Data'!AA22&lt;37,'Control Sample Data'!AA22&gt;0),'Control Sample Data'!AA22,37),"")</f>
        <v/>
      </c>
      <c r="AB22" s="86" t="str">
        <f>IF(SUM('Control Sample Data'!AB$3:AB$50)&gt;10,IF(AND(ISNUMBER('Control Sample Data'!AB22),'Control Sample Data'!AB22&lt;37,'Control Sample Data'!AB22&gt;0),'Control Sample Data'!AB22,37),"")</f>
        <v/>
      </c>
      <c r="AC22" s="86" t="str">
        <f>IF(SUM('Control Sample Data'!AC$3:AC$50)&gt;10,IF(AND(ISNUMBER('Control Sample Data'!AC22),'Control Sample Data'!AC22&lt;37,'Control Sample Data'!AC22&gt;0),'Control Sample Data'!AC22,37),"")</f>
        <v/>
      </c>
      <c r="AD22" s="86" t="str">
        <f>IF(SUM('Control Sample Data'!AD$3:AD$50)&gt;10,IF(AND(ISNUMBER('Control Sample Data'!AD22),'Control Sample Data'!AD22&lt;37,'Control Sample Data'!AD22&gt;0),'Control Sample Data'!AD22,37),"")</f>
        <v/>
      </c>
      <c r="AE22" s="86" t="str">
        <f>IF(SUM('Control Sample Data'!AE$3:AE$50)&gt;10,IF(AND(ISNUMBER('Control Sample Data'!AE22),'Control Sample Data'!AE22&lt;37,'Control Sample Data'!AE22&gt;0),'Control Sample Data'!AE22,37),"")</f>
        <v/>
      </c>
      <c r="AF22" s="86" t="str">
        <f>IF(SUM('Control Sample Data'!AF$3:AF$50)&gt;10,IF(AND(ISNUMBER('Control Sample Data'!AF22),'Control Sample Data'!AF22&lt;37,'Control Sample Data'!AF22&gt;0),'Control Sample Data'!AF22,37),"")</f>
        <v/>
      </c>
      <c r="AG22" s="86" t="str">
        <f>IF(SUM('Control Sample Data'!AG$3:AG$50)&gt;10,IF(AND(ISNUMBER('Control Sample Data'!AG22),'Control Sample Data'!AG22&lt;37,'Control Sample Data'!AG22&gt;0),'Control Sample Data'!AG22,37),"")</f>
        <v/>
      </c>
      <c r="AH22" s="86" t="str">
        <f>IF(SUM('Control Sample Data'!AH$3:AH$50)&gt;10,IF(AND(ISNUMBER('Control Sample Data'!AH22),'Control Sample Data'!AH22&lt;37,'Control Sample Data'!AH22&gt;0),'Control Sample Data'!AH22,37),"")</f>
        <v/>
      </c>
      <c r="AI22" s="86" t="str">
        <f>IF(SUM('Control Sample Data'!AI$3:AI$50)&gt;10,IF(AND(ISNUMBER('Control Sample Data'!AI22),'Control Sample Data'!AI22&lt;37,'Control Sample Data'!AI22&gt;0),'Control Sample Data'!AI22,37),"")</f>
        <v/>
      </c>
      <c r="AJ22" s="86" t="str">
        <f>IF(SUM('Control Sample Data'!AJ$3:AJ$50)&gt;10,IF(AND(ISNUMBER('Control Sample Data'!AJ22),'Control Sample Data'!AJ22&lt;37,'Control Sample Data'!AJ22&gt;0),'Control Sample Data'!AJ22,37),"")</f>
        <v/>
      </c>
      <c r="AK22" s="86" t="str">
        <f>IF(SUM('Control Sample Data'!AK$3:AK$50)&gt;10,IF(AND(ISNUMBER('Control Sample Data'!AK22),'Control Sample Data'!AK22&lt;37,'Control Sample Data'!AK22&gt;0),'Control Sample Data'!AK22,37),"")</f>
        <v/>
      </c>
      <c r="AL22" s="86" t="str">
        <f>IF(SUM('Control Sample Data'!AL$3:AL$50)&gt;10,IF(AND(ISNUMBER('Control Sample Data'!AL22),'Control Sample Data'!AL22&lt;37,'Control Sample Data'!AL22&gt;0),'Control Sample Data'!AL22,37),"")</f>
        <v/>
      </c>
      <c r="AM22" s="86" t="str">
        <f>IF(SUM('Control Sample Data'!AM$3:AM$50)&gt;10,IF(AND(ISNUMBER('Control Sample Data'!AM22),'Control Sample Data'!AM22&lt;37,'Control Sample Data'!AM22&gt;0),'Control Sample Data'!AM22,37),"")</f>
        <v/>
      </c>
      <c r="AN22" s="86" t="str">
        <f>IF(SUM('Control Sample Data'!AN$3:AN$50)&gt;10,IF(AND(ISNUMBER('Control Sample Data'!AN22),'Control Sample Data'!AN22&lt;37,'Control Sample Data'!AN22&gt;0),'Control Sample Data'!AN22,37),"")</f>
        <v/>
      </c>
      <c r="AO22" s="86" t="str">
        <f>IF(SUM('Control Sample Data'!AO$3:AO$50)&gt;10,IF(AND(ISNUMBER('Control Sample Data'!AO22),'Control Sample Data'!AO22&lt;37,'Control Sample Data'!AO22&gt;0),'Control Sample Data'!AO22,37),"")</f>
        <v/>
      </c>
      <c r="AP22" s="86" t="str">
        <f>IF(SUM('Control Sample Data'!AP$3:AP$50)&gt;10,IF(AND(ISNUMBER('Control Sample Data'!AP22),'Control Sample Data'!AP22&lt;37,'Control Sample Data'!AP22&gt;0),'Control Sample Data'!AP22,37),"")</f>
        <v/>
      </c>
      <c r="AQ22" s="86" t="str">
        <f>IF(SUM('Control Sample Data'!AQ$3:AQ$50)&gt;10,IF(AND(ISNUMBER('Control Sample Data'!AQ22),'Control Sample Data'!AQ22&lt;37,'Control Sample Data'!AQ22&gt;0),'Control Sample Data'!AQ22,37),"")</f>
        <v/>
      </c>
      <c r="AR22" s="86" t="str">
        <f>IF(SUM('Control Sample Data'!AR$3:AR$50)&gt;10,IF(AND(ISNUMBER('Control Sample Data'!AR22),'Control Sample Data'!AR22&lt;37,'Control Sample Data'!AR22&gt;0),'Control Sample Data'!AR22,37),"")</f>
        <v/>
      </c>
      <c r="AS22" s="86" t="str">
        <f>IF(SUM('Control Sample Data'!AS$3:AS$50)&gt;10,IF(AND(ISNUMBER('Control Sample Data'!AS22),'Control Sample Data'!AS22&lt;37,'Control Sample Data'!AS22&gt;0),'Control Sample Data'!AS22,37),"")</f>
        <v/>
      </c>
      <c r="AT22" s="86" t="str">
        <f>IF(SUM('Control Sample Data'!AT$3:AT$50)&gt;10,IF(AND(ISNUMBER('Control Sample Data'!AT22),'Control Sample Data'!AT22&lt;37,'Control Sample Data'!AT22&gt;0),'Control Sample Data'!AT22,37),"")</f>
        <v/>
      </c>
      <c r="AU22" s="86" t="str">
        <f>IF(SUM('Control Sample Data'!AU$3:AU$50)&gt;10,IF(AND(ISNUMBER('Control Sample Data'!AU22),'Control Sample Data'!AU22&lt;37,'Control Sample Data'!AU22&gt;0),'Control Sample Data'!AU22,37),"")</f>
        <v/>
      </c>
      <c r="AV22" s="86" t="str">
        <f>IF(SUM('Control Sample Data'!AV$3:AV$50)&gt;10,IF(AND(ISNUMBER('Control Sample Data'!AV22),'Control Sample Data'!AV22&lt;37,'Control Sample Data'!AV22&gt;0),'Control Sample Data'!AV22,37),"")</f>
        <v/>
      </c>
      <c r="AW22" s="86" t="str">
        <f>IF(SUM('Control Sample Data'!AW$3:AW$50)&gt;10,IF(AND(ISNUMBER('Control Sample Data'!AW22),'Control Sample Data'!AW22&lt;37,'Control Sample Data'!AW22&gt;0),'Control Sample Data'!AW22,37),"")</f>
        <v/>
      </c>
      <c r="AX22" s="86" t="str">
        <f>IF(SUM('Control Sample Data'!AX$3:AX$50)&gt;10,IF(AND(ISNUMBER('Control Sample Data'!AX22),'Control Sample Data'!AX22&lt;37,'Control Sample Data'!AX22&gt;0),'Control Sample Data'!AX22,37),"")</f>
        <v/>
      </c>
      <c r="AY22" s="87">
        <f>IF(ISERROR(AVERAGE(Calculations!C22:AX22)),"",AVERAGE(Calculations!C22:AX22))</f>
        <v>32.81</v>
      </c>
      <c r="AZ22" s="87">
        <f>IF(ISERROR(STDEV(Calculations!C22:AX22)),"",IF(COUNT(Calculations!C22:AX22)&lt;3,"N/A",STDEV(Calculations!C22:AX22)))</f>
        <v>1.0577334257741873</v>
      </c>
      <c r="BA22" s="84" t="s">
        <v>1536</v>
      </c>
      <c r="BB22" s="85" t="str">
        <f>'Array Table'!B21</f>
        <v>Desulfovibrio piger</v>
      </c>
      <c r="BC22" s="86">
        <f>IF(SUM('Test Sample Data'!C$3:C$50)&gt;10,IF(AND(ISNUMBER('Test Sample Data'!C22),'Test Sample Data'!C22&lt;37,'Test Sample Data'!C22&gt;0),'Test Sample Data'!C22,37),"")</f>
        <v>31.74</v>
      </c>
      <c r="BD22" s="86">
        <f>IF(SUM('Test Sample Data'!D$3:D$50)&gt;10,IF(AND(ISNUMBER('Test Sample Data'!D22),'Test Sample Data'!D22&lt;37,'Test Sample Data'!D22&gt;0),'Test Sample Data'!D22,37),"")</f>
        <v>31.72</v>
      </c>
      <c r="BE22" s="86">
        <f>IF(SUM('Test Sample Data'!E$3:E$50)&gt;10,IF(AND(ISNUMBER('Test Sample Data'!E22),'Test Sample Data'!E22&lt;37,'Test Sample Data'!E22&gt;0),'Test Sample Data'!E22,37),"")</f>
        <v>32.22</v>
      </c>
      <c r="BF22" s="86" t="str">
        <f>IF(SUM('Test Sample Data'!F$3:F$50)&gt;10,IF(AND(ISNUMBER('Test Sample Data'!F22),'Test Sample Data'!F22&lt;37,'Test Sample Data'!F22&gt;0),'Test Sample Data'!F22,37),"")</f>
        <v/>
      </c>
      <c r="BG22" s="86" t="str">
        <f>IF(SUM('Test Sample Data'!G$3:G$50)&gt;10,IF(AND(ISNUMBER('Test Sample Data'!G22),'Test Sample Data'!G22&lt;37,'Test Sample Data'!G22&gt;0),'Test Sample Data'!G22,37),"")</f>
        <v/>
      </c>
      <c r="BH22" s="86" t="str">
        <f>IF(SUM('Test Sample Data'!H$3:H$50)&gt;10,IF(AND(ISNUMBER('Test Sample Data'!H22),'Test Sample Data'!H22&lt;37,'Test Sample Data'!H22&gt;0),'Test Sample Data'!H22,37),"")</f>
        <v/>
      </c>
      <c r="BI22" s="86" t="str">
        <f>IF(SUM('Test Sample Data'!I$3:I$50)&gt;10,IF(AND(ISNUMBER('Test Sample Data'!I22),'Test Sample Data'!I22&lt;37,'Test Sample Data'!I22&gt;0),'Test Sample Data'!I22,37),"")</f>
        <v/>
      </c>
      <c r="BJ22" s="86" t="str">
        <f>IF(SUM('Test Sample Data'!J$3:J$50)&gt;10,IF(AND(ISNUMBER('Test Sample Data'!J22),'Test Sample Data'!J22&lt;37,'Test Sample Data'!J22&gt;0),'Test Sample Data'!J22,37),"")</f>
        <v/>
      </c>
      <c r="BK22" s="86" t="str">
        <f>IF(SUM('Test Sample Data'!K$3:K$50)&gt;10,IF(AND(ISNUMBER('Test Sample Data'!K22),'Test Sample Data'!K22&lt;37,'Test Sample Data'!K22&gt;0),'Test Sample Data'!K22,37),"")</f>
        <v/>
      </c>
      <c r="BL22" s="86" t="str">
        <f>IF(SUM('Test Sample Data'!L$3:L$50)&gt;10,IF(AND(ISNUMBER('Test Sample Data'!L22),'Test Sample Data'!L22&lt;37,'Test Sample Data'!L22&gt;0),'Test Sample Data'!L22,37),"")</f>
        <v/>
      </c>
      <c r="BM22" s="86" t="str">
        <f>IF(SUM('Test Sample Data'!M$3:M$50)&gt;10,IF(AND(ISNUMBER('Test Sample Data'!M22),'Test Sample Data'!M22&lt;37,'Test Sample Data'!M22&gt;0),'Test Sample Data'!M22,37),"")</f>
        <v/>
      </c>
      <c r="BN22" s="86" t="str">
        <f>IF(SUM('Test Sample Data'!N$3:N$50)&gt;10,IF(AND(ISNUMBER('Test Sample Data'!N22),'Test Sample Data'!N22&lt;37,'Test Sample Data'!N22&gt;0),'Test Sample Data'!N22,37),"")</f>
        <v/>
      </c>
      <c r="BO22" s="86" t="str">
        <f>IF(SUM('Test Sample Data'!O$3:O$50)&gt;10,IF(AND(ISNUMBER('Test Sample Data'!O22),'Test Sample Data'!O22&lt;37,'Test Sample Data'!O22&gt;0),'Test Sample Data'!O22,37),"")</f>
        <v/>
      </c>
      <c r="BP22" s="86" t="str">
        <f>IF(SUM('Test Sample Data'!P$3:P$50)&gt;10,IF(AND(ISNUMBER('Test Sample Data'!P22),'Test Sample Data'!P22&lt;37,'Test Sample Data'!P22&gt;0),'Test Sample Data'!P22,37),"")</f>
        <v/>
      </c>
      <c r="BQ22" s="86" t="str">
        <f>IF(SUM('Test Sample Data'!Q$3:Q$50)&gt;10,IF(AND(ISNUMBER('Test Sample Data'!Q22),'Test Sample Data'!Q22&lt;37,'Test Sample Data'!Q22&gt;0),'Test Sample Data'!Q22,37),"")</f>
        <v/>
      </c>
      <c r="BR22" s="86" t="str">
        <f>IF(SUM('Test Sample Data'!R$3:R$50)&gt;10,IF(AND(ISNUMBER('Test Sample Data'!R22),'Test Sample Data'!R22&lt;37,'Test Sample Data'!R22&gt;0),'Test Sample Data'!R22,37),"")</f>
        <v/>
      </c>
      <c r="BS22" s="86" t="str">
        <f>IF(SUM('Test Sample Data'!S$3:S$50)&gt;10,IF(AND(ISNUMBER('Test Sample Data'!S22),'Test Sample Data'!S22&lt;37,'Test Sample Data'!S22&gt;0),'Test Sample Data'!S22,37),"")</f>
        <v/>
      </c>
      <c r="BT22" s="86" t="str">
        <f>IF(SUM('Test Sample Data'!T$3:T$50)&gt;10,IF(AND(ISNUMBER('Test Sample Data'!T22),'Test Sample Data'!T22&lt;37,'Test Sample Data'!T22&gt;0),'Test Sample Data'!T22,37),"")</f>
        <v/>
      </c>
      <c r="BU22" s="86" t="str">
        <f>IF(SUM('Test Sample Data'!U$3:U$50)&gt;10,IF(AND(ISNUMBER('Test Sample Data'!U22),'Test Sample Data'!U22&lt;37,'Test Sample Data'!U22&gt;0),'Test Sample Data'!U22,37),"")</f>
        <v/>
      </c>
      <c r="BV22" s="86" t="str">
        <f>IF(SUM('Test Sample Data'!V$3:V$50)&gt;10,IF(AND(ISNUMBER('Test Sample Data'!V22),'Test Sample Data'!V22&lt;37,'Test Sample Data'!V22&gt;0),'Test Sample Data'!V22,37),"")</f>
        <v/>
      </c>
      <c r="BW22" s="86" t="str">
        <f>IF(SUM('Test Sample Data'!W$3:W$50)&gt;10,IF(AND(ISNUMBER('Test Sample Data'!W22),'Test Sample Data'!W22&lt;37,'Test Sample Data'!W22&gt;0),'Test Sample Data'!W22,37),"")</f>
        <v/>
      </c>
      <c r="BX22" s="86" t="str">
        <f>IF(SUM('Test Sample Data'!X$3:X$50)&gt;10,IF(AND(ISNUMBER('Test Sample Data'!X22),'Test Sample Data'!X22&lt;37,'Test Sample Data'!X22&gt;0),'Test Sample Data'!X22,37),"")</f>
        <v/>
      </c>
      <c r="BY22" s="86" t="str">
        <f>IF(SUM('Test Sample Data'!Y$3:Y$50)&gt;10,IF(AND(ISNUMBER('Test Sample Data'!Y22),'Test Sample Data'!Y22&lt;37,'Test Sample Data'!Y22&gt;0),'Test Sample Data'!Y22,37),"")</f>
        <v/>
      </c>
      <c r="BZ22" s="86" t="str">
        <f>IF(SUM('Test Sample Data'!Z$3:Z$50)&gt;10,IF(AND(ISNUMBER('Test Sample Data'!Z22),'Test Sample Data'!Z22&lt;37,'Test Sample Data'!Z22&gt;0),'Test Sample Data'!Z22,37),"")</f>
        <v/>
      </c>
      <c r="CA22" s="86" t="str">
        <f>IF(SUM('Test Sample Data'!AA$3:AA$50)&gt;10,IF(AND(ISNUMBER('Test Sample Data'!AA22),'Test Sample Data'!AA22&lt;37,'Test Sample Data'!AA22&gt;0),'Test Sample Data'!AA22,37),"")</f>
        <v/>
      </c>
      <c r="CB22" s="86" t="str">
        <f>IF(SUM('Test Sample Data'!AB$3:AB$50)&gt;10,IF(AND(ISNUMBER('Test Sample Data'!AB22),'Test Sample Data'!AB22&lt;37,'Test Sample Data'!AB22&gt;0),'Test Sample Data'!AB22,37),"")</f>
        <v/>
      </c>
      <c r="CC22" s="86" t="str">
        <f>IF(SUM('Test Sample Data'!AC$3:AC$50)&gt;10,IF(AND(ISNUMBER('Test Sample Data'!AC22),'Test Sample Data'!AC22&lt;37,'Test Sample Data'!AC22&gt;0),'Test Sample Data'!AC22,37),"")</f>
        <v/>
      </c>
      <c r="CD22" s="86" t="str">
        <f>IF(SUM('Test Sample Data'!AD$3:AD$50)&gt;10,IF(AND(ISNUMBER('Test Sample Data'!AD22),'Test Sample Data'!AD22&lt;37,'Test Sample Data'!AD22&gt;0),'Test Sample Data'!AD22,37),"")</f>
        <v/>
      </c>
      <c r="CE22" s="86" t="str">
        <f>IF(SUM('Test Sample Data'!AE$3:AE$50)&gt;10,IF(AND(ISNUMBER('Test Sample Data'!AE22),'Test Sample Data'!AE22&lt;37,'Test Sample Data'!AE22&gt;0),'Test Sample Data'!AE22,37),"")</f>
        <v/>
      </c>
      <c r="CF22" s="86" t="str">
        <f>IF(SUM('Test Sample Data'!AF$3:AF$50)&gt;10,IF(AND(ISNUMBER('Test Sample Data'!AF22),'Test Sample Data'!AF22&lt;37,'Test Sample Data'!AF22&gt;0),'Test Sample Data'!AF22,37),"")</f>
        <v/>
      </c>
      <c r="CG22" s="86" t="str">
        <f>IF(SUM('Test Sample Data'!AG$3:AG$50)&gt;10,IF(AND(ISNUMBER('Test Sample Data'!AG22),'Test Sample Data'!AG22&lt;37,'Test Sample Data'!AG22&gt;0),'Test Sample Data'!AG22,37),"")</f>
        <v/>
      </c>
      <c r="CH22" s="86" t="str">
        <f>IF(SUM('Test Sample Data'!AH$3:AH$50)&gt;10,IF(AND(ISNUMBER('Test Sample Data'!AH22),'Test Sample Data'!AH22&lt;37,'Test Sample Data'!AH22&gt;0),'Test Sample Data'!AH22,37),"")</f>
        <v/>
      </c>
      <c r="CI22" s="86" t="str">
        <f>IF(SUM('Test Sample Data'!AI$3:AI$50)&gt;10,IF(AND(ISNUMBER('Test Sample Data'!AI22),'Test Sample Data'!AI22&lt;37,'Test Sample Data'!AI22&gt;0),'Test Sample Data'!AI22,37),"")</f>
        <v/>
      </c>
      <c r="CJ22" s="86" t="str">
        <f>IF(SUM('Test Sample Data'!AJ$3:AJ$50)&gt;10,IF(AND(ISNUMBER('Test Sample Data'!AJ22),'Test Sample Data'!AJ22&lt;37,'Test Sample Data'!AJ22&gt;0),'Test Sample Data'!AJ22,37),"")</f>
        <v/>
      </c>
      <c r="CK22" s="86" t="str">
        <f>IF(SUM('Test Sample Data'!AK$3:AK$50)&gt;10,IF(AND(ISNUMBER('Test Sample Data'!AK22),'Test Sample Data'!AK22&lt;37,'Test Sample Data'!AK22&gt;0),'Test Sample Data'!AK22,37),"")</f>
        <v/>
      </c>
      <c r="CL22" s="86" t="str">
        <f>IF(SUM('Test Sample Data'!AL$3:AL$50)&gt;10,IF(AND(ISNUMBER('Test Sample Data'!AL22),'Test Sample Data'!AL22&lt;37,'Test Sample Data'!AL22&gt;0),'Test Sample Data'!AL22,37),"")</f>
        <v/>
      </c>
      <c r="CM22" s="86" t="str">
        <f>IF(SUM('Test Sample Data'!AM$3:AM$50)&gt;10,IF(AND(ISNUMBER('Test Sample Data'!AM22),'Test Sample Data'!AM22&lt;37,'Test Sample Data'!AM22&gt;0),'Test Sample Data'!AM22,37),"")</f>
        <v/>
      </c>
      <c r="CN22" s="86" t="str">
        <f>IF(SUM('Test Sample Data'!AN$3:AN$50)&gt;10,IF(AND(ISNUMBER('Test Sample Data'!AN22),'Test Sample Data'!AN22&lt;37,'Test Sample Data'!AN22&gt;0),'Test Sample Data'!AN22,37),"")</f>
        <v/>
      </c>
      <c r="CO22" s="86" t="str">
        <f>IF(SUM('Test Sample Data'!AO$3:AO$50)&gt;10,IF(AND(ISNUMBER('Test Sample Data'!AO22),'Test Sample Data'!AO22&lt;37,'Test Sample Data'!AO22&gt;0),'Test Sample Data'!AO22,37),"")</f>
        <v/>
      </c>
      <c r="CP22" s="86" t="str">
        <f>IF(SUM('Test Sample Data'!AP$3:AP$50)&gt;10,IF(AND(ISNUMBER('Test Sample Data'!AP22),'Test Sample Data'!AP22&lt;37,'Test Sample Data'!AP22&gt;0),'Test Sample Data'!AP22,37),"")</f>
        <v/>
      </c>
      <c r="CQ22" s="86" t="str">
        <f>IF(SUM('Test Sample Data'!AQ$3:AQ$50)&gt;10,IF(AND(ISNUMBER('Test Sample Data'!AQ22),'Test Sample Data'!AQ22&lt;37,'Test Sample Data'!AQ22&gt;0),'Test Sample Data'!AQ22,37),"")</f>
        <v/>
      </c>
      <c r="CR22" s="86" t="str">
        <f>IF(SUM('Test Sample Data'!AR$3:AR$50)&gt;10,IF(AND(ISNUMBER('Test Sample Data'!AR22),'Test Sample Data'!AR22&lt;37,'Test Sample Data'!AR22&gt;0),'Test Sample Data'!AR22,37),"")</f>
        <v/>
      </c>
      <c r="CS22" s="86" t="str">
        <f>IF(SUM('Test Sample Data'!AS$3:AS$50)&gt;10,IF(AND(ISNUMBER('Test Sample Data'!AS22),'Test Sample Data'!AS22&lt;37,'Test Sample Data'!AS22&gt;0),'Test Sample Data'!AS22,37),"")</f>
        <v/>
      </c>
      <c r="CT22" s="86" t="str">
        <f>IF(SUM('Test Sample Data'!AT$3:AT$50)&gt;10,IF(AND(ISNUMBER('Test Sample Data'!AT22),'Test Sample Data'!AT22&lt;37,'Test Sample Data'!AT22&gt;0),'Test Sample Data'!AT22,37),"")</f>
        <v/>
      </c>
      <c r="CU22" s="86" t="str">
        <f>IF(SUM('Test Sample Data'!AU$3:AU$50)&gt;10,IF(AND(ISNUMBER('Test Sample Data'!AU22),'Test Sample Data'!AU22&lt;37,'Test Sample Data'!AU22&gt;0),'Test Sample Data'!AU22,37),"")</f>
        <v/>
      </c>
      <c r="CV22" s="86" t="str">
        <f>IF(SUM('Test Sample Data'!AV$3:AV$50)&gt;10,IF(AND(ISNUMBER('Test Sample Data'!AV22),'Test Sample Data'!AV22&lt;37,'Test Sample Data'!AV22&gt;0),'Test Sample Data'!AV22,37),"")</f>
        <v/>
      </c>
      <c r="CW22" s="86" t="str">
        <f>IF(SUM('Test Sample Data'!AW$3:AW$50)&gt;10,IF(AND(ISNUMBER('Test Sample Data'!AW22),'Test Sample Data'!AW22&lt;37,'Test Sample Data'!AW22&gt;0),'Test Sample Data'!AW22,37),"")</f>
        <v/>
      </c>
      <c r="CX22" s="86" t="str">
        <f>IF(SUM('Test Sample Data'!AX$3:AX$50)&gt;10,IF(AND(ISNUMBER('Test Sample Data'!AX22),'Test Sample Data'!AX22&lt;37,'Test Sample Data'!AX22&gt;0),'Test Sample Data'!AX22,37),"")</f>
        <v/>
      </c>
      <c r="CY22" s="87">
        <f>IF(ISERROR(AVERAGE(Calculations!BC22:CX22)),"",AVERAGE(Calculations!BC22:CX22))</f>
        <v>31.893333333333331</v>
      </c>
      <c r="CZ22" s="87">
        <f>IF(ISERROR(STDEV(Calculations!BC22:CX22)),"",IF(COUNT(Calculations!BC22:CX22)&lt;3,"N/A",STDEV(Calculations!BC22:CX22)))</f>
        <v>0.28307831660749538</v>
      </c>
      <c r="DA22" s="84" t="s">
        <v>1536</v>
      </c>
      <c r="DB22" s="85" t="str">
        <f>'Array Table'!B21</f>
        <v>Desulfovibrio piger</v>
      </c>
      <c r="DC22" s="87">
        <f>IF(SUM('No Template Controls'!C$3:C$50)&gt;10,IF(AND(ISNUMBER('No Template Controls'!C22),'No Template Controls'!C22&lt;37,'No Template Controls'!C22&gt;0),'No Template Controls'!C22,37),"")</f>
        <v>37</v>
      </c>
      <c r="DD22" s="87">
        <f>IF(SUM('No Template Controls'!D$3:D$50)&gt;10,IF(AND(ISNUMBER('No Template Controls'!D22),'No Template Controls'!D22&lt;37,'No Template Controls'!D22&gt;0),'No Template Controls'!D22,37),"")</f>
        <v>37</v>
      </c>
      <c r="DE22" s="87">
        <f>IF(SUM('No Template Controls'!E$3:E$50)&gt;10,IF(AND(ISNUMBER('No Template Controls'!E22),'No Template Controls'!E22&lt;37,'No Template Controls'!E22&gt;0),'No Template Controls'!E22,37),"")</f>
        <v>37</v>
      </c>
      <c r="DF22" s="87" t="str">
        <f>IF(SUM('No Template Controls'!F$3:F$50)&gt;10,IF(AND(ISNUMBER('No Template Controls'!F22),'No Template Controls'!F22&lt;37,'No Template Controls'!F22&gt;0),'No Template Controls'!F22,37),"")</f>
        <v/>
      </c>
      <c r="DG22" s="87" t="str">
        <f>IF(SUM('No Template Controls'!G$3:G$50)&gt;10,IF(AND(ISNUMBER('No Template Controls'!G22),'No Template Controls'!G22&lt;37,'No Template Controls'!G22&gt;0),'No Template Controls'!G22,37),"")</f>
        <v/>
      </c>
      <c r="DH22" s="87" t="str">
        <f>IF(SUM('No Template Controls'!H$3:H$50)&gt;10,IF(AND(ISNUMBER('No Template Controls'!H22),'No Template Controls'!H22&lt;37,'No Template Controls'!H22&gt;0),'No Template Controls'!H22,37),"")</f>
        <v/>
      </c>
      <c r="DI22" s="87">
        <f>IF(ISERROR(AVERAGE(Calculations!DC22:DH22)),"",AVERAGE(Calculations!DC22:DH22))</f>
        <v>37</v>
      </c>
      <c r="DJ22" s="87">
        <f>IF(ISERROR(STDEV(Calculations!DC22:DH22)),"",IF(COUNT(Calculations!DC22:DH22)&lt;3,"N/A",STDEV(Calculations!DC22:DH22)))</f>
        <v>0</v>
      </c>
      <c r="DK22" s="84" t="s">
        <v>1536</v>
      </c>
      <c r="DL22" s="85" t="str">
        <f>'Array Table'!B21</f>
        <v>Desulfovibrio piger</v>
      </c>
      <c r="DM22" s="86">
        <f t="shared" si="0"/>
        <v>8.8699999999999974</v>
      </c>
      <c r="DN22" s="86">
        <f t="shared" si="1"/>
        <v>8.7449999999999974</v>
      </c>
      <c r="DO22" s="86">
        <f t="shared" si="2"/>
        <v>7.09</v>
      </c>
      <c r="DP22" s="86" t="str">
        <f t="shared" si="3"/>
        <v/>
      </c>
      <c r="DQ22" s="86" t="str">
        <f t="shared" si="4"/>
        <v/>
      </c>
      <c r="DR22" s="86" t="str">
        <f t="shared" si="5"/>
        <v/>
      </c>
      <c r="DS22" s="86" t="str">
        <f t="shared" si="6"/>
        <v/>
      </c>
      <c r="DT22" s="86" t="str">
        <f t="shared" si="7"/>
        <v/>
      </c>
      <c r="DU22" s="86" t="str">
        <f t="shared" si="8"/>
        <v/>
      </c>
      <c r="DV22" s="86" t="str">
        <f t="shared" si="9"/>
        <v/>
      </c>
      <c r="DW22" s="86" t="str">
        <f t="shared" si="10"/>
        <v/>
      </c>
      <c r="DX22" s="86" t="str">
        <f t="shared" si="11"/>
        <v/>
      </c>
      <c r="DY22" s="86" t="str">
        <f t="shared" si="12"/>
        <v/>
      </c>
      <c r="DZ22" s="86" t="str">
        <f t="shared" si="13"/>
        <v/>
      </c>
      <c r="EA22" s="86" t="str">
        <f t="shared" si="14"/>
        <v/>
      </c>
      <c r="EB22" s="86" t="str">
        <f t="shared" si="15"/>
        <v/>
      </c>
      <c r="EC22" s="86" t="str">
        <f t="shared" si="16"/>
        <v/>
      </c>
      <c r="ED22" s="86" t="str">
        <f t="shared" si="17"/>
        <v/>
      </c>
      <c r="EE22" s="86" t="str">
        <f t="shared" si="18"/>
        <v/>
      </c>
      <c r="EF22" s="86" t="str">
        <f t="shared" si="19"/>
        <v/>
      </c>
      <c r="EG22" s="86" t="str">
        <f t="shared" si="20"/>
        <v/>
      </c>
      <c r="EH22" s="86" t="str">
        <f t="shared" si="21"/>
        <v/>
      </c>
      <c r="EI22" s="86" t="str">
        <f t="shared" si="22"/>
        <v/>
      </c>
      <c r="EJ22" s="86" t="str">
        <f t="shared" si="23"/>
        <v/>
      </c>
      <c r="EK22" s="86" t="str">
        <f t="shared" si="24"/>
        <v/>
      </c>
      <c r="EL22" s="86" t="str">
        <f t="shared" si="25"/>
        <v/>
      </c>
      <c r="EM22" s="86" t="str">
        <f t="shared" si="26"/>
        <v/>
      </c>
      <c r="EN22" s="86" t="str">
        <f t="shared" si="27"/>
        <v/>
      </c>
      <c r="EO22" s="86" t="str">
        <f t="shared" si="28"/>
        <v/>
      </c>
      <c r="EP22" s="86" t="str">
        <f t="shared" si="29"/>
        <v/>
      </c>
      <c r="EQ22" s="86" t="str">
        <f t="shared" si="30"/>
        <v/>
      </c>
      <c r="ER22" s="86" t="str">
        <f t="shared" si="31"/>
        <v/>
      </c>
      <c r="ES22" s="86" t="str">
        <f t="shared" si="32"/>
        <v/>
      </c>
      <c r="ET22" s="86" t="str">
        <f t="shared" si="33"/>
        <v/>
      </c>
      <c r="EU22" s="86" t="str">
        <f t="shared" si="34"/>
        <v/>
      </c>
      <c r="EV22" s="86" t="str">
        <f t="shared" si="35"/>
        <v/>
      </c>
      <c r="EW22" s="86" t="str">
        <f t="shared" si="36"/>
        <v/>
      </c>
      <c r="EX22" s="86" t="str">
        <f t="shared" si="37"/>
        <v/>
      </c>
      <c r="EY22" s="86" t="str">
        <f t="shared" si="38"/>
        <v/>
      </c>
      <c r="EZ22" s="86" t="str">
        <f t="shared" si="39"/>
        <v/>
      </c>
      <c r="FA22" s="86" t="str">
        <f t="shared" si="40"/>
        <v/>
      </c>
      <c r="FB22" s="86" t="str">
        <f t="shared" si="41"/>
        <v/>
      </c>
      <c r="FC22" s="86" t="str">
        <f t="shared" si="42"/>
        <v/>
      </c>
      <c r="FD22" s="86" t="str">
        <f t="shared" si="43"/>
        <v/>
      </c>
      <c r="FE22" s="86" t="str">
        <f t="shared" si="44"/>
        <v/>
      </c>
      <c r="FF22" s="86" t="str">
        <f t="shared" si="45"/>
        <v/>
      </c>
      <c r="FG22" s="86" t="str">
        <f t="shared" si="46"/>
        <v/>
      </c>
      <c r="FH22" s="86" t="str">
        <f t="shared" si="47"/>
        <v/>
      </c>
      <c r="FI22" s="88">
        <f t="shared" si="48"/>
        <v>8.2349999999999977</v>
      </c>
      <c r="FJ22" s="84" t="s">
        <v>1536</v>
      </c>
      <c r="FK22" s="85" t="str">
        <f>'Array Table'!B21</f>
        <v>Desulfovibrio piger</v>
      </c>
      <c r="FL22" s="86">
        <f t="shared" si="49"/>
        <v>7.384999999999998</v>
      </c>
      <c r="FM22" s="86">
        <f t="shared" si="50"/>
        <v>6.3649999999999984</v>
      </c>
      <c r="FN22" s="86">
        <f t="shared" si="51"/>
        <v>8.3649999999999984</v>
      </c>
      <c r="FO22" s="86" t="str">
        <f t="shared" si="52"/>
        <v/>
      </c>
      <c r="FP22" s="86" t="str">
        <f t="shared" si="53"/>
        <v/>
      </c>
      <c r="FQ22" s="86" t="str">
        <f t="shared" si="54"/>
        <v/>
      </c>
      <c r="FR22" s="86" t="str">
        <f t="shared" si="55"/>
        <v/>
      </c>
      <c r="FS22" s="86" t="str">
        <f t="shared" si="56"/>
        <v/>
      </c>
      <c r="FT22" s="86" t="str">
        <f t="shared" si="57"/>
        <v/>
      </c>
      <c r="FU22" s="86" t="str">
        <f t="shared" si="58"/>
        <v/>
      </c>
      <c r="FV22" s="86" t="str">
        <f t="shared" si="59"/>
        <v/>
      </c>
      <c r="FW22" s="86" t="str">
        <f t="shared" si="60"/>
        <v/>
      </c>
      <c r="FX22" s="86" t="str">
        <f t="shared" si="61"/>
        <v/>
      </c>
      <c r="FY22" s="86" t="str">
        <f t="shared" si="62"/>
        <v/>
      </c>
      <c r="FZ22" s="86" t="str">
        <f t="shared" si="63"/>
        <v/>
      </c>
      <c r="GA22" s="86" t="str">
        <f t="shared" si="64"/>
        <v/>
      </c>
      <c r="GB22" s="86" t="str">
        <f t="shared" si="65"/>
        <v/>
      </c>
      <c r="GC22" s="86" t="str">
        <f t="shared" si="66"/>
        <v/>
      </c>
      <c r="GD22" s="86" t="str">
        <f t="shared" si="67"/>
        <v/>
      </c>
      <c r="GE22" s="86" t="str">
        <f t="shared" si="68"/>
        <v/>
      </c>
      <c r="GF22" s="86" t="str">
        <f t="shared" si="69"/>
        <v/>
      </c>
      <c r="GG22" s="86" t="str">
        <f t="shared" si="70"/>
        <v/>
      </c>
      <c r="GH22" s="86" t="str">
        <f t="shared" si="71"/>
        <v/>
      </c>
      <c r="GI22" s="86" t="str">
        <f t="shared" si="72"/>
        <v/>
      </c>
      <c r="GJ22" s="86" t="str">
        <f t="shared" si="73"/>
        <v/>
      </c>
      <c r="GK22" s="86" t="str">
        <f t="shared" si="74"/>
        <v/>
      </c>
      <c r="GL22" s="86" t="str">
        <f t="shared" si="75"/>
        <v/>
      </c>
      <c r="GM22" s="86" t="str">
        <f t="shared" si="76"/>
        <v/>
      </c>
      <c r="GN22" s="86" t="str">
        <f t="shared" si="77"/>
        <v/>
      </c>
      <c r="GO22" s="86" t="str">
        <f t="shared" si="78"/>
        <v/>
      </c>
      <c r="GP22" s="86" t="str">
        <f t="shared" si="79"/>
        <v/>
      </c>
      <c r="GQ22" s="86" t="str">
        <f t="shared" si="80"/>
        <v/>
      </c>
      <c r="GR22" s="86" t="str">
        <f t="shared" si="81"/>
        <v/>
      </c>
      <c r="GS22" s="86" t="str">
        <f t="shared" si="82"/>
        <v/>
      </c>
      <c r="GT22" s="86" t="str">
        <f t="shared" si="83"/>
        <v/>
      </c>
      <c r="GU22" s="86" t="str">
        <f t="shared" si="84"/>
        <v/>
      </c>
      <c r="GV22" s="86" t="str">
        <f t="shared" si="85"/>
        <v/>
      </c>
      <c r="GW22" s="86" t="str">
        <f t="shared" si="86"/>
        <v/>
      </c>
      <c r="GX22" s="86" t="str">
        <f t="shared" si="87"/>
        <v/>
      </c>
      <c r="GY22" s="86" t="str">
        <f t="shared" si="88"/>
        <v/>
      </c>
      <c r="GZ22" s="86" t="str">
        <f t="shared" si="89"/>
        <v/>
      </c>
      <c r="HA22" s="86" t="str">
        <f t="shared" si="90"/>
        <v/>
      </c>
      <c r="HB22" s="86" t="str">
        <f t="shared" si="91"/>
        <v/>
      </c>
      <c r="HC22" s="86" t="str">
        <f t="shared" si="92"/>
        <v/>
      </c>
      <c r="HD22" s="86" t="str">
        <f t="shared" si="93"/>
        <v/>
      </c>
      <c r="HE22" s="86" t="str">
        <f t="shared" si="94"/>
        <v/>
      </c>
      <c r="HF22" s="86" t="str">
        <f t="shared" si="95"/>
        <v/>
      </c>
      <c r="HG22" s="86" t="str">
        <f t="shared" si="96"/>
        <v/>
      </c>
      <c r="HH22" s="89">
        <f t="shared" si="97"/>
        <v>7.3716666666666653</v>
      </c>
      <c r="HI22" s="84" t="s">
        <v>1536</v>
      </c>
      <c r="HJ22" s="85" t="str">
        <f>'Array Table'!B21</f>
        <v>Desulfovibrio piger</v>
      </c>
      <c r="HK22" s="87">
        <f t="shared" si="154"/>
        <v>1.8192367879965623</v>
      </c>
      <c r="HL22" s="90">
        <f t="shared" si="149"/>
        <v>1.8192367879965623</v>
      </c>
      <c r="HM22" s="87">
        <f t="shared" si="150"/>
        <v>0.25988922958990363</v>
      </c>
      <c r="HN22" s="84" t="s">
        <v>1536</v>
      </c>
      <c r="HO22" s="85" t="str">
        <f>'Array Table'!B21</f>
        <v>Desulfovibrio piger</v>
      </c>
      <c r="HP22" s="92">
        <f t="shared" si="151"/>
        <v>3.6300000000000026</v>
      </c>
      <c r="HQ22" s="92">
        <f t="shared" si="236"/>
        <v>3.5300000000000011</v>
      </c>
      <c r="HR22" s="92">
        <f t="shared" si="237"/>
        <v>5.41</v>
      </c>
      <c r="HS22" s="92" t="str">
        <f t="shared" si="238"/>
        <v/>
      </c>
      <c r="HT22" s="92" t="str">
        <f t="shared" si="239"/>
        <v/>
      </c>
      <c r="HU22" s="92" t="str">
        <f t="shared" si="240"/>
        <v/>
      </c>
      <c r="HV22" s="92" t="str">
        <f t="shared" si="241"/>
        <v/>
      </c>
      <c r="HW22" s="92" t="str">
        <f t="shared" si="242"/>
        <v/>
      </c>
      <c r="HX22" s="92" t="str">
        <f t="shared" si="243"/>
        <v/>
      </c>
      <c r="HY22" s="92" t="str">
        <f t="shared" si="244"/>
        <v/>
      </c>
      <c r="HZ22" s="92" t="str">
        <f t="shared" si="245"/>
        <v/>
      </c>
      <c r="IA22" s="92" t="str">
        <f t="shared" si="246"/>
        <v/>
      </c>
      <c r="IB22" s="92" t="str">
        <f t="shared" si="247"/>
        <v/>
      </c>
      <c r="IC22" s="92" t="str">
        <f t="shared" si="248"/>
        <v/>
      </c>
      <c r="ID22" s="92" t="str">
        <f t="shared" si="249"/>
        <v/>
      </c>
      <c r="IE22" s="92" t="str">
        <f t="shared" si="250"/>
        <v/>
      </c>
      <c r="IF22" s="92" t="str">
        <f t="shared" si="251"/>
        <v/>
      </c>
      <c r="IG22" s="92" t="str">
        <f t="shared" si="252"/>
        <v/>
      </c>
      <c r="IH22" s="92" t="str">
        <f t="shared" si="253"/>
        <v/>
      </c>
      <c r="II22" s="92" t="str">
        <f t="shared" si="254"/>
        <v/>
      </c>
      <c r="IJ22" s="92" t="str">
        <f t="shared" si="255"/>
        <v/>
      </c>
      <c r="IK22" s="92" t="str">
        <f t="shared" si="155"/>
        <v/>
      </c>
      <c r="IL22" s="92" t="str">
        <f t="shared" si="156"/>
        <v/>
      </c>
      <c r="IM22" s="92" t="str">
        <f t="shared" si="157"/>
        <v/>
      </c>
      <c r="IN22" s="92" t="str">
        <f t="shared" si="158"/>
        <v/>
      </c>
      <c r="IO22" s="92" t="str">
        <f t="shared" si="159"/>
        <v/>
      </c>
      <c r="IP22" s="92" t="str">
        <f t="shared" si="160"/>
        <v/>
      </c>
      <c r="IQ22" s="92" t="str">
        <f t="shared" si="161"/>
        <v/>
      </c>
      <c r="IR22" s="92" t="str">
        <f t="shared" si="162"/>
        <v/>
      </c>
      <c r="IS22" s="92" t="str">
        <f t="shared" si="163"/>
        <v/>
      </c>
      <c r="IT22" s="92" t="str">
        <f t="shared" si="164"/>
        <v/>
      </c>
      <c r="IU22" s="92" t="str">
        <f t="shared" si="165"/>
        <v/>
      </c>
      <c r="IV22" s="92" t="str">
        <f t="shared" si="166"/>
        <v/>
      </c>
      <c r="IW22" s="92" t="str">
        <f t="shared" si="167"/>
        <v/>
      </c>
      <c r="IX22" s="92" t="str">
        <f t="shared" si="168"/>
        <v/>
      </c>
      <c r="IY22" s="92" t="str">
        <f t="shared" si="169"/>
        <v/>
      </c>
      <c r="IZ22" s="92" t="str">
        <f t="shared" si="170"/>
        <v/>
      </c>
      <c r="JA22" s="92" t="str">
        <f t="shared" si="171"/>
        <v/>
      </c>
      <c r="JB22" s="92" t="str">
        <f t="shared" si="172"/>
        <v/>
      </c>
      <c r="JC22" s="92" t="str">
        <f t="shared" si="173"/>
        <v/>
      </c>
      <c r="JD22" s="92" t="str">
        <f t="shared" si="174"/>
        <v/>
      </c>
      <c r="JE22" s="92" t="str">
        <f t="shared" si="175"/>
        <v/>
      </c>
      <c r="JF22" s="92" t="str">
        <f t="shared" si="176"/>
        <v/>
      </c>
      <c r="JG22" s="92" t="str">
        <f t="shared" si="177"/>
        <v/>
      </c>
      <c r="JH22" s="92" t="str">
        <f t="shared" si="178"/>
        <v/>
      </c>
      <c r="JI22" s="92" t="str">
        <f t="shared" si="179"/>
        <v/>
      </c>
      <c r="JJ22" s="92" t="str">
        <f t="shared" si="180"/>
        <v/>
      </c>
      <c r="JK22" s="92" t="str">
        <f t="shared" si="181"/>
        <v/>
      </c>
      <c r="JL22" s="84" t="s">
        <v>1536</v>
      </c>
      <c r="JM22" s="85" t="str">
        <f>'Array Table'!B21</f>
        <v>Desulfovibrio piger</v>
      </c>
      <c r="JN22" s="92">
        <f t="shared" si="152"/>
        <v>5.2600000000000016</v>
      </c>
      <c r="JO22" s="92">
        <f t="shared" si="256"/>
        <v>5.2800000000000011</v>
      </c>
      <c r="JP22" s="92">
        <f t="shared" si="257"/>
        <v>4.7800000000000011</v>
      </c>
      <c r="JQ22" s="92" t="str">
        <f t="shared" si="258"/>
        <v/>
      </c>
      <c r="JR22" s="92" t="str">
        <f t="shared" si="259"/>
        <v/>
      </c>
      <c r="JS22" s="92" t="str">
        <f t="shared" si="260"/>
        <v/>
      </c>
      <c r="JT22" s="92" t="str">
        <f t="shared" si="261"/>
        <v/>
      </c>
      <c r="JU22" s="92" t="str">
        <f t="shared" si="262"/>
        <v/>
      </c>
      <c r="JV22" s="92" t="str">
        <f t="shared" si="263"/>
        <v/>
      </c>
      <c r="JW22" s="92" t="str">
        <f t="shared" si="264"/>
        <v/>
      </c>
      <c r="JX22" s="92" t="str">
        <f t="shared" si="265"/>
        <v/>
      </c>
      <c r="JY22" s="92" t="str">
        <f t="shared" si="266"/>
        <v/>
      </c>
      <c r="JZ22" s="92" t="str">
        <f t="shared" si="267"/>
        <v/>
      </c>
      <c r="KA22" s="92" t="str">
        <f t="shared" si="268"/>
        <v/>
      </c>
      <c r="KB22" s="92" t="str">
        <f t="shared" si="269"/>
        <v/>
      </c>
      <c r="KC22" s="92" t="str">
        <f t="shared" si="270"/>
        <v/>
      </c>
      <c r="KD22" s="92" t="str">
        <f t="shared" si="271"/>
        <v/>
      </c>
      <c r="KE22" s="92" t="str">
        <f t="shared" si="272"/>
        <v/>
      </c>
      <c r="KF22" s="92" t="str">
        <f t="shared" si="273"/>
        <v/>
      </c>
      <c r="KG22" s="92" t="str">
        <f t="shared" si="274"/>
        <v/>
      </c>
      <c r="KH22" s="92" t="str">
        <f t="shared" si="275"/>
        <v/>
      </c>
      <c r="KI22" s="92" t="str">
        <f t="shared" si="182"/>
        <v/>
      </c>
      <c r="KJ22" s="92" t="str">
        <f t="shared" si="183"/>
        <v/>
      </c>
      <c r="KK22" s="92" t="str">
        <f t="shared" si="184"/>
        <v/>
      </c>
      <c r="KL22" s="92" t="str">
        <f t="shared" si="185"/>
        <v/>
      </c>
      <c r="KM22" s="92" t="str">
        <f t="shared" si="186"/>
        <v/>
      </c>
      <c r="KN22" s="92" t="str">
        <f t="shared" si="187"/>
        <v/>
      </c>
      <c r="KO22" s="92" t="str">
        <f t="shared" si="188"/>
        <v/>
      </c>
      <c r="KP22" s="92" t="str">
        <f t="shared" si="189"/>
        <v/>
      </c>
      <c r="KQ22" s="92" t="str">
        <f t="shared" si="190"/>
        <v/>
      </c>
      <c r="KR22" s="92" t="str">
        <f t="shared" si="191"/>
        <v/>
      </c>
      <c r="KS22" s="92" t="str">
        <f t="shared" si="192"/>
        <v/>
      </c>
      <c r="KT22" s="92" t="str">
        <f t="shared" si="193"/>
        <v/>
      </c>
      <c r="KU22" s="92" t="str">
        <f t="shared" si="194"/>
        <v/>
      </c>
      <c r="KV22" s="92" t="str">
        <f t="shared" si="195"/>
        <v/>
      </c>
      <c r="KW22" s="92" t="str">
        <f t="shared" si="196"/>
        <v/>
      </c>
      <c r="KX22" s="92" t="str">
        <f t="shared" si="197"/>
        <v/>
      </c>
      <c r="KY22" s="92" t="str">
        <f t="shared" si="198"/>
        <v/>
      </c>
      <c r="KZ22" s="92" t="str">
        <f t="shared" si="199"/>
        <v/>
      </c>
      <c r="LA22" s="92" t="str">
        <f t="shared" si="200"/>
        <v/>
      </c>
      <c r="LB22" s="92" t="str">
        <f t="shared" si="201"/>
        <v/>
      </c>
      <c r="LC22" s="92" t="str">
        <f t="shared" si="202"/>
        <v/>
      </c>
      <c r="LD22" s="92" t="str">
        <f t="shared" si="203"/>
        <v/>
      </c>
      <c r="LE22" s="92" t="str">
        <f t="shared" si="204"/>
        <v/>
      </c>
      <c r="LF22" s="92" t="str">
        <f t="shared" si="205"/>
        <v/>
      </c>
      <c r="LG22" s="92" t="str">
        <f t="shared" si="206"/>
        <v/>
      </c>
      <c r="LH22" s="92" t="str">
        <f t="shared" si="207"/>
        <v/>
      </c>
      <c r="LI22" s="92" t="str">
        <f t="shared" si="208"/>
        <v/>
      </c>
      <c r="LJ22" s="84" t="s">
        <v>1536</v>
      </c>
      <c r="LK22" s="85" t="str">
        <f>'Array Table'!B21</f>
        <v>Desulfovibrio piger</v>
      </c>
      <c r="LL22" s="93" t="str">
        <f t="shared" si="153"/>
        <v>+</v>
      </c>
      <c r="LM22" s="93" t="str">
        <f t="shared" si="276"/>
        <v>+</v>
      </c>
      <c r="LN22" s="93" t="str">
        <f t="shared" si="277"/>
        <v>+</v>
      </c>
      <c r="LO22" s="93" t="str">
        <f t="shared" si="278"/>
        <v/>
      </c>
      <c r="LP22" s="93" t="str">
        <f t="shared" si="279"/>
        <v/>
      </c>
      <c r="LQ22" s="93" t="str">
        <f t="shared" si="280"/>
        <v/>
      </c>
      <c r="LR22" s="93" t="str">
        <f t="shared" si="281"/>
        <v/>
      </c>
      <c r="LS22" s="93" t="str">
        <f t="shared" si="282"/>
        <v/>
      </c>
      <c r="LT22" s="93" t="str">
        <f t="shared" si="283"/>
        <v/>
      </c>
      <c r="LU22" s="93" t="str">
        <f t="shared" si="284"/>
        <v/>
      </c>
      <c r="LV22" s="93" t="str">
        <f t="shared" si="285"/>
        <v/>
      </c>
      <c r="LW22" s="93" t="str">
        <f t="shared" si="286"/>
        <v/>
      </c>
      <c r="LX22" s="93" t="str">
        <f t="shared" si="287"/>
        <v/>
      </c>
      <c r="LY22" s="93" t="str">
        <f t="shared" si="288"/>
        <v/>
      </c>
      <c r="LZ22" s="93" t="str">
        <f t="shared" si="289"/>
        <v/>
      </c>
      <c r="MA22" s="93" t="str">
        <f t="shared" si="290"/>
        <v/>
      </c>
      <c r="MB22" s="93" t="str">
        <f t="shared" si="291"/>
        <v/>
      </c>
      <c r="MC22" s="93" t="str">
        <f t="shared" si="292"/>
        <v/>
      </c>
      <c r="MD22" s="93" t="str">
        <f t="shared" si="293"/>
        <v/>
      </c>
      <c r="ME22" s="93" t="str">
        <f t="shared" si="294"/>
        <v/>
      </c>
      <c r="MF22" s="93" t="str">
        <f t="shared" si="295"/>
        <v/>
      </c>
      <c r="MG22" s="93" t="str">
        <f t="shared" si="209"/>
        <v/>
      </c>
      <c r="MH22" s="93" t="str">
        <f t="shared" si="210"/>
        <v/>
      </c>
      <c r="MI22" s="93" t="str">
        <f t="shared" si="211"/>
        <v/>
      </c>
      <c r="MJ22" s="93" t="str">
        <f t="shared" si="212"/>
        <v/>
      </c>
      <c r="MK22" s="93" t="str">
        <f t="shared" si="213"/>
        <v/>
      </c>
      <c r="ML22" s="93" t="str">
        <f t="shared" si="214"/>
        <v/>
      </c>
      <c r="MM22" s="93" t="str">
        <f t="shared" si="215"/>
        <v/>
      </c>
      <c r="MN22" s="93" t="str">
        <f t="shared" si="216"/>
        <v/>
      </c>
      <c r="MO22" s="93" t="str">
        <f t="shared" si="217"/>
        <v/>
      </c>
      <c r="MP22" s="93" t="str">
        <f t="shared" si="218"/>
        <v/>
      </c>
      <c r="MQ22" s="93" t="str">
        <f t="shared" si="219"/>
        <v/>
      </c>
      <c r="MR22" s="93" t="str">
        <f t="shared" si="220"/>
        <v/>
      </c>
      <c r="MS22" s="93" t="str">
        <f t="shared" si="221"/>
        <v/>
      </c>
      <c r="MT22" s="93" t="str">
        <f t="shared" si="222"/>
        <v/>
      </c>
      <c r="MU22" s="93" t="str">
        <f t="shared" si="223"/>
        <v/>
      </c>
      <c r="MV22" s="93" t="str">
        <f t="shared" si="224"/>
        <v/>
      </c>
      <c r="MW22" s="93" t="str">
        <f t="shared" si="225"/>
        <v/>
      </c>
      <c r="MX22" s="93" t="str">
        <f t="shared" si="226"/>
        <v/>
      </c>
      <c r="MY22" s="93" t="str">
        <f t="shared" si="227"/>
        <v/>
      </c>
      <c r="MZ22" s="93" t="str">
        <f t="shared" si="228"/>
        <v/>
      </c>
      <c r="NA22" s="93" t="str">
        <f t="shared" si="229"/>
        <v/>
      </c>
      <c r="NB22" s="93" t="str">
        <f t="shared" si="230"/>
        <v/>
      </c>
      <c r="NC22" s="93" t="str">
        <f t="shared" si="231"/>
        <v/>
      </c>
      <c r="ND22" s="93" t="str">
        <f t="shared" si="232"/>
        <v/>
      </c>
      <c r="NE22" s="93" t="str">
        <f t="shared" si="233"/>
        <v/>
      </c>
      <c r="NF22" s="93" t="str">
        <f t="shared" si="234"/>
        <v/>
      </c>
      <c r="NG22" s="93" t="str">
        <f t="shared" si="235"/>
        <v/>
      </c>
      <c r="NH22" s="84" t="s">
        <v>1536</v>
      </c>
      <c r="NI22" s="85" t="str">
        <f>'Array Table'!B21</f>
        <v>Desulfovibrio piger</v>
      </c>
      <c r="NJ22" s="93" t="str">
        <f t="shared" si="101"/>
        <v>+</v>
      </c>
      <c r="NK22" s="93" t="str">
        <f t="shared" si="102"/>
        <v>+</v>
      </c>
      <c r="NL22" s="93" t="str">
        <f t="shared" si="103"/>
        <v>+</v>
      </c>
      <c r="NM22" s="93" t="str">
        <f t="shared" si="104"/>
        <v/>
      </c>
      <c r="NN22" s="93" t="str">
        <f t="shared" si="105"/>
        <v/>
      </c>
      <c r="NO22" s="93" t="str">
        <f t="shared" si="106"/>
        <v/>
      </c>
      <c r="NP22" s="93" t="str">
        <f t="shared" si="107"/>
        <v/>
      </c>
      <c r="NQ22" s="93" t="str">
        <f t="shared" si="108"/>
        <v/>
      </c>
      <c r="NR22" s="93" t="str">
        <f t="shared" si="109"/>
        <v/>
      </c>
      <c r="NS22" s="93" t="str">
        <f t="shared" si="110"/>
        <v/>
      </c>
      <c r="NT22" s="93" t="str">
        <f t="shared" si="111"/>
        <v/>
      </c>
      <c r="NU22" s="93" t="str">
        <f t="shared" si="112"/>
        <v/>
      </c>
      <c r="NV22" s="93" t="str">
        <f t="shared" si="113"/>
        <v/>
      </c>
      <c r="NW22" s="93" t="str">
        <f t="shared" si="114"/>
        <v/>
      </c>
      <c r="NX22" s="93" t="str">
        <f t="shared" si="115"/>
        <v/>
      </c>
      <c r="NY22" s="93" t="str">
        <f t="shared" si="116"/>
        <v/>
      </c>
      <c r="NZ22" s="93" t="str">
        <f t="shared" si="117"/>
        <v/>
      </c>
      <c r="OA22" s="93" t="str">
        <f t="shared" si="118"/>
        <v/>
      </c>
      <c r="OB22" s="93" t="str">
        <f t="shared" si="119"/>
        <v/>
      </c>
      <c r="OC22" s="93" t="str">
        <f t="shared" si="120"/>
        <v/>
      </c>
      <c r="OD22" s="93" t="str">
        <f t="shared" si="121"/>
        <v/>
      </c>
      <c r="OE22" s="93" t="str">
        <f t="shared" si="122"/>
        <v/>
      </c>
      <c r="OF22" s="93" t="str">
        <f t="shared" si="123"/>
        <v/>
      </c>
      <c r="OG22" s="93" t="str">
        <f t="shared" si="124"/>
        <v/>
      </c>
      <c r="OH22" s="93" t="str">
        <f t="shared" si="125"/>
        <v/>
      </c>
      <c r="OI22" s="93" t="str">
        <f t="shared" si="126"/>
        <v/>
      </c>
      <c r="OJ22" s="93" t="str">
        <f t="shared" si="127"/>
        <v/>
      </c>
      <c r="OK22" s="93" t="str">
        <f t="shared" si="128"/>
        <v/>
      </c>
      <c r="OL22" s="93" t="str">
        <f t="shared" si="129"/>
        <v/>
      </c>
      <c r="OM22" s="93" t="str">
        <f t="shared" si="130"/>
        <v/>
      </c>
      <c r="ON22" s="93" t="str">
        <f t="shared" si="131"/>
        <v/>
      </c>
      <c r="OO22" s="93" t="str">
        <f t="shared" si="132"/>
        <v/>
      </c>
      <c r="OP22" s="93" t="str">
        <f t="shared" si="133"/>
        <v/>
      </c>
      <c r="OQ22" s="93" t="str">
        <f t="shared" si="134"/>
        <v/>
      </c>
      <c r="OR22" s="93" t="str">
        <f t="shared" si="135"/>
        <v/>
      </c>
      <c r="OS22" s="93" t="str">
        <f t="shared" si="136"/>
        <v/>
      </c>
      <c r="OT22" s="93" t="str">
        <f t="shared" si="137"/>
        <v/>
      </c>
      <c r="OU22" s="93" t="str">
        <f t="shared" si="138"/>
        <v/>
      </c>
      <c r="OV22" s="93" t="str">
        <f t="shared" si="139"/>
        <v/>
      </c>
      <c r="OW22" s="93" t="str">
        <f t="shared" si="140"/>
        <v/>
      </c>
      <c r="OX22" s="93" t="str">
        <f t="shared" si="141"/>
        <v/>
      </c>
      <c r="OY22" s="93" t="str">
        <f t="shared" si="142"/>
        <v/>
      </c>
      <c r="OZ22" s="93" t="str">
        <f t="shared" si="143"/>
        <v/>
      </c>
      <c r="PA22" s="93" t="str">
        <f t="shared" si="144"/>
        <v/>
      </c>
      <c r="PB22" s="93" t="str">
        <f t="shared" si="145"/>
        <v/>
      </c>
      <c r="PC22" s="93" t="str">
        <f t="shared" si="146"/>
        <v/>
      </c>
      <c r="PD22" s="93" t="str">
        <f t="shared" si="147"/>
        <v/>
      </c>
      <c r="PE22" s="93" t="str">
        <f t="shared" si="148"/>
        <v/>
      </c>
    </row>
    <row r="23" spans="1:421" ht="12.75" x14ac:dyDescent="0.25">
      <c r="A23" s="84" t="s">
        <v>1537</v>
      </c>
      <c r="B23" s="85" t="str">
        <f>'Array Table'!B22</f>
        <v>Desulfovibrio vulgaris</v>
      </c>
      <c r="C23" s="86">
        <f>IF(SUM('Control Sample Data'!C$3:C$50)&gt;10,IF(AND(ISNUMBER('Control Sample Data'!C23),'Control Sample Data'!C23&lt;37,'Control Sample Data'!C23&gt;0),'Control Sample Data'!C23,37),"")</f>
        <v>37</v>
      </c>
      <c r="D23" s="86">
        <f>IF(SUM('Control Sample Data'!D$3:D$50)&gt;10,IF(AND(ISNUMBER('Control Sample Data'!D23),'Control Sample Data'!D23&lt;37,'Control Sample Data'!D23&gt;0),'Control Sample Data'!D23,37),"")</f>
        <v>37</v>
      </c>
      <c r="E23" s="86">
        <f>IF(SUM('Control Sample Data'!E$3:E$50)&gt;10,IF(AND(ISNUMBER('Control Sample Data'!E23),'Control Sample Data'!E23&lt;37,'Control Sample Data'!E23&gt;0),'Control Sample Data'!E23,37),"")</f>
        <v>37</v>
      </c>
      <c r="F23" s="86" t="str">
        <f>IF(SUM('Control Sample Data'!F$3:F$50)&gt;10,IF(AND(ISNUMBER('Control Sample Data'!F23),'Control Sample Data'!F23&lt;37,'Control Sample Data'!F23&gt;0),'Control Sample Data'!F23,37),"")</f>
        <v/>
      </c>
      <c r="G23" s="86" t="str">
        <f>IF(SUM('Control Sample Data'!G$3:G$50)&gt;10,IF(AND(ISNUMBER('Control Sample Data'!G23),'Control Sample Data'!G23&lt;37,'Control Sample Data'!G23&gt;0),'Control Sample Data'!G23,37),"")</f>
        <v/>
      </c>
      <c r="H23" s="86" t="str">
        <f>IF(SUM('Control Sample Data'!H$3:H$50)&gt;10,IF(AND(ISNUMBER('Control Sample Data'!H23),'Control Sample Data'!H23&lt;37,'Control Sample Data'!H23&gt;0),'Control Sample Data'!H23,37),"")</f>
        <v/>
      </c>
      <c r="I23" s="86" t="str">
        <f>IF(SUM('Control Sample Data'!I$3:I$50)&gt;10,IF(AND(ISNUMBER('Control Sample Data'!I23),'Control Sample Data'!I23&lt;37,'Control Sample Data'!I23&gt;0),'Control Sample Data'!I23,37),"")</f>
        <v/>
      </c>
      <c r="J23" s="86" t="str">
        <f>IF(SUM('Control Sample Data'!J$3:J$50)&gt;10,IF(AND(ISNUMBER('Control Sample Data'!J23),'Control Sample Data'!J23&lt;37,'Control Sample Data'!J23&gt;0),'Control Sample Data'!J23,37),"")</f>
        <v/>
      </c>
      <c r="K23" s="86" t="str">
        <f>IF(SUM('Control Sample Data'!K$3:K$50)&gt;10,IF(AND(ISNUMBER('Control Sample Data'!K23),'Control Sample Data'!K23&lt;37,'Control Sample Data'!K23&gt;0),'Control Sample Data'!K23,37),"")</f>
        <v/>
      </c>
      <c r="L23" s="86" t="str">
        <f>IF(SUM('Control Sample Data'!L$3:L$50)&gt;10,IF(AND(ISNUMBER('Control Sample Data'!L23),'Control Sample Data'!L23&lt;37,'Control Sample Data'!L23&gt;0),'Control Sample Data'!L23,37),"")</f>
        <v/>
      </c>
      <c r="M23" s="86" t="str">
        <f>IF(SUM('Control Sample Data'!M$3:M$50)&gt;10,IF(AND(ISNUMBER('Control Sample Data'!M23),'Control Sample Data'!M23&lt;37,'Control Sample Data'!M23&gt;0),'Control Sample Data'!M23,37),"")</f>
        <v/>
      </c>
      <c r="N23" s="86" t="str">
        <f>IF(SUM('Control Sample Data'!N$3:N$50)&gt;10,IF(AND(ISNUMBER('Control Sample Data'!N23),'Control Sample Data'!N23&lt;37,'Control Sample Data'!N23&gt;0),'Control Sample Data'!N23,37),"")</f>
        <v/>
      </c>
      <c r="O23" s="86" t="str">
        <f>IF(SUM('Control Sample Data'!O$3:O$50)&gt;10,IF(AND(ISNUMBER('Control Sample Data'!O23),'Control Sample Data'!O23&lt;37,'Control Sample Data'!O23&gt;0),'Control Sample Data'!O23,37),"")</f>
        <v/>
      </c>
      <c r="P23" s="86" t="str">
        <f>IF(SUM('Control Sample Data'!P$3:P$50)&gt;10,IF(AND(ISNUMBER('Control Sample Data'!P23),'Control Sample Data'!P23&lt;37,'Control Sample Data'!P23&gt;0),'Control Sample Data'!P23,37),"")</f>
        <v/>
      </c>
      <c r="Q23" s="86" t="str">
        <f>IF(SUM('Control Sample Data'!Q$3:Q$50)&gt;10,IF(AND(ISNUMBER('Control Sample Data'!Q23),'Control Sample Data'!Q23&lt;37,'Control Sample Data'!Q23&gt;0),'Control Sample Data'!Q23,37),"")</f>
        <v/>
      </c>
      <c r="R23" s="86" t="str">
        <f>IF(SUM('Control Sample Data'!R$3:R$50)&gt;10,IF(AND(ISNUMBER('Control Sample Data'!R23),'Control Sample Data'!R23&lt;37,'Control Sample Data'!R23&gt;0),'Control Sample Data'!R23,37),"")</f>
        <v/>
      </c>
      <c r="S23" s="86" t="str">
        <f>IF(SUM('Control Sample Data'!S$3:S$50)&gt;10,IF(AND(ISNUMBER('Control Sample Data'!S23),'Control Sample Data'!S23&lt;37,'Control Sample Data'!S23&gt;0),'Control Sample Data'!S23,37),"")</f>
        <v/>
      </c>
      <c r="T23" s="86" t="str">
        <f>IF(SUM('Control Sample Data'!T$3:T$50)&gt;10,IF(AND(ISNUMBER('Control Sample Data'!T23),'Control Sample Data'!T23&lt;37,'Control Sample Data'!T23&gt;0),'Control Sample Data'!T23,37),"")</f>
        <v/>
      </c>
      <c r="U23" s="86" t="str">
        <f>IF(SUM('Control Sample Data'!U$3:U$50)&gt;10,IF(AND(ISNUMBER('Control Sample Data'!U23),'Control Sample Data'!U23&lt;37,'Control Sample Data'!U23&gt;0),'Control Sample Data'!U23,37),"")</f>
        <v/>
      </c>
      <c r="V23" s="86" t="str">
        <f>IF(SUM('Control Sample Data'!V$3:V$50)&gt;10,IF(AND(ISNUMBER('Control Sample Data'!V23),'Control Sample Data'!V23&lt;37,'Control Sample Data'!V23&gt;0),'Control Sample Data'!V23,37),"")</f>
        <v/>
      </c>
      <c r="W23" s="86" t="str">
        <f>IF(SUM('Control Sample Data'!W$3:W$50)&gt;10,IF(AND(ISNUMBER('Control Sample Data'!W23),'Control Sample Data'!W23&lt;37,'Control Sample Data'!W23&gt;0),'Control Sample Data'!W23,37),"")</f>
        <v/>
      </c>
      <c r="X23" s="86" t="str">
        <f>IF(SUM('Control Sample Data'!X$3:X$50)&gt;10,IF(AND(ISNUMBER('Control Sample Data'!X23),'Control Sample Data'!X23&lt;37,'Control Sample Data'!X23&gt;0),'Control Sample Data'!X23,37),"")</f>
        <v/>
      </c>
      <c r="Y23" s="86" t="str">
        <f>IF(SUM('Control Sample Data'!Y$3:Y$50)&gt;10,IF(AND(ISNUMBER('Control Sample Data'!Y23),'Control Sample Data'!Y23&lt;37,'Control Sample Data'!Y23&gt;0),'Control Sample Data'!Y23,37),"")</f>
        <v/>
      </c>
      <c r="Z23" s="86" t="str">
        <f>IF(SUM('Control Sample Data'!Z$3:Z$50)&gt;10,IF(AND(ISNUMBER('Control Sample Data'!Z23),'Control Sample Data'!Z23&lt;37,'Control Sample Data'!Z23&gt;0),'Control Sample Data'!Z23,37),"")</f>
        <v/>
      </c>
      <c r="AA23" s="86" t="str">
        <f>IF(SUM('Control Sample Data'!AA$3:AA$50)&gt;10,IF(AND(ISNUMBER('Control Sample Data'!AA23),'Control Sample Data'!AA23&lt;37,'Control Sample Data'!AA23&gt;0),'Control Sample Data'!AA23,37),"")</f>
        <v/>
      </c>
      <c r="AB23" s="86" t="str">
        <f>IF(SUM('Control Sample Data'!AB$3:AB$50)&gt;10,IF(AND(ISNUMBER('Control Sample Data'!AB23),'Control Sample Data'!AB23&lt;37,'Control Sample Data'!AB23&gt;0),'Control Sample Data'!AB23,37),"")</f>
        <v/>
      </c>
      <c r="AC23" s="86" t="str">
        <f>IF(SUM('Control Sample Data'!AC$3:AC$50)&gt;10,IF(AND(ISNUMBER('Control Sample Data'!AC23),'Control Sample Data'!AC23&lt;37,'Control Sample Data'!AC23&gt;0),'Control Sample Data'!AC23,37),"")</f>
        <v/>
      </c>
      <c r="AD23" s="86" t="str">
        <f>IF(SUM('Control Sample Data'!AD$3:AD$50)&gt;10,IF(AND(ISNUMBER('Control Sample Data'!AD23),'Control Sample Data'!AD23&lt;37,'Control Sample Data'!AD23&gt;0),'Control Sample Data'!AD23,37),"")</f>
        <v/>
      </c>
      <c r="AE23" s="86" t="str">
        <f>IF(SUM('Control Sample Data'!AE$3:AE$50)&gt;10,IF(AND(ISNUMBER('Control Sample Data'!AE23),'Control Sample Data'!AE23&lt;37,'Control Sample Data'!AE23&gt;0),'Control Sample Data'!AE23,37),"")</f>
        <v/>
      </c>
      <c r="AF23" s="86" t="str">
        <f>IF(SUM('Control Sample Data'!AF$3:AF$50)&gt;10,IF(AND(ISNUMBER('Control Sample Data'!AF23),'Control Sample Data'!AF23&lt;37,'Control Sample Data'!AF23&gt;0),'Control Sample Data'!AF23,37),"")</f>
        <v/>
      </c>
      <c r="AG23" s="86" t="str">
        <f>IF(SUM('Control Sample Data'!AG$3:AG$50)&gt;10,IF(AND(ISNUMBER('Control Sample Data'!AG23),'Control Sample Data'!AG23&lt;37,'Control Sample Data'!AG23&gt;0),'Control Sample Data'!AG23,37),"")</f>
        <v/>
      </c>
      <c r="AH23" s="86" t="str">
        <f>IF(SUM('Control Sample Data'!AH$3:AH$50)&gt;10,IF(AND(ISNUMBER('Control Sample Data'!AH23),'Control Sample Data'!AH23&lt;37,'Control Sample Data'!AH23&gt;0),'Control Sample Data'!AH23,37),"")</f>
        <v/>
      </c>
      <c r="AI23" s="86" t="str">
        <f>IF(SUM('Control Sample Data'!AI$3:AI$50)&gt;10,IF(AND(ISNUMBER('Control Sample Data'!AI23),'Control Sample Data'!AI23&lt;37,'Control Sample Data'!AI23&gt;0),'Control Sample Data'!AI23,37),"")</f>
        <v/>
      </c>
      <c r="AJ23" s="86" t="str">
        <f>IF(SUM('Control Sample Data'!AJ$3:AJ$50)&gt;10,IF(AND(ISNUMBER('Control Sample Data'!AJ23),'Control Sample Data'!AJ23&lt;37,'Control Sample Data'!AJ23&gt;0),'Control Sample Data'!AJ23,37),"")</f>
        <v/>
      </c>
      <c r="AK23" s="86" t="str">
        <f>IF(SUM('Control Sample Data'!AK$3:AK$50)&gt;10,IF(AND(ISNUMBER('Control Sample Data'!AK23),'Control Sample Data'!AK23&lt;37,'Control Sample Data'!AK23&gt;0),'Control Sample Data'!AK23,37),"")</f>
        <v/>
      </c>
      <c r="AL23" s="86" t="str">
        <f>IF(SUM('Control Sample Data'!AL$3:AL$50)&gt;10,IF(AND(ISNUMBER('Control Sample Data'!AL23),'Control Sample Data'!AL23&lt;37,'Control Sample Data'!AL23&gt;0),'Control Sample Data'!AL23,37),"")</f>
        <v/>
      </c>
      <c r="AM23" s="86" t="str">
        <f>IF(SUM('Control Sample Data'!AM$3:AM$50)&gt;10,IF(AND(ISNUMBER('Control Sample Data'!AM23),'Control Sample Data'!AM23&lt;37,'Control Sample Data'!AM23&gt;0),'Control Sample Data'!AM23,37),"")</f>
        <v/>
      </c>
      <c r="AN23" s="86" t="str">
        <f>IF(SUM('Control Sample Data'!AN$3:AN$50)&gt;10,IF(AND(ISNUMBER('Control Sample Data'!AN23),'Control Sample Data'!AN23&lt;37,'Control Sample Data'!AN23&gt;0),'Control Sample Data'!AN23,37),"")</f>
        <v/>
      </c>
      <c r="AO23" s="86" t="str">
        <f>IF(SUM('Control Sample Data'!AO$3:AO$50)&gt;10,IF(AND(ISNUMBER('Control Sample Data'!AO23),'Control Sample Data'!AO23&lt;37,'Control Sample Data'!AO23&gt;0),'Control Sample Data'!AO23,37),"")</f>
        <v/>
      </c>
      <c r="AP23" s="86" t="str">
        <f>IF(SUM('Control Sample Data'!AP$3:AP$50)&gt;10,IF(AND(ISNUMBER('Control Sample Data'!AP23),'Control Sample Data'!AP23&lt;37,'Control Sample Data'!AP23&gt;0),'Control Sample Data'!AP23,37),"")</f>
        <v/>
      </c>
      <c r="AQ23" s="86" t="str">
        <f>IF(SUM('Control Sample Data'!AQ$3:AQ$50)&gt;10,IF(AND(ISNUMBER('Control Sample Data'!AQ23),'Control Sample Data'!AQ23&lt;37,'Control Sample Data'!AQ23&gt;0),'Control Sample Data'!AQ23,37),"")</f>
        <v/>
      </c>
      <c r="AR23" s="86" t="str">
        <f>IF(SUM('Control Sample Data'!AR$3:AR$50)&gt;10,IF(AND(ISNUMBER('Control Sample Data'!AR23),'Control Sample Data'!AR23&lt;37,'Control Sample Data'!AR23&gt;0),'Control Sample Data'!AR23,37),"")</f>
        <v/>
      </c>
      <c r="AS23" s="86" t="str">
        <f>IF(SUM('Control Sample Data'!AS$3:AS$50)&gt;10,IF(AND(ISNUMBER('Control Sample Data'!AS23),'Control Sample Data'!AS23&lt;37,'Control Sample Data'!AS23&gt;0),'Control Sample Data'!AS23,37),"")</f>
        <v/>
      </c>
      <c r="AT23" s="86" t="str">
        <f>IF(SUM('Control Sample Data'!AT$3:AT$50)&gt;10,IF(AND(ISNUMBER('Control Sample Data'!AT23),'Control Sample Data'!AT23&lt;37,'Control Sample Data'!AT23&gt;0),'Control Sample Data'!AT23,37),"")</f>
        <v/>
      </c>
      <c r="AU23" s="86" t="str">
        <f>IF(SUM('Control Sample Data'!AU$3:AU$50)&gt;10,IF(AND(ISNUMBER('Control Sample Data'!AU23),'Control Sample Data'!AU23&lt;37,'Control Sample Data'!AU23&gt;0),'Control Sample Data'!AU23,37),"")</f>
        <v/>
      </c>
      <c r="AV23" s="86" t="str">
        <f>IF(SUM('Control Sample Data'!AV$3:AV$50)&gt;10,IF(AND(ISNUMBER('Control Sample Data'!AV23),'Control Sample Data'!AV23&lt;37,'Control Sample Data'!AV23&gt;0),'Control Sample Data'!AV23,37),"")</f>
        <v/>
      </c>
      <c r="AW23" s="86" t="str">
        <f>IF(SUM('Control Sample Data'!AW$3:AW$50)&gt;10,IF(AND(ISNUMBER('Control Sample Data'!AW23),'Control Sample Data'!AW23&lt;37,'Control Sample Data'!AW23&gt;0),'Control Sample Data'!AW23,37),"")</f>
        <v/>
      </c>
      <c r="AX23" s="86" t="str">
        <f>IF(SUM('Control Sample Data'!AX$3:AX$50)&gt;10,IF(AND(ISNUMBER('Control Sample Data'!AX23),'Control Sample Data'!AX23&lt;37,'Control Sample Data'!AX23&gt;0),'Control Sample Data'!AX23,37),"")</f>
        <v/>
      </c>
      <c r="AY23" s="87">
        <f>IF(ISERROR(AVERAGE(Calculations!C23:AX23)),"",AVERAGE(Calculations!C23:AX23))</f>
        <v>37</v>
      </c>
      <c r="AZ23" s="87">
        <f>IF(ISERROR(STDEV(Calculations!C23:AX23)),"",IF(COUNT(Calculations!C23:AX23)&lt;3,"N/A",STDEV(Calculations!C23:AX23)))</f>
        <v>0</v>
      </c>
      <c r="BA23" s="84" t="s">
        <v>1537</v>
      </c>
      <c r="BB23" s="85" t="str">
        <f>'Array Table'!B22</f>
        <v>Desulfovibrio vulgaris</v>
      </c>
      <c r="BC23" s="86">
        <f>IF(SUM('Test Sample Data'!C$3:C$50)&gt;10,IF(AND(ISNUMBER('Test Sample Data'!C23),'Test Sample Data'!C23&lt;37,'Test Sample Data'!C23&gt;0),'Test Sample Data'!C23,37),"")</f>
        <v>35.93</v>
      </c>
      <c r="BD23" s="86">
        <f>IF(SUM('Test Sample Data'!D$3:D$50)&gt;10,IF(AND(ISNUMBER('Test Sample Data'!D23),'Test Sample Data'!D23&lt;37,'Test Sample Data'!D23&gt;0),'Test Sample Data'!D23,37),"")</f>
        <v>35.75</v>
      </c>
      <c r="BE23" s="86">
        <f>IF(SUM('Test Sample Data'!E$3:E$50)&gt;10,IF(AND(ISNUMBER('Test Sample Data'!E23),'Test Sample Data'!E23&lt;37,'Test Sample Data'!E23&gt;0),'Test Sample Data'!E23,37),"")</f>
        <v>34.06</v>
      </c>
      <c r="BF23" s="86" t="str">
        <f>IF(SUM('Test Sample Data'!F$3:F$50)&gt;10,IF(AND(ISNUMBER('Test Sample Data'!F23),'Test Sample Data'!F23&lt;37,'Test Sample Data'!F23&gt;0),'Test Sample Data'!F23,37),"")</f>
        <v/>
      </c>
      <c r="BG23" s="86" t="str">
        <f>IF(SUM('Test Sample Data'!G$3:G$50)&gt;10,IF(AND(ISNUMBER('Test Sample Data'!G23),'Test Sample Data'!G23&lt;37,'Test Sample Data'!G23&gt;0),'Test Sample Data'!G23,37),"")</f>
        <v/>
      </c>
      <c r="BH23" s="86" t="str">
        <f>IF(SUM('Test Sample Data'!H$3:H$50)&gt;10,IF(AND(ISNUMBER('Test Sample Data'!H23),'Test Sample Data'!H23&lt;37,'Test Sample Data'!H23&gt;0),'Test Sample Data'!H23,37),"")</f>
        <v/>
      </c>
      <c r="BI23" s="86" t="str">
        <f>IF(SUM('Test Sample Data'!I$3:I$50)&gt;10,IF(AND(ISNUMBER('Test Sample Data'!I23),'Test Sample Data'!I23&lt;37,'Test Sample Data'!I23&gt;0),'Test Sample Data'!I23,37),"")</f>
        <v/>
      </c>
      <c r="BJ23" s="86" t="str">
        <f>IF(SUM('Test Sample Data'!J$3:J$50)&gt;10,IF(AND(ISNUMBER('Test Sample Data'!J23),'Test Sample Data'!J23&lt;37,'Test Sample Data'!J23&gt;0),'Test Sample Data'!J23,37),"")</f>
        <v/>
      </c>
      <c r="BK23" s="86" t="str">
        <f>IF(SUM('Test Sample Data'!K$3:K$50)&gt;10,IF(AND(ISNUMBER('Test Sample Data'!K23),'Test Sample Data'!K23&lt;37,'Test Sample Data'!K23&gt;0),'Test Sample Data'!K23,37),"")</f>
        <v/>
      </c>
      <c r="BL23" s="86" t="str">
        <f>IF(SUM('Test Sample Data'!L$3:L$50)&gt;10,IF(AND(ISNUMBER('Test Sample Data'!L23),'Test Sample Data'!L23&lt;37,'Test Sample Data'!L23&gt;0),'Test Sample Data'!L23,37),"")</f>
        <v/>
      </c>
      <c r="BM23" s="86" t="str">
        <f>IF(SUM('Test Sample Data'!M$3:M$50)&gt;10,IF(AND(ISNUMBER('Test Sample Data'!M23),'Test Sample Data'!M23&lt;37,'Test Sample Data'!M23&gt;0),'Test Sample Data'!M23,37),"")</f>
        <v/>
      </c>
      <c r="BN23" s="86" t="str">
        <f>IF(SUM('Test Sample Data'!N$3:N$50)&gt;10,IF(AND(ISNUMBER('Test Sample Data'!N23),'Test Sample Data'!N23&lt;37,'Test Sample Data'!N23&gt;0),'Test Sample Data'!N23,37),"")</f>
        <v/>
      </c>
      <c r="BO23" s="86" t="str">
        <f>IF(SUM('Test Sample Data'!O$3:O$50)&gt;10,IF(AND(ISNUMBER('Test Sample Data'!O23),'Test Sample Data'!O23&lt;37,'Test Sample Data'!O23&gt;0),'Test Sample Data'!O23,37),"")</f>
        <v/>
      </c>
      <c r="BP23" s="86" t="str">
        <f>IF(SUM('Test Sample Data'!P$3:P$50)&gt;10,IF(AND(ISNUMBER('Test Sample Data'!P23),'Test Sample Data'!P23&lt;37,'Test Sample Data'!P23&gt;0),'Test Sample Data'!P23,37),"")</f>
        <v/>
      </c>
      <c r="BQ23" s="86" t="str">
        <f>IF(SUM('Test Sample Data'!Q$3:Q$50)&gt;10,IF(AND(ISNUMBER('Test Sample Data'!Q23),'Test Sample Data'!Q23&lt;37,'Test Sample Data'!Q23&gt;0),'Test Sample Data'!Q23,37),"")</f>
        <v/>
      </c>
      <c r="BR23" s="86" t="str">
        <f>IF(SUM('Test Sample Data'!R$3:R$50)&gt;10,IF(AND(ISNUMBER('Test Sample Data'!R23),'Test Sample Data'!R23&lt;37,'Test Sample Data'!R23&gt;0),'Test Sample Data'!R23,37),"")</f>
        <v/>
      </c>
      <c r="BS23" s="86" t="str">
        <f>IF(SUM('Test Sample Data'!S$3:S$50)&gt;10,IF(AND(ISNUMBER('Test Sample Data'!S23),'Test Sample Data'!S23&lt;37,'Test Sample Data'!S23&gt;0),'Test Sample Data'!S23,37),"")</f>
        <v/>
      </c>
      <c r="BT23" s="86" t="str">
        <f>IF(SUM('Test Sample Data'!T$3:T$50)&gt;10,IF(AND(ISNUMBER('Test Sample Data'!T23),'Test Sample Data'!T23&lt;37,'Test Sample Data'!T23&gt;0),'Test Sample Data'!T23,37),"")</f>
        <v/>
      </c>
      <c r="BU23" s="86" t="str">
        <f>IF(SUM('Test Sample Data'!U$3:U$50)&gt;10,IF(AND(ISNUMBER('Test Sample Data'!U23),'Test Sample Data'!U23&lt;37,'Test Sample Data'!U23&gt;0),'Test Sample Data'!U23,37),"")</f>
        <v/>
      </c>
      <c r="BV23" s="86" t="str">
        <f>IF(SUM('Test Sample Data'!V$3:V$50)&gt;10,IF(AND(ISNUMBER('Test Sample Data'!V23),'Test Sample Data'!V23&lt;37,'Test Sample Data'!V23&gt;0),'Test Sample Data'!V23,37),"")</f>
        <v/>
      </c>
      <c r="BW23" s="86" t="str">
        <f>IF(SUM('Test Sample Data'!W$3:W$50)&gt;10,IF(AND(ISNUMBER('Test Sample Data'!W23),'Test Sample Data'!W23&lt;37,'Test Sample Data'!W23&gt;0),'Test Sample Data'!W23,37),"")</f>
        <v/>
      </c>
      <c r="BX23" s="86" t="str">
        <f>IF(SUM('Test Sample Data'!X$3:X$50)&gt;10,IF(AND(ISNUMBER('Test Sample Data'!X23),'Test Sample Data'!X23&lt;37,'Test Sample Data'!X23&gt;0),'Test Sample Data'!X23,37),"")</f>
        <v/>
      </c>
      <c r="BY23" s="86" t="str">
        <f>IF(SUM('Test Sample Data'!Y$3:Y$50)&gt;10,IF(AND(ISNUMBER('Test Sample Data'!Y23),'Test Sample Data'!Y23&lt;37,'Test Sample Data'!Y23&gt;0),'Test Sample Data'!Y23,37),"")</f>
        <v/>
      </c>
      <c r="BZ23" s="86" t="str">
        <f>IF(SUM('Test Sample Data'!Z$3:Z$50)&gt;10,IF(AND(ISNUMBER('Test Sample Data'!Z23),'Test Sample Data'!Z23&lt;37,'Test Sample Data'!Z23&gt;0),'Test Sample Data'!Z23,37),"")</f>
        <v/>
      </c>
      <c r="CA23" s="86" t="str">
        <f>IF(SUM('Test Sample Data'!AA$3:AA$50)&gt;10,IF(AND(ISNUMBER('Test Sample Data'!AA23),'Test Sample Data'!AA23&lt;37,'Test Sample Data'!AA23&gt;0),'Test Sample Data'!AA23,37),"")</f>
        <v/>
      </c>
      <c r="CB23" s="86" t="str">
        <f>IF(SUM('Test Sample Data'!AB$3:AB$50)&gt;10,IF(AND(ISNUMBER('Test Sample Data'!AB23),'Test Sample Data'!AB23&lt;37,'Test Sample Data'!AB23&gt;0),'Test Sample Data'!AB23,37),"")</f>
        <v/>
      </c>
      <c r="CC23" s="86" t="str">
        <f>IF(SUM('Test Sample Data'!AC$3:AC$50)&gt;10,IF(AND(ISNUMBER('Test Sample Data'!AC23),'Test Sample Data'!AC23&lt;37,'Test Sample Data'!AC23&gt;0),'Test Sample Data'!AC23,37),"")</f>
        <v/>
      </c>
      <c r="CD23" s="86" t="str">
        <f>IF(SUM('Test Sample Data'!AD$3:AD$50)&gt;10,IF(AND(ISNUMBER('Test Sample Data'!AD23),'Test Sample Data'!AD23&lt;37,'Test Sample Data'!AD23&gt;0),'Test Sample Data'!AD23,37),"")</f>
        <v/>
      </c>
      <c r="CE23" s="86" t="str">
        <f>IF(SUM('Test Sample Data'!AE$3:AE$50)&gt;10,IF(AND(ISNUMBER('Test Sample Data'!AE23),'Test Sample Data'!AE23&lt;37,'Test Sample Data'!AE23&gt;0),'Test Sample Data'!AE23,37),"")</f>
        <v/>
      </c>
      <c r="CF23" s="86" t="str">
        <f>IF(SUM('Test Sample Data'!AF$3:AF$50)&gt;10,IF(AND(ISNUMBER('Test Sample Data'!AF23),'Test Sample Data'!AF23&lt;37,'Test Sample Data'!AF23&gt;0),'Test Sample Data'!AF23,37),"")</f>
        <v/>
      </c>
      <c r="CG23" s="86" t="str">
        <f>IF(SUM('Test Sample Data'!AG$3:AG$50)&gt;10,IF(AND(ISNUMBER('Test Sample Data'!AG23),'Test Sample Data'!AG23&lt;37,'Test Sample Data'!AG23&gt;0),'Test Sample Data'!AG23,37),"")</f>
        <v/>
      </c>
      <c r="CH23" s="86" t="str">
        <f>IF(SUM('Test Sample Data'!AH$3:AH$50)&gt;10,IF(AND(ISNUMBER('Test Sample Data'!AH23),'Test Sample Data'!AH23&lt;37,'Test Sample Data'!AH23&gt;0),'Test Sample Data'!AH23,37),"")</f>
        <v/>
      </c>
      <c r="CI23" s="86" t="str">
        <f>IF(SUM('Test Sample Data'!AI$3:AI$50)&gt;10,IF(AND(ISNUMBER('Test Sample Data'!AI23),'Test Sample Data'!AI23&lt;37,'Test Sample Data'!AI23&gt;0),'Test Sample Data'!AI23,37),"")</f>
        <v/>
      </c>
      <c r="CJ23" s="86" t="str">
        <f>IF(SUM('Test Sample Data'!AJ$3:AJ$50)&gt;10,IF(AND(ISNUMBER('Test Sample Data'!AJ23),'Test Sample Data'!AJ23&lt;37,'Test Sample Data'!AJ23&gt;0),'Test Sample Data'!AJ23,37),"")</f>
        <v/>
      </c>
      <c r="CK23" s="86" t="str">
        <f>IF(SUM('Test Sample Data'!AK$3:AK$50)&gt;10,IF(AND(ISNUMBER('Test Sample Data'!AK23),'Test Sample Data'!AK23&lt;37,'Test Sample Data'!AK23&gt;0),'Test Sample Data'!AK23,37),"")</f>
        <v/>
      </c>
      <c r="CL23" s="86" t="str">
        <f>IF(SUM('Test Sample Data'!AL$3:AL$50)&gt;10,IF(AND(ISNUMBER('Test Sample Data'!AL23),'Test Sample Data'!AL23&lt;37,'Test Sample Data'!AL23&gt;0),'Test Sample Data'!AL23,37),"")</f>
        <v/>
      </c>
      <c r="CM23" s="86" t="str">
        <f>IF(SUM('Test Sample Data'!AM$3:AM$50)&gt;10,IF(AND(ISNUMBER('Test Sample Data'!AM23),'Test Sample Data'!AM23&lt;37,'Test Sample Data'!AM23&gt;0),'Test Sample Data'!AM23,37),"")</f>
        <v/>
      </c>
      <c r="CN23" s="86" t="str">
        <f>IF(SUM('Test Sample Data'!AN$3:AN$50)&gt;10,IF(AND(ISNUMBER('Test Sample Data'!AN23),'Test Sample Data'!AN23&lt;37,'Test Sample Data'!AN23&gt;0),'Test Sample Data'!AN23,37),"")</f>
        <v/>
      </c>
      <c r="CO23" s="86" t="str">
        <f>IF(SUM('Test Sample Data'!AO$3:AO$50)&gt;10,IF(AND(ISNUMBER('Test Sample Data'!AO23),'Test Sample Data'!AO23&lt;37,'Test Sample Data'!AO23&gt;0),'Test Sample Data'!AO23,37),"")</f>
        <v/>
      </c>
      <c r="CP23" s="86" t="str">
        <f>IF(SUM('Test Sample Data'!AP$3:AP$50)&gt;10,IF(AND(ISNUMBER('Test Sample Data'!AP23),'Test Sample Data'!AP23&lt;37,'Test Sample Data'!AP23&gt;0),'Test Sample Data'!AP23,37),"")</f>
        <v/>
      </c>
      <c r="CQ23" s="86" t="str">
        <f>IF(SUM('Test Sample Data'!AQ$3:AQ$50)&gt;10,IF(AND(ISNUMBER('Test Sample Data'!AQ23),'Test Sample Data'!AQ23&lt;37,'Test Sample Data'!AQ23&gt;0),'Test Sample Data'!AQ23,37),"")</f>
        <v/>
      </c>
      <c r="CR23" s="86" t="str">
        <f>IF(SUM('Test Sample Data'!AR$3:AR$50)&gt;10,IF(AND(ISNUMBER('Test Sample Data'!AR23),'Test Sample Data'!AR23&lt;37,'Test Sample Data'!AR23&gt;0),'Test Sample Data'!AR23,37),"")</f>
        <v/>
      </c>
      <c r="CS23" s="86" t="str">
        <f>IF(SUM('Test Sample Data'!AS$3:AS$50)&gt;10,IF(AND(ISNUMBER('Test Sample Data'!AS23),'Test Sample Data'!AS23&lt;37,'Test Sample Data'!AS23&gt;0),'Test Sample Data'!AS23,37),"")</f>
        <v/>
      </c>
      <c r="CT23" s="86" t="str">
        <f>IF(SUM('Test Sample Data'!AT$3:AT$50)&gt;10,IF(AND(ISNUMBER('Test Sample Data'!AT23),'Test Sample Data'!AT23&lt;37,'Test Sample Data'!AT23&gt;0),'Test Sample Data'!AT23,37),"")</f>
        <v/>
      </c>
      <c r="CU23" s="86" t="str">
        <f>IF(SUM('Test Sample Data'!AU$3:AU$50)&gt;10,IF(AND(ISNUMBER('Test Sample Data'!AU23),'Test Sample Data'!AU23&lt;37,'Test Sample Data'!AU23&gt;0),'Test Sample Data'!AU23,37),"")</f>
        <v/>
      </c>
      <c r="CV23" s="86" t="str">
        <f>IF(SUM('Test Sample Data'!AV$3:AV$50)&gt;10,IF(AND(ISNUMBER('Test Sample Data'!AV23),'Test Sample Data'!AV23&lt;37,'Test Sample Data'!AV23&gt;0),'Test Sample Data'!AV23,37),"")</f>
        <v/>
      </c>
      <c r="CW23" s="86" t="str">
        <f>IF(SUM('Test Sample Data'!AW$3:AW$50)&gt;10,IF(AND(ISNUMBER('Test Sample Data'!AW23),'Test Sample Data'!AW23&lt;37,'Test Sample Data'!AW23&gt;0),'Test Sample Data'!AW23,37),"")</f>
        <v/>
      </c>
      <c r="CX23" s="86" t="str">
        <f>IF(SUM('Test Sample Data'!AX$3:AX$50)&gt;10,IF(AND(ISNUMBER('Test Sample Data'!AX23),'Test Sample Data'!AX23&lt;37,'Test Sample Data'!AX23&gt;0),'Test Sample Data'!AX23,37),"")</f>
        <v/>
      </c>
      <c r="CY23" s="87">
        <f>IF(ISERROR(AVERAGE(Calculations!BC23:CX23)),"",AVERAGE(Calculations!BC23:CX23))</f>
        <v>35.24666666666667</v>
      </c>
      <c r="CZ23" s="87">
        <f>IF(ISERROR(STDEV(Calculations!BC23:CX23)),"",IF(COUNT(Calculations!BC23:CX23)&lt;3,"N/A",STDEV(Calculations!BC23:CX23)))</f>
        <v>1.0316168539401296</v>
      </c>
      <c r="DA23" s="84" t="s">
        <v>1537</v>
      </c>
      <c r="DB23" s="85" t="str">
        <f>'Array Table'!B22</f>
        <v>Desulfovibrio vulgaris</v>
      </c>
      <c r="DC23" s="87">
        <f>IF(SUM('No Template Controls'!C$3:C$50)&gt;10,IF(AND(ISNUMBER('No Template Controls'!C23),'No Template Controls'!C23&lt;37,'No Template Controls'!C23&gt;0),'No Template Controls'!C23,37),"")</f>
        <v>37</v>
      </c>
      <c r="DD23" s="87">
        <f>IF(SUM('No Template Controls'!D$3:D$50)&gt;10,IF(AND(ISNUMBER('No Template Controls'!D23),'No Template Controls'!D23&lt;37,'No Template Controls'!D23&gt;0),'No Template Controls'!D23,37),"")</f>
        <v>37</v>
      </c>
      <c r="DE23" s="87">
        <f>IF(SUM('No Template Controls'!E$3:E$50)&gt;10,IF(AND(ISNUMBER('No Template Controls'!E23),'No Template Controls'!E23&lt;37,'No Template Controls'!E23&gt;0),'No Template Controls'!E23,37),"")</f>
        <v>37</v>
      </c>
      <c r="DF23" s="87" t="str">
        <f>IF(SUM('No Template Controls'!F$3:F$50)&gt;10,IF(AND(ISNUMBER('No Template Controls'!F23),'No Template Controls'!F23&lt;37,'No Template Controls'!F23&gt;0),'No Template Controls'!F23,37),"")</f>
        <v/>
      </c>
      <c r="DG23" s="87" t="str">
        <f>IF(SUM('No Template Controls'!G$3:G$50)&gt;10,IF(AND(ISNUMBER('No Template Controls'!G23),'No Template Controls'!G23&lt;37,'No Template Controls'!G23&gt;0),'No Template Controls'!G23,37),"")</f>
        <v/>
      </c>
      <c r="DH23" s="87" t="str">
        <f>IF(SUM('No Template Controls'!H$3:H$50)&gt;10,IF(AND(ISNUMBER('No Template Controls'!H23),'No Template Controls'!H23&lt;37,'No Template Controls'!H23&gt;0),'No Template Controls'!H23,37),"")</f>
        <v/>
      </c>
      <c r="DI23" s="87">
        <f>IF(ISERROR(AVERAGE(Calculations!DC23:DH23)),"",AVERAGE(Calculations!DC23:DH23))</f>
        <v>37</v>
      </c>
      <c r="DJ23" s="87">
        <f>IF(ISERROR(STDEV(Calculations!DC23:DH23)),"",IF(COUNT(Calculations!DC23:DH23)&lt;3,"N/A",STDEV(Calculations!DC23:DH23)))</f>
        <v>0</v>
      </c>
      <c r="DK23" s="84" t="s">
        <v>1537</v>
      </c>
      <c r="DL23" s="85" t="str">
        <f>'Array Table'!B22</f>
        <v>Desulfovibrio vulgaris</v>
      </c>
      <c r="DM23" s="86">
        <f t="shared" si="0"/>
        <v>12.5</v>
      </c>
      <c r="DN23" s="86">
        <f t="shared" si="1"/>
        <v>12.274999999999999</v>
      </c>
      <c r="DO23" s="86">
        <f t="shared" si="2"/>
        <v>12.5</v>
      </c>
      <c r="DP23" s="86" t="str">
        <f t="shared" si="3"/>
        <v/>
      </c>
      <c r="DQ23" s="86" t="str">
        <f t="shared" si="4"/>
        <v/>
      </c>
      <c r="DR23" s="86" t="str">
        <f t="shared" si="5"/>
        <v/>
      </c>
      <c r="DS23" s="86" t="str">
        <f t="shared" si="6"/>
        <v/>
      </c>
      <c r="DT23" s="86" t="str">
        <f t="shared" si="7"/>
        <v/>
      </c>
      <c r="DU23" s="86" t="str">
        <f t="shared" si="8"/>
        <v/>
      </c>
      <c r="DV23" s="86" t="str">
        <f t="shared" si="9"/>
        <v/>
      </c>
      <c r="DW23" s="86" t="str">
        <f t="shared" si="10"/>
        <v/>
      </c>
      <c r="DX23" s="86" t="str">
        <f t="shared" si="11"/>
        <v/>
      </c>
      <c r="DY23" s="86" t="str">
        <f t="shared" si="12"/>
        <v/>
      </c>
      <c r="DZ23" s="86" t="str">
        <f t="shared" si="13"/>
        <v/>
      </c>
      <c r="EA23" s="86" t="str">
        <f t="shared" si="14"/>
        <v/>
      </c>
      <c r="EB23" s="86" t="str">
        <f t="shared" si="15"/>
        <v/>
      </c>
      <c r="EC23" s="86" t="str">
        <f t="shared" si="16"/>
        <v/>
      </c>
      <c r="ED23" s="86" t="str">
        <f t="shared" si="17"/>
        <v/>
      </c>
      <c r="EE23" s="86" t="str">
        <f t="shared" si="18"/>
        <v/>
      </c>
      <c r="EF23" s="86" t="str">
        <f t="shared" si="19"/>
        <v/>
      </c>
      <c r="EG23" s="86" t="str">
        <f t="shared" si="20"/>
        <v/>
      </c>
      <c r="EH23" s="86" t="str">
        <f t="shared" si="21"/>
        <v/>
      </c>
      <c r="EI23" s="86" t="str">
        <f t="shared" si="22"/>
        <v/>
      </c>
      <c r="EJ23" s="86" t="str">
        <f t="shared" si="23"/>
        <v/>
      </c>
      <c r="EK23" s="86" t="str">
        <f t="shared" si="24"/>
        <v/>
      </c>
      <c r="EL23" s="86" t="str">
        <f t="shared" si="25"/>
        <v/>
      </c>
      <c r="EM23" s="86" t="str">
        <f t="shared" si="26"/>
        <v/>
      </c>
      <c r="EN23" s="86" t="str">
        <f t="shared" si="27"/>
        <v/>
      </c>
      <c r="EO23" s="86" t="str">
        <f t="shared" si="28"/>
        <v/>
      </c>
      <c r="EP23" s="86" t="str">
        <f t="shared" si="29"/>
        <v/>
      </c>
      <c r="EQ23" s="86" t="str">
        <f t="shared" si="30"/>
        <v/>
      </c>
      <c r="ER23" s="86" t="str">
        <f t="shared" si="31"/>
        <v/>
      </c>
      <c r="ES23" s="86" t="str">
        <f t="shared" si="32"/>
        <v/>
      </c>
      <c r="ET23" s="86" t="str">
        <f t="shared" si="33"/>
        <v/>
      </c>
      <c r="EU23" s="86" t="str">
        <f t="shared" si="34"/>
        <v/>
      </c>
      <c r="EV23" s="86" t="str">
        <f t="shared" si="35"/>
        <v/>
      </c>
      <c r="EW23" s="86" t="str">
        <f t="shared" si="36"/>
        <v/>
      </c>
      <c r="EX23" s="86" t="str">
        <f t="shared" si="37"/>
        <v/>
      </c>
      <c r="EY23" s="86" t="str">
        <f t="shared" si="38"/>
        <v/>
      </c>
      <c r="EZ23" s="86" t="str">
        <f t="shared" si="39"/>
        <v/>
      </c>
      <c r="FA23" s="86" t="str">
        <f t="shared" si="40"/>
        <v/>
      </c>
      <c r="FB23" s="86" t="str">
        <f t="shared" si="41"/>
        <v/>
      </c>
      <c r="FC23" s="86" t="str">
        <f t="shared" si="42"/>
        <v/>
      </c>
      <c r="FD23" s="86" t="str">
        <f t="shared" si="43"/>
        <v/>
      </c>
      <c r="FE23" s="86" t="str">
        <f t="shared" si="44"/>
        <v/>
      </c>
      <c r="FF23" s="86" t="str">
        <f t="shared" si="45"/>
        <v/>
      </c>
      <c r="FG23" s="86" t="str">
        <f t="shared" si="46"/>
        <v/>
      </c>
      <c r="FH23" s="86" t="str">
        <f t="shared" si="47"/>
        <v/>
      </c>
      <c r="FI23" s="88">
        <f t="shared" si="48"/>
        <v>12.424999999999999</v>
      </c>
      <c r="FJ23" s="84" t="s">
        <v>1537</v>
      </c>
      <c r="FK23" s="85" t="str">
        <f>'Array Table'!B22</f>
        <v>Desulfovibrio vulgaris</v>
      </c>
      <c r="FL23" s="86">
        <f t="shared" si="49"/>
        <v>11.574999999999999</v>
      </c>
      <c r="FM23" s="86">
        <f t="shared" si="50"/>
        <v>10.395</v>
      </c>
      <c r="FN23" s="86">
        <f t="shared" si="51"/>
        <v>10.205000000000002</v>
      </c>
      <c r="FO23" s="86" t="str">
        <f t="shared" si="52"/>
        <v/>
      </c>
      <c r="FP23" s="86" t="str">
        <f t="shared" si="53"/>
        <v/>
      </c>
      <c r="FQ23" s="86" t="str">
        <f t="shared" si="54"/>
        <v/>
      </c>
      <c r="FR23" s="86" t="str">
        <f t="shared" si="55"/>
        <v/>
      </c>
      <c r="FS23" s="86" t="str">
        <f t="shared" si="56"/>
        <v/>
      </c>
      <c r="FT23" s="86" t="str">
        <f t="shared" si="57"/>
        <v/>
      </c>
      <c r="FU23" s="86" t="str">
        <f t="shared" si="58"/>
        <v/>
      </c>
      <c r="FV23" s="86" t="str">
        <f t="shared" si="59"/>
        <v/>
      </c>
      <c r="FW23" s="86" t="str">
        <f t="shared" si="60"/>
        <v/>
      </c>
      <c r="FX23" s="86" t="str">
        <f t="shared" si="61"/>
        <v/>
      </c>
      <c r="FY23" s="86" t="str">
        <f t="shared" si="62"/>
        <v/>
      </c>
      <c r="FZ23" s="86" t="str">
        <f t="shared" si="63"/>
        <v/>
      </c>
      <c r="GA23" s="86" t="str">
        <f t="shared" si="64"/>
        <v/>
      </c>
      <c r="GB23" s="86" t="str">
        <f t="shared" si="65"/>
        <v/>
      </c>
      <c r="GC23" s="86" t="str">
        <f t="shared" si="66"/>
        <v/>
      </c>
      <c r="GD23" s="86" t="str">
        <f t="shared" si="67"/>
        <v/>
      </c>
      <c r="GE23" s="86" t="str">
        <f t="shared" si="68"/>
        <v/>
      </c>
      <c r="GF23" s="86" t="str">
        <f t="shared" si="69"/>
        <v/>
      </c>
      <c r="GG23" s="86" t="str">
        <f t="shared" si="70"/>
        <v/>
      </c>
      <c r="GH23" s="86" t="str">
        <f t="shared" si="71"/>
        <v/>
      </c>
      <c r="GI23" s="86" t="str">
        <f t="shared" si="72"/>
        <v/>
      </c>
      <c r="GJ23" s="86" t="str">
        <f t="shared" si="73"/>
        <v/>
      </c>
      <c r="GK23" s="86" t="str">
        <f t="shared" si="74"/>
        <v/>
      </c>
      <c r="GL23" s="86" t="str">
        <f t="shared" si="75"/>
        <v/>
      </c>
      <c r="GM23" s="86" t="str">
        <f t="shared" si="76"/>
        <v/>
      </c>
      <c r="GN23" s="86" t="str">
        <f t="shared" si="77"/>
        <v/>
      </c>
      <c r="GO23" s="86" t="str">
        <f t="shared" si="78"/>
        <v/>
      </c>
      <c r="GP23" s="86" t="str">
        <f t="shared" si="79"/>
        <v/>
      </c>
      <c r="GQ23" s="86" t="str">
        <f t="shared" si="80"/>
        <v/>
      </c>
      <c r="GR23" s="86" t="str">
        <f t="shared" si="81"/>
        <v/>
      </c>
      <c r="GS23" s="86" t="str">
        <f t="shared" si="82"/>
        <v/>
      </c>
      <c r="GT23" s="86" t="str">
        <f t="shared" si="83"/>
        <v/>
      </c>
      <c r="GU23" s="86" t="str">
        <f t="shared" si="84"/>
        <v/>
      </c>
      <c r="GV23" s="86" t="str">
        <f t="shared" si="85"/>
        <v/>
      </c>
      <c r="GW23" s="86" t="str">
        <f t="shared" si="86"/>
        <v/>
      </c>
      <c r="GX23" s="86" t="str">
        <f t="shared" si="87"/>
        <v/>
      </c>
      <c r="GY23" s="86" t="str">
        <f t="shared" si="88"/>
        <v/>
      </c>
      <c r="GZ23" s="86" t="str">
        <f t="shared" si="89"/>
        <v/>
      </c>
      <c r="HA23" s="86" t="str">
        <f t="shared" si="90"/>
        <v/>
      </c>
      <c r="HB23" s="86" t="str">
        <f t="shared" si="91"/>
        <v/>
      </c>
      <c r="HC23" s="86" t="str">
        <f t="shared" si="92"/>
        <v/>
      </c>
      <c r="HD23" s="86" t="str">
        <f t="shared" si="93"/>
        <v/>
      </c>
      <c r="HE23" s="86" t="str">
        <f t="shared" si="94"/>
        <v/>
      </c>
      <c r="HF23" s="86" t="str">
        <f t="shared" si="95"/>
        <v/>
      </c>
      <c r="HG23" s="86" t="str">
        <f t="shared" si="96"/>
        <v/>
      </c>
      <c r="HH23" s="89">
        <f t="shared" si="97"/>
        <v>10.725</v>
      </c>
      <c r="HI23" s="84" t="s">
        <v>1537</v>
      </c>
      <c r="HJ23" s="85" t="str">
        <f>'Array Table'!B22</f>
        <v>Desulfovibrio vulgaris</v>
      </c>
      <c r="HK23" s="87">
        <f t="shared" si="154"/>
        <v>3.2490095854249397</v>
      </c>
      <c r="HL23" s="90">
        <f t="shared" si="149"/>
        <v>3.2490095854249397</v>
      </c>
      <c r="HM23" s="87">
        <f t="shared" si="150"/>
        <v>0.51175099262876766</v>
      </c>
      <c r="HN23" s="84" t="s">
        <v>1537</v>
      </c>
      <c r="HO23" s="85" t="str">
        <f>'Array Table'!B22</f>
        <v>Desulfovibrio vulgaris</v>
      </c>
      <c r="HP23" s="92">
        <f t="shared" si="151"/>
        <v>0</v>
      </c>
      <c r="HQ23" s="92">
        <f t="shared" si="236"/>
        <v>0</v>
      </c>
      <c r="HR23" s="92">
        <f t="shared" si="237"/>
        <v>0</v>
      </c>
      <c r="HS23" s="92" t="str">
        <f t="shared" si="238"/>
        <v/>
      </c>
      <c r="HT23" s="92" t="str">
        <f t="shared" si="239"/>
        <v/>
      </c>
      <c r="HU23" s="92" t="str">
        <f t="shared" si="240"/>
        <v/>
      </c>
      <c r="HV23" s="92" t="str">
        <f t="shared" si="241"/>
        <v/>
      </c>
      <c r="HW23" s="92" t="str">
        <f t="shared" si="242"/>
        <v/>
      </c>
      <c r="HX23" s="92" t="str">
        <f t="shared" si="243"/>
        <v/>
      </c>
      <c r="HY23" s="92" t="str">
        <f t="shared" si="244"/>
        <v/>
      </c>
      <c r="HZ23" s="92" t="str">
        <f t="shared" si="245"/>
        <v/>
      </c>
      <c r="IA23" s="92" t="str">
        <f t="shared" si="246"/>
        <v/>
      </c>
      <c r="IB23" s="92" t="str">
        <f t="shared" si="247"/>
        <v/>
      </c>
      <c r="IC23" s="92" t="str">
        <f t="shared" si="248"/>
        <v/>
      </c>
      <c r="ID23" s="92" t="str">
        <f t="shared" si="249"/>
        <v/>
      </c>
      <c r="IE23" s="92" t="str">
        <f t="shared" si="250"/>
        <v/>
      </c>
      <c r="IF23" s="92" t="str">
        <f t="shared" si="251"/>
        <v/>
      </c>
      <c r="IG23" s="92" t="str">
        <f t="shared" si="252"/>
        <v/>
      </c>
      <c r="IH23" s="92" t="str">
        <f t="shared" si="253"/>
        <v/>
      </c>
      <c r="II23" s="92" t="str">
        <f t="shared" si="254"/>
        <v/>
      </c>
      <c r="IJ23" s="92" t="str">
        <f t="shared" si="255"/>
        <v/>
      </c>
      <c r="IK23" s="92" t="str">
        <f t="shared" si="155"/>
        <v/>
      </c>
      <c r="IL23" s="92" t="str">
        <f t="shared" si="156"/>
        <v/>
      </c>
      <c r="IM23" s="92" t="str">
        <f t="shared" si="157"/>
        <v/>
      </c>
      <c r="IN23" s="92" t="str">
        <f t="shared" si="158"/>
        <v/>
      </c>
      <c r="IO23" s="92" t="str">
        <f t="shared" si="159"/>
        <v/>
      </c>
      <c r="IP23" s="92" t="str">
        <f t="shared" si="160"/>
        <v/>
      </c>
      <c r="IQ23" s="92" t="str">
        <f t="shared" si="161"/>
        <v/>
      </c>
      <c r="IR23" s="92" t="str">
        <f t="shared" si="162"/>
        <v/>
      </c>
      <c r="IS23" s="92" t="str">
        <f t="shared" si="163"/>
        <v/>
      </c>
      <c r="IT23" s="92" t="str">
        <f t="shared" si="164"/>
        <v/>
      </c>
      <c r="IU23" s="92" t="str">
        <f t="shared" si="165"/>
        <v/>
      </c>
      <c r="IV23" s="92" t="str">
        <f t="shared" si="166"/>
        <v/>
      </c>
      <c r="IW23" s="92" t="str">
        <f t="shared" si="167"/>
        <v/>
      </c>
      <c r="IX23" s="92" t="str">
        <f t="shared" si="168"/>
        <v/>
      </c>
      <c r="IY23" s="92" t="str">
        <f t="shared" si="169"/>
        <v/>
      </c>
      <c r="IZ23" s="92" t="str">
        <f t="shared" si="170"/>
        <v/>
      </c>
      <c r="JA23" s="92" t="str">
        <f t="shared" si="171"/>
        <v/>
      </c>
      <c r="JB23" s="92" t="str">
        <f t="shared" si="172"/>
        <v/>
      </c>
      <c r="JC23" s="92" t="str">
        <f t="shared" si="173"/>
        <v/>
      </c>
      <c r="JD23" s="92" t="str">
        <f t="shared" si="174"/>
        <v/>
      </c>
      <c r="JE23" s="92" t="str">
        <f t="shared" si="175"/>
        <v/>
      </c>
      <c r="JF23" s="92" t="str">
        <f t="shared" si="176"/>
        <v/>
      </c>
      <c r="JG23" s="92" t="str">
        <f t="shared" si="177"/>
        <v/>
      </c>
      <c r="JH23" s="92" t="str">
        <f t="shared" si="178"/>
        <v/>
      </c>
      <c r="JI23" s="92" t="str">
        <f t="shared" si="179"/>
        <v/>
      </c>
      <c r="JJ23" s="92" t="str">
        <f t="shared" si="180"/>
        <v/>
      </c>
      <c r="JK23" s="92" t="str">
        <f t="shared" si="181"/>
        <v/>
      </c>
      <c r="JL23" s="84" t="s">
        <v>1537</v>
      </c>
      <c r="JM23" s="85" t="str">
        <f>'Array Table'!B22</f>
        <v>Desulfovibrio vulgaris</v>
      </c>
      <c r="JN23" s="92">
        <f t="shared" si="152"/>
        <v>1.0700000000000003</v>
      </c>
      <c r="JO23" s="92">
        <f t="shared" si="256"/>
        <v>1.25</v>
      </c>
      <c r="JP23" s="92">
        <f t="shared" si="257"/>
        <v>2.9399999999999977</v>
      </c>
      <c r="JQ23" s="92" t="str">
        <f t="shared" si="258"/>
        <v/>
      </c>
      <c r="JR23" s="92" t="str">
        <f t="shared" si="259"/>
        <v/>
      </c>
      <c r="JS23" s="92" t="str">
        <f t="shared" si="260"/>
        <v/>
      </c>
      <c r="JT23" s="92" t="str">
        <f t="shared" si="261"/>
        <v/>
      </c>
      <c r="JU23" s="92" t="str">
        <f t="shared" si="262"/>
        <v/>
      </c>
      <c r="JV23" s="92" t="str">
        <f t="shared" si="263"/>
        <v/>
      </c>
      <c r="JW23" s="92" t="str">
        <f t="shared" si="264"/>
        <v/>
      </c>
      <c r="JX23" s="92" t="str">
        <f t="shared" si="265"/>
        <v/>
      </c>
      <c r="JY23" s="92" t="str">
        <f t="shared" si="266"/>
        <v/>
      </c>
      <c r="JZ23" s="92" t="str">
        <f t="shared" si="267"/>
        <v/>
      </c>
      <c r="KA23" s="92" t="str">
        <f t="shared" si="268"/>
        <v/>
      </c>
      <c r="KB23" s="92" t="str">
        <f t="shared" si="269"/>
        <v/>
      </c>
      <c r="KC23" s="92" t="str">
        <f t="shared" si="270"/>
        <v/>
      </c>
      <c r="KD23" s="92" t="str">
        <f t="shared" si="271"/>
        <v/>
      </c>
      <c r="KE23" s="92" t="str">
        <f t="shared" si="272"/>
        <v/>
      </c>
      <c r="KF23" s="92" t="str">
        <f t="shared" si="273"/>
        <v/>
      </c>
      <c r="KG23" s="92" t="str">
        <f t="shared" si="274"/>
        <v/>
      </c>
      <c r="KH23" s="92" t="str">
        <f t="shared" si="275"/>
        <v/>
      </c>
      <c r="KI23" s="92" t="str">
        <f t="shared" si="182"/>
        <v/>
      </c>
      <c r="KJ23" s="92" t="str">
        <f t="shared" si="183"/>
        <v/>
      </c>
      <c r="KK23" s="92" t="str">
        <f t="shared" si="184"/>
        <v/>
      </c>
      <c r="KL23" s="92" t="str">
        <f t="shared" si="185"/>
        <v/>
      </c>
      <c r="KM23" s="92" t="str">
        <f t="shared" si="186"/>
        <v/>
      </c>
      <c r="KN23" s="92" t="str">
        <f t="shared" si="187"/>
        <v/>
      </c>
      <c r="KO23" s="92" t="str">
        <f t="shared" si="188"/>
        <v/>
      </c>
      <c r="KP23" s="92" t="str">
        <f t="shared" si="189"/>
        <v/>
      </c>
      <c r="KQ23" s="92" t="str">
        <f t="shared" si="190"/>
        <v/>
      </c>
      <c r="KR23" s="92" t="str">
        <f t="shared" si="191"/>
        <v/>
      </c>
      <c r="KS23" s="92" t="str">
        <f t="shared" si="192"/>
        <v/>
      </c>
      <c r="KT23" s="92" t="str">
        <f t="shared" si="193"/>
        <v/>
      </c>
      <c r="KU23" s="92" t="str">
        <f t="shared" si="194"/>
        <v/>
      </c>
      <c r="KV23" s="92" t="str">
        <f t="shared" si="195"/>
        <v/>
      </c>
      <c r="KW23" s="92" t="str">
        <f t="shared" si="196"/>
        <v/>
      </c>
      <c r="KX23" s="92" t="str">
        <f t="shared" si="197"/>
        <v/>
      </c>
      <c r="KY23" s="92" t="str">
        <f t="shared" si="198"/>
        <v/>
      </c>
      <c r="KZ23" s="92" t="str">
        <f t="shared" si="199"/>
        <v/>
      </c>
      <c r="LA23" s="92" t="str">
        <f t="shared" si="200"/>
        <v/>
      </c>
      <c r="LB23" s="92" t="str">
        <f t="shared" si="201"/>
        <v/>
      </c>
      <c r="LC23" s="92" t="str">
        <f t="shared" si="202"/>
        <v/>
      </c>
      <c r="LD23" s="92" t="str">
        <f t="shared" si="203"/>
        <v/>
      </c>
      <c r="LE23" s="92" t="str">
        <f t="shared" si="204"/>
        <v/>
      </c>
      <c r="LF23" s="92" t="str">
        <f t="shared" si="205"/>
        <v/>
      </c>
      <c r="LG23" s="92" t="str">
        <f t="shared" si="206"/>
        <v/>
      </c>
      <c r="LH23" s="92" t="str">
        <f t="shared" si="207"/>
        <v/>
      </c>
      <c r="LI23" s="92" t="str">
        <f t="shared" si="208"/>
        <v/>
      </c>
      <c r="LJ23" s="84" t="s">
        <v>1537</v>
      </c>
      <c r="LK23" s="85" t="str">
        <f>'Array Table'!B22</f>
        <v>Desulfovibrio vulgaris</v>
      </c>
      <c r="LL23" s="93" t="str">
        <f t="shared" si="153"/>
        <v>-</v>
      </c>
      <c r="LM23" s="93" t="str">
        <f t="shared" si="276"/>
        <v>-</v>
      </c>
      <c r="LN23" s="93" t="str">
        <f t="shared" si="277"/>
        <v>-</v>
      </c>
      <c r="LO23" s="93" t="str">
        <f t="shared" si="278"/>
        <v/>
      </c>
      <c r="LP23" s="93" t="str">
        <f t="shared" si="279"/>
        <v/>
      </c>
      <c r="LQ23" s="93" t="str">
        <f t="shared" si="280"/>
        <v/>
      </c>
      <c r="LR23" s="93" t="str">
        <f t="shared" si="281"/>
        <v/>
      </c>
      <c r="LS23" s="93" t="str">
        <f t="shared" si="282"/>
        <v/>
      </c>
      <c r="LT23" s="93" t="str">
        <f t="shared" si="283"/>
        <v/>
      </c>
      <c r="LU23" s="93" t="str">
        <f t="shared" si="284"/>
        <v/>
      </c>
      <c r="LV23" s="93" t="str">
        <f t="shared" si="285"/>
        <v/>
      </c>
      <c r="LW23" s="93" t="str">
        <f t="shared" si="286"/>
        <v/>
      </c>
      <c r="LX23" s="93" t="str">
        <f t="shared" si="287"/>
        <v/>
      </c>
      <c r="LY23" s="93" t="str">
        <f t="shared" si="288"/>
        <v/>
      </c>
      <c r="LZ23" s="93" t="str">
        <f t="shared" si="289"/>
        <v/>
      </c>
      <c r="MA23" s="93" t="str">
        <f t="shared" si="290"/>
        <v/>
      </c>
      <c r="MB23" s="93" t="str">
        <f t="shared" si="291"/>
        <v/>
      </c>
      <c r="MC23" s="93" t="str">
        <f t="shared" si="292"/>
        <v/>
      </c>
      <c r="MD23" s="93" t="str">
        <f t="shared" si="293"/>
        <v/>
      </c>
      <c r="ME23" s="93" t="str">
        <f t="shared" si="294"/>
        <v/>
      </c>
      <c r="MF23" s="93" t="str">
        <f t="shared" si="295"/>
        <v/>
      </c>
      <c r="MG23" s="93" t="str">
        <f t="shared" si="209"/>
        <v/>
      </c>
      <c r="MH23" s="93" t="str">
        <f t="shared" si="210"/>
        <v/>
      </c>
      <c r="MI23" s="93" t="str">
        <f t="shared" si="211"/>
        <v/>
      </c>
      <c r="MJ23" s="93" t="str">
        <f t="shared" si="212"/>
        <v/>
      </c>
      <c r="MK23" s="93" t="str">
        <f t="shared" si="213"/>
        <v/>
      </c>
      <c r="ML23" s="93" t="str">
        <f t="shared" si="214"/>
        <v/>
      </c>
      <c r="MM23" s="93" t="str">
        <f t="shared" si="215"/>
        <v/>
      </c>
      <c r="MN23" s="93" t="str">
        <f t="shared" si="216"/>
        <v/>
      </c>
      <c r="MO23" s="93" t="str">
        <f t="shared" si="217"/>
        <v/>
      </c>
      <c r="MP23" s="93" t="str">
        <f t="shared" si="218"/>
        <v/>
      </c>
      <c r="MQ23" s="93" t="str">
        <f t="shared" si="219"/>
        <v/>
      </c>
      <c r="MR23" s="93" t="str">
        <f t="shared" si="220"/>
        <v/>
      </c>
      <c r="MS23" s="93" t="str">
        <f t="shared" si="221"/>
        <v/>
      </c>
      <c r="MT23" s="93" t="str">
        <f t="shared" si="222"/>
        <v/>
      </c>
      <c r="MU23" s="93" t="str">
        <f t="shared" si="223"/>
        <v/>
      </c>
      <c r="MV23" s="93" t="str">
        <f t="shared" si="224"/>
        <v/>
      </c>
      <c r="MW23" s="93" t="str">
        <f t="shared" si="225"/>
        <v/>
      </c>
      <c r="MX23" s="93" t="str">
        <f t="shared" si="226"/>
        <v/>
      </c>
      <c r="MY23" s="93" t="str">
        <f t="shared" si="227"/>
        <v/>
      </c>
      <c r="MZ23" s="93" t="str">
        <f t="shared" si="228"/>
        <v/>
      </c>
      <c r="NA23" s="93" t="str">
        <f t="shared" si="229"/>
        <v/>
      </c>
      <c r="NB23" s="93" t="str">
        <f t="shared" si="230"/>
        <v/>
      </c>
      <c r="NC23" s="93" t="str">
        <f t="shared" si="231"/>
        <v/>
      </c>
      <c r="ND23" s="93" t="str">
        <f t="shared" si="232"/>
        <v/>
      </c>
      <c r="NE23" s="93" t="str">
        <f t="shared" si="233"/>
        <v/>
      </c>
      <c r="NF23" s="93" t="str">
        <f t="shared" si="234"/>
        <v/>
      </c>
      <c r="NG23" s="93" t="str">
        <f t="shared" si="235"/>
        <v/>
      </c>
      <c r="NH23" s="84" t="s">
        <v>1537</v>
      </c>
      <c r="NI23" s="85" t="str">
        <f>'Array Table'!B22</f>
        <v>Desulfovibrio vulgaris</v>
      </c>
      <c r="NJ23" s="93" t="str">
        <f t="shared" si="101"/>
        <v>-</v>
      </c>
      <c r="NK23" s="93" t="str">
        <f t="shared" si="102"/>
        <v>-</v>
      </c>
      <c r="NL23" s="93" t="str">
        <f t="shared" si="103"/>
        <v>+/-</v>
      </c>
      <c r="NM23" s="93" t="str">
        <f t="shared" si="104"/>
        <v/>
      </c>
      <c r="NN23" s="93" t="str">
        <f t="shared" si="105"/>
        <v/>
      </c>
      <c r="NO23" s="93" t="str">
        <f t="shared" si="106"/>
        <v/>
      </c>
      <c r="NP23" s="93" t="str">
        <f t="shared" si="107"/>
        <v/>
      </c>
      <c r="NQ23" s="93" t="str">
        <f t="shared" si="108"/>
        <v/>
      </c>
      <c r="NR23" s="93" t="str">
        <f t="shared" si="109"/>
        <v/>
      </c>
      <c r="NS23" s="93" t="str">
        <f t="shared" si="110"/>
        <v/>
      </c>
      <c r="NT23" s="93" t="str">
        <f t="shared" si="111"/>
        <v/>
      </c>
      <c r="NU23" s="93" t="str">
        <f t="shared" si="112"/>
        <v/>
      </c>
      <c r="NV23" s="93" t="str">
        <f t="shared" si="113"/>
        <v/>
      </c>
      <c r="NW23" s="93" t="str">
        <f t="shared" si="114"/>
        <v/>
      </c>
      <c r="NX23" s="93" t="str">
        <f t="shared" si="115"/>
        <v/>
      </c>
      <c r="NY23" s="93" t="str">
        <f t="shared" si="116"/>
        <v/>
      </c>
      <c r="NZ23" s="93" t="str">
        <f t="shared" si="117"/>
        <v/>
      </c>
      <c r="OA23" s="93" t="str">
        <f t="shared" si="118"/>
        <v/>
      </c>
      <c r="OB23" s="93" t="str">
        <f t="shared" si="119"/>
        <v/>
      </c>
      <c r="OC23" s="93" t="str">
        <f t="shared" si="120"/>
        <v/>
      </c>
      <c r="OD23" s="93" t="str">
        <f t="shared" si="121"/>
        <v/>
      </c>
      <c r="OE23" s="93" t="str">
        <f t="shared" si="122"/>
        <v/>
      </c>
      <c r="OF23" s="93" t="str">
        <f t="shared" si="123"/>
        <v/>
      </c>
      <c r="OG23" s="93" t="str">
        <f t="shared" si="124"/>
        <v/>
      </c>
      <c r="OH23" s="93" t="str">
        <f t="shared" si="125"/>
        <v/>
      </c>
      <c r="OI23" s="93" t="str">
        <f t="shared" si="126"/>
        <v/>
      </c>
      <c r="OJ23" s="93" t="str">
        <f t="shared" si="127"/>
        <v/>
      </c>
      <c r="OK23" s="93" t="str">
        <f t="shared" si="128"/>
        <v/>
      </c>
      <c r="OL23" s="93" t="str">
        <f t="shared" si="129"/>
        <v/>
      </c>
      <c r="OM23" s="93" t="str">
        <f t="shared" si="130"/>
        <v/>
      </c>
      <c r="ON23" s="93" t="str">
        <f t="shared" si="131"/>
        <v/>
      </c>
      <c r="OO23" s="93" t="str">
        <f t="shared" si="132"/>
        <v/>
      </c>
      <c r="OP23" s="93" t="str">
        <f t="shared" si="133"/>
        <v/>
      </c>
      <c r="OQ23" s="93" t="str">
        <f t="shared" si="134"/>
        <v/>
      </c>
      <c r="OR23" s="93" t="str">
        <f t="shared" si="135"/>
        <v/>
      </c>
      <c r="OS23" s="93" t="str">
        <f t="shared" si="136"/>
        <v/>
      </c>
      <c r="OT23" s="93" t="str">
        <f t="shared" si="137"/>
        <v/>
      </c>
      <c r="OU23" s="93" t="str">
        <f t="shared" si="138"/>
        <v/>
      </c>
      <c r="OV23" s="93" t="str">
        <f t="shared" si="139"/>
        <v/>
      </c>
      <c r="OW23" s="93" t="str">
        <f t="shared" si="140"/>
        <v/>
      </c>
      <c r="OX23" s="93" t="str">
        <f t="shared" si="141"/>
        <v/>
      </c>
      <c r="OY23" s="93" t="str">
        <f t="shared" si="142"/>
        <v/>
      </c>
      <c r="OZ23" s="93" t="str">
        <f t="shared" si="143"/>
        <v/>
      </c>
      <c r="PA23" s="93" t="str">
        <f t="shared" si="144"/>
        <v/>
      </c>
      <c r="PB23" s="93" t="str">
        <f t="shared" si="145"/>
        <v/>
      </c>
      <c r="PC23" s="93" t="str">
        <f t="shared" si="146"/>
        <v/>
      </c>
      <c r="PD23" s="93" t="str">
        <f t="shared" si="147"/>
        <v/>
      </c>
      <c r="PE23" s="93" t="str">
        <f t="shared" si="148"/>
        <v/>
      </c>
    </row>
    <row r="24" spans="1:421" ht="12.75" x14ac:dyDescent="0.25">
      <c r="A24" s="84" t="s">
        <v>1538</v>
      </c>
      <c r="B24" s="85" t="str">
        <f>'Array Table'!B23</f>
        <v>Dorea formicigenerans</v>
      </c>
      <c r="C24" s="86">
        <f>IF(SUM('Control Sample Data'!C$3:C$50)&gt;10,IF(AND(ISNUMBER('Control Sample Data'!C24),'Control Sample Data'!C24&lt;37,'Control Sample Data'!C24&gt;0),'Control Sample Data'!C24,37),"")</f>
        <v>37</v>
      </c>
      <c r="D24" s="86">
        <f>IF(SUM('Control Sample Data'!D$3:D$50)&gt;10,IF(AND(ISNUMBER('Control Sample Data'!D24),'Control Sample Data'!D24&lt;37,'Control Sample Data'!D24&gt;0),'Control Sample Data'!D24,37),"")</f>
        <v>37</v>
      </c>
      <c r="E24" s="86">
        <f>IF(SUM('Control Sample Data'!E$3:E$50)&gt;10,IF(AND(ISNUMBER('Control Sample Data'!E24),'Control Sample Data'!E24&lt;37,'Control Sample Data'!E24&gt;0),'Control Sample Data'!E24,37),"")</f>
        <v>37</v>
      </c>
      <c r="F24" s="86" t="str">
        <f>IF(SUM('Control Sample Data'!F$3:F$50)&gt;10,IF(AND(ISNUMBER('Control Sample Data'!F24),'Control Sample Data'!F24&lt;37,'Control Sample Data'!F24&gt;0),'Control Sample Data'!F24,37),"")</f>
        <v/>
      </c>
      <c r="G24" s="86" t="str">
        <f>IF(SUM('Control Sample Data'!G$3:G$50)&gt;10,IF(AND(ISNUMBER('Control Sample Data'!G24),'Control Sample Data'!G24&lt;37,'Control Sample Data'!G24&gt;0),'Control Sample Data'!G24,37),"")</f>
        <v/>
      </c>
      <c r="H24" s="86" t="str">
        <f>IF(SUM('Control Sample Data'!H$3:H$50)&gt;10,IF(AND(ISNUMBER('Control Sample Data'!H24),'Control Sample Data'!H24&lt;37,'Control Sample Data'!H24&gt;0),'Control Sample Data'!H24,37),"")</f>
        <v/>
      </c>
      <c r="I24" s="86" t="str">
        <f>IF(SUM('Control Sample Data'!I$3:I$50)&gt;10,IF(AND(ISNUMBER('Control Sample Data'!I24),'Control Sample Data'!I24&lt;37,'Control Sample Data'!I24&gt;0),'Control Sample Data'!I24,37),"")</f>
        <v/>
      </c>
      <c r="J24" s="86" t="str">
        <f>IF(SUM('Control Sample Data'!J$3:J$50)&gt;10,IF(AND(ISNUMBER('Control Sample Data'!J24),'Control Sample Data'!J24&lt;37,'Control Sample Data'!J24&gt;0),'Control Sample Data'!J24,37),"")</f>
        <v/>
      </c>
      <c r="K24" s="86" t="str">
        <f>IF(SUM('Control Sample Data'!K$3:K$50)&gt;10,IF(AND(ISNUMBER('Control Sample Data'!K24),'Control Sample Data'!K24&lt;37,'Control Sample Data'!K24&gt;0),'Control Sample Data'!K24,37),"")</f>
        <v/>
      </c>
      <c r="L24" s="86" t="str">
        <f>IF(SUM('Control Sample Data'!L$3:L$50)&gt;10,IF(AND(ISNUMBER('Control Sample Data'!L24),'Control Sample Data'!L24&lt;37,'Control Sample Data'!L24&gt;0),'Control Sample Data'!L24,37),"")</f>
        <v/>
      </c>
      <c r="M24" s="86" t="str">
        <f>IF(SUM('Control Sample Data'!M$3:M$50)&gt;10,IF(AND(ISNUMBER('Control Sample Data'!M24),'Control Sample Data'!M24&lt;37,'Control Sample Data'!M24&gt;0),'Control Sample Data'!M24,37),"")</f>
        <v/>
      </c>
      <c r="N24" s="86" t="str">
        <f>IF(SUM('Control Sample Data'!N$3:N$50)&gt;10,IF(AND(ISNUMBER('Control Sample Data'!N24),'Control Sample Data'!N24&lt;37,'Control Sample Data'!N24&gt;0),'Control Sample Data'!N24,37),"")</f>
        <v/>
      </c>
      <c r="O24" s="86" t="str">
        <f>IF(SUM('Control Sample Data'!O$3:O$50)&gt;10,IF(AND(ISNUMBER('Control Sample Data'!O24),'Control Sample Data'!O24&lt;37,'Control Sample Data'!O24&gt;0),'Control Sample Data'!O24,37),"")</f>
        <v/>
      </c>
      <c r="P24" s="86" t="str">
        <f>IF(SUM('Control Sample Data'!P$3:P$50)&gt;10,IF(AND(ISNUMBER('Control Sample Data'!P24),'Control Sample Data'!P24&lt;37,'Control Sample Data'!P24&gt;0),'Control Sample Data'!P24,37),"")</f>
        <v/>
      </c>
      <c r="Q24" s="86" t="str">
        <f>IF(SUM('Control Sample Data'!Q$3:Q$50)&gt;10,IF(AND(ISNUMBER('Control Sample Data'!Q24),'Control Sample Data'!Q24&lt;37,'Control Sample Data'!Q24&gt;0),'Control Sample Data'!Q24,37),"")</f>
        <v/>
      </c>
      <c r="R24" s="86" t="str">
        <f>IF(SUM('Control Sample Data'!R$3:R$50)&gt;10,IF(AND(ISNUMBER('Control Sample Data'!R24),'Control Sample Data'!R24&lt;37,'Control Sample Data'!R24&gt;0),'Control Sample Data'!R24,37),"")</f>
        <v/>
      </c>
      <c r="S24" s="86" t="str">
        <f>IF(SUM('Control Sample Data'!S$3:S$50)&gt;10,IF(AND(ISNUMBER('Control Sample Data'!S24),'Control Sample Data'!S24&lt;37,'Control Sample Data'!S24&gt;0),'Control Sample Data'!S24,37),"")</f>
        <v/>
      </c>
      <c r="T24" s="86" t="str">
        <f>IF(SUM('Control Sample Data'!T$3:T$50)&gt;10,IF(AND(ISNUMBER('Control Sample Data'!T24),'Control Sample Data'!T24&lt;37,'Control Sample Data'!T24&gt;0),'Control Sample Data'!T24,37),"")</f>
        <v/>
      </c>
      <c r="U24" s="86" t="str">
        <f>IF(SUM('Control Sample Data'!U$3:U$50)&gt;10,IF(AND(ISNUMBER('Control Sample Data'!U24),'Control Sample Data'!U24&lt;37,'Control Sample Data'!U24&gt;0),'Control Sample Data'!U24,37),"")</f>
        <v/>
      </c>
      <c r="V24" s="86" t="str">
        <f>IF(SUM('Control Sample Data'!V$3:V$50)&gt;10,IF(AND(ISNUMBER('Control Sample Data'!V24),'Control Sample Data'!V24&lt;37,'Control Sample Data'!V24&gt;0),'Control Sample Data'!V24,37),"")</f>
        <v/>
      </c>
      <c r="W24" s="86" t="str">
        <f>IF(SUM('Control Sample Data'!W$3:W$50)&gt;10,IF(AND(ISNUMBER('Control Sample Data'!W24),'Control Sample Data'!W24&lt;37,'Control Sample Data'!W24&gt;0),'Control Sample Data'!W24,37),"")</f>
        <v/>
      </c>
      <c r="X24" s="86" t="str">
        <f>IF(SUM('Control Sample Data'!X$3:X$50)&gt;10,IF(AND(ISNUMBER('Control Sample Data'!X24),'Control Sample Data'!X24&lt;37,'Control Sample Data'!X24&gt;0),'Control Sample Data'!X24,37),"")</f>
        <v/>
      </c>
      <c r="Y24" s="86" t="str">
        <f>IF(SUM('Control Sample Data'!Y$3:Y$50)&gt;10,IF(AND(ISNUMBER('Control Sample Data'!Y24),'Control Sample Data'!Y24&lt;37,'Control Sample Data'!Y24&gt;0),'Control Sample Data'!Y24,37),"")</f>
        <v/>
      </c>
      <c r="Z24" s="86" t="str">
        <f>IF(SUM('Control Sample Data'!Z$3:Z$50)&gt;10,IF(AND(ISNUMBER('Control Sample Data'!Z24),'Control Sample Data'!Z24&lt;37,'Control Sample Data'!Z24&gt;0),'Control Sample Data'!Z24,37),"")</f>
        <v/>
      </c>
      <c r="AA24" s="86" t="str">
        <f>IF(SUM('Control Sample Data'!AA$3:AA$50)&gt;10,IF(AND(ISNUMBER('Control Sample Data'!AA24),'Control Sample Data'!AA24&lt;37,'Control Sample Data'!AA24&gt;0),'Control Sample Data'!AA24,37),"")</f>
        <v/>
      </c>
      <c r="AB24" s="86" t="str">
        <f>IF(SUM('Control Sample Data'!AB$3:AB$50)&gt;10,IF(AND(ISNUMBER('Control Sample Data'!AB24),'Control Sample Data'!AB24&lt;37,'Control Sample Data'!AB24&gt;0),'Control Sample Data'!AB24,37),"")</f>
        <v/>
      </c>
      <c r="AC24" s="86" t="str">
        <f>IF(SUM('Control Sample Data'!AC$3:AC$50)&gt;10,IF(AND(ISNUMBER('Control Sample Data'!AC24),'Control Sample Data'!AC24&lt;37,'Control Sample Data'!AC24&gt;0),'Control Sample Data'!AC24,37),"")</f>
        <v/>
      </c>
      <c r="AD24" s="86" t="str">
        <f>IF(SUM('Control Sample Data'!AD$3:AD$50)&gt;10,IF(AND(ISNUMBER('Control Sample Data'!AD24),'Control Sample Data'!AD24&lt;37,'Control Sample Data'!AD24&gt;0),'Control Sample Data'!AD24,37),"")</f>
        <v/>
      </c>
      <c r="AE24" s="86" t="str">
        <f>IF(SUM('Control Sample Data'!AE$3:AE$50)&gt;10,IF(AND(ISNUMBER('Control Sample Data'!AE24),'Control Sample Data'!AE24&lt;37,'Control Sample Data'!AE24&gt;0),'Control Sample Data'!AE24,37),"")</f>
        <v/>
      </c>
      <c r="AF24" s="86" t="str">
        <f>IF(SUM('Control Sample Data'!AF$3:AF$50)&gt;10,IF(AND(ISNUMBER('Control Sample Data'!AF24),'Control Sample Data'!AF24&lt;37,'Control Sample Data'!AF24&gt;0),'Control Sample Data'!AF24,37),"")</f>
        <v/>
      </c>
      <c r="AG24" s="86" t="str">
        <f>IF(SUM('Control Sample Data'!AG$3:AG$50)&gt;10,IF(AND(ISNUMBER('Control Sample Data'!AG24),'Control Sample Data'!AG24&lt;37,'Control Sample Data'!AG24&gt;0),'Control Sample Data'!AG24,37),"")</f>
        <v/>
      </c>
      <c r="AH24" s="86" t="str">
        <f>IF(SUM('Control Sample Data'!AH$3:AH$50)&gt;10,IF(AND(ISNUMBER('Control Sample Data'!AH24),'Control Sample Data'!AH24&lt;37,'Control Sample Data'!AH24&gt;0),'Control Sample Data'!AH24,37),"")</f>
        <v/>
      </c>
      <c r="AI24" s="86" t="str">
        <f>IF(SUM('Control Sample Data'!AI$3:AI$50)&gt;10,IF(AND(ISNUMBER('Control Sample Data'!AI24),'Control Sample Data'!AI24&lt;37,'Control Sample Data'!AI24&gt;0),'Control Sample Data'!AI24,37),"")</f>
        <v/>
      </c>
      <c r="AJ24" s="86" t="str">
        <f>IF(SUM('Control Sample Data'!AJ$3:AJ$50)&gt;10,IF(AND(ISNUMBER('Control Sample Data'!AJ24),'Control Sample Data'!AJ24&lt;37,'Control Sample Data'!AJ24&gt;0),'Control Sample Data'!AJ24,37),"")</f>
        <v/>
      </c>
      <c r="AK24" s="86" t="str">
        <f>IF(SUM('Control Sample Data'!AK$3:AK$50)&gt;10,IF(AND(ISNUMBER('Control Sample Data'!AK24),'Control Sample Data'!AK24&lt;37,'Control Sample Data'!AK24&gt;0),'Control Sample Data'!AK24,37),"")</f>
        <v/>
      </c>
      <c r="AL24" s="86" t="str">
        <f>IF(SUM('Control Sample Data'!AL$3:AL$50)&gt;10,IF(AND(ISNUMBER('Control Sample Data'!AL24),'Control Sample Data'!AL24&lt;37,'Control Sample Data'!AL24&gt;0),'Control Sample Data'!AL24,37),"")</f>
        <v/>
      </c>
      <c r="AM24" s="86" t="str">
        <f>IF(SUM('Control Sample Data'!AM$3:AM$50)&gt;10,IF(AND(ISNUMBER('Control Sample Data'!AM24),'Control Sample Data'!AM24&lt;37,'Control Sample Data'!AM24&gt;0),'Control Sample Data'!AM24,37),"")</f>
        <v/>
      </c>
      <c r="AN24" s="86" t="str">
        <f>IF(SUM('Control Sample Data'!AN$3:AN$50)&gt;10,IF(AND(ISNUMBER('Control Sample Data'!AN24),'Control Sample Data'!AN24&lt;37,'Control Sample Data'!AN24&gt;0),'Control Sample Data'!AN24,37),"")</f>
        <v/>
      </c>
      <c r="AO24" s="86" t="str">
        <f>IF(SUM('Control Sample Data'!AO$3:AO$50)&gt;10,IF(AND(ISNUMBER('Control Sample Data'!AO24),'Control Sample Data'!AO24&lt;37,'Control Sample Data'!AO24&gt;0),'Control Sample Data'!AO24,37),"")</f>
        <v/>
      </c>
      <c r="AP24" s="86" t="str">
        <f>IF(SUM('Control Sample Data'!AP$3:AP$50)&gt;10,IF(AND(ISNUMBER('Control Sample Data'!AP24),'Control Sample Data'!AP24&lt;37,'Control Sample Data'!AP24&gt;0),'Control Sample Data'!AP24,37),"")</f>
        <v/>
      </c>
      <c r="AQ24" s="86" t="str">
        <f>IF(SUM('Control Sample Data'!AQ$3:AQ$50)&gt;10,IF(AND(ISNUMBER('Control Sample Data'!AQ24),'Control Sample Data'!AQ24&lt;37,'Control Sample Data'!AQ24&gt;0),'Control Sample Data'!AQ24,37),"")</f>
        <v/>
      </c>
      <c r="AR24" s="86" t="str">
        <f>IF(SUM('Control Sample Data'!AR$3:AR$50)&gt;10,IF(AND(ISNUMBER('Control Sample Data'!AR24),'Control Sample Data'!AR24&lt;37,'Control Sample Data'!AR24&gt;0),'Control Sample Data'!AR24,37),"")</f>
        <v/>
      </c>
      <c r="AS24" s="86" t="str">
        <f>IF(SUM('Control Sample Data'!AS$3:AS$50)&gt;10,IF(AND(ISNUMBER('Control Sample Data'!AS24),'Control Sample Data'!AS24&lt;37,'Control Sample Data'!AS24&gt;0),'Control Sample Data'!AS24,37),"")</f>
        <v/>
      </c>
      <c r="AT24" s="86" t="str">
        <f>IF(SUM('Control Sample Data'!AT$3:AT$50)&gt;10,IF(AND(ISNUMBER('Control Sample Data'!AT24),'Control Sample Data'!AT24&lt;37,'Control Sample Data'!AT24&gt;0),'Control Sample Data'!AT24,37),"")</f>
        <v/>
      </c>
      <c r="AU24" s="86" t="str">
        <f>IF(SUM('Control Sample Data'!AU$3:AU$50)&gt;10,IF(AND(ISNUMBER('Control Sample Data'!AU24),'Control Sample Data'!AU24&lt;37,'Control Sample Data'!AU24&gt;0),'Control Sample Data'!AU24,37),"")</f>
        <v/>
      </c>
      <c r="AV24" s="86" t="str">
        <f>IF(SUM('Control Sample Data'!AV$3:AV$50)&gt;10,IF(AND(ISNUMBER('Control Sample Data'!AV24),'Control Sample Data'!AV24&lt;37,'Control Sample Data'!AV24&gt;0),'Control Sample Data'!AV24,37),"")</f>
        <v/>
      </c>
      <c r="AW24" s="86" t="str">
        <f>IF(SUM('Control Sample Data'!AW$3:AW$50)&gt;10,IF(AND(ISNUMBER('Control Sample Data'!AW24),'Control Sample Data'!AW24&lt;37,'Control Sample Data'!AW24&gt;0),'Control Sample Data'!AW24,37),"")</f>
        <v/>
      </c>
      <c r="AX24" s="86" t="str">
        <f>IF(SUM('Control Sample Data'!AX$3:AX$50)&gt;10,IF(AND(ISNUMBER('Control Sample Data'!AX24),'Control Sample Data'!AX24&lt;37,'Control Sample Data'!AX24&gt;0),'Control Sample Data'!AX24,37),"")</f>
        <v/>
      </c>
      <c r="AY24" s="87">
        <f>IF(ISERROR(AVERAGE(Calculations!C24:AX24)),"",AVERAGE(Calculations!C24:AX24))</f>
        <v>37</v>
      </c>
      <c r="AZ24" s="87">
        <f>IF(ISERROR(STDEV(Calculations!C24:AX24)),"",IF(COUNT(Calculations!C24:AX24)&lt;3,"N/A",STDEV(Calculations!C24:AX24)))</f>
        <v>0</v>
      </c>
      <c r="BA24" s="84" t="s">
        <v>1538</v>
      </c>
      <c r="BB24" s="85" t="str">
        <f>'Array Table'!B23</f>
        <v>Dorea formicigenerans</v>
      </c>
      <c r="BC24" s="86">
        <f>IF(SUM('Test Sample Data'!C$3:C$50)&gt;10,IF(AND(ISNUMBER('Test Sample Data'!C24),'Test Sample Data'!C24&lt;37,'Test Sample Data'!C24&gt;0),'Test Sample Data'!C24,37),"")</f>
        <v>37</v>
      </c>
      <c r="BD24" s="86">
        <f>IF(SUM('Test Sample Data'!D$3:D$50)&gt;10,IF(AND(ISNUMBER('Test Sample Data'!D24),'Test Sample Data'!D24&lt;37,'Test Sample Data'!D24&gt;0),'Test Sample Data'!D24,37),"")</f>
        <v>35.81</v>
      </c>
      <c r="BE24" s="86">
        <f>IF(SUM('Test Sample Data'!E$3:E$50)&gt;10,IF(AND(ISNUMBER('Test Sample Data'!E24),'Test Sample Data'!E24&lt;37,'Test Sample Data'!E24&gt;0),'Test Sample Data'!E24,37),"")</f>
        <v>33.549999999999997</v>
      </c>
      <c r="BF24" s="86" t="str">
        <f>IF(SUM('Test Sample Data'!F$3:F$50)&gt;10,IF(AND(ISNUMBER('Test Sample Data'!F24),'Test Sample Data'!F24&lt;37,'Test Sample Data'!F24&gt;0),'Test Sample Data'!F24,37),"")</f>
        <v/>
      </c>
      <c r="BG24" s="86" t="str">
        <f>IF(SUM('Test Sample Data'!G$3:G$50)&gt;10,IF(AND(ISNUMBER('Test Sample Data'!G24),'Test Sample Data'!G24&lt;37,'Test Sample Data'!G24&gt;0),'Test Sample Data'!G24,37),"")</f>
        <v/>
      </c>
      <c r="BH24" s="86" t="str">
        <f>IF(SUM('Test Sample Data'!H$3:H$50)&gt;10,IF(AND(ISNUMBER('Test Sample Data'!H24),'Test Sample Data'!H24&lt;37,'Test Sample Data'!H24&gt;0),'Test Sample Data'!H24,37),"")</f>
        <v/>
      </c>
      <c r="BI24" s="86" t="str">
        <f>IF(SUM('Test Sample Data'!I$3:I$50)&gt;10,IF(AND(ISNUMBER('Test Sample Data'!I24),'Test Sample Data'!I24&lt;37,'Test Sample Data'!I24&gt;0),'Test Sample Data'!I24,37),"")</f>
        <v/>
      </c>
      <c r="BJ24" s="86" t="str">
        <f>IF(SUM('Test Sample Data'!J$3:J$50)&gt;10,IF(AND(ISNUMBER('Test Sample Data'!J24),'Test Sample Data'!J24&lt;37,'Test Sample Data'!J24&gt;0),'Test Sample Data'!J24,37),"")</f>
        <v/>
      </c>
      <c r="BK24" s="86" t="str">
        <f>IF(SUM('Test Sample Data'!K$3:K$50)&gt;10,IF(AND(ISNUMBER('Test Sample Data'!K24),'Test Sample Data'!K24&lt;37,'Test Sample Data'!K24&gt;0),'Test Sample Data'!K24,37),"")</f>
        <v/>
      </c>
      <c r="BL24" s="86" t="str">
        <f>IF(SUM('Test Sample Data'!L$3:L$50)&gt;10,IF(AND(ISNUMBER('Test Sample Data'!L24),'Test Sample Data'!L24&lt;37,'Test Sample Data'!L24&gt;0),'Test Sample Data'!L24,37),"")</f>
        <v/>
      </c>
      <c r="BM24" s="86" t="str">
        <f>IF(SUM('Test Sample Data'!M$3:M$50)&gt;10,IF(AND(ISNUMBER('Test Sample Data'!M24),'Test Sample Data'!M24&lt;37,'Test Sample Data'!M24&gt;0),'Test Sample Data'!M24,37),"")</f>
        <v/>
      </c>
      <c r="BN24" s="86" t="str">
        <f>IF(SUM('Test Sample Data'!N$3:N$50)&gt;10,IF(AND(ISNUMBER('Test Sample Data'!N24),'Test Sample Data'!N24&lt;37,'Test Sample Data'!N24&gt;0),'Test Sample Data'!N24,37),"")</f>
        <v/>
      </c>
      <c r="BO24" s="86" t="str">
        <f>IF(SUM('Test Sample Data'!O$3:O$50)&gt;10,IF(AND(ISNUMBER('Test Sample Data'!O24),'Test Sample Data'!O24&lt;37,'Test Sample Data'!O24&gt;0),'Test Sample Data'!O24,37),"")</f>
        <v/>
      </c>
      <c r="BP24" s="86" t="str">
        <f>IF(SUM('Test Sample Data'!P$3:P$50)&gt;10,IF(AND(ISNUMBER('Test Sample Data'!P24),'Test Sample Data'!P24&lt;37,'Test Sample Data'!P24&gt;0),'Test Sample Data'!P24,37),"")</f>
        <v/>
      </c>
      <c r="BQ24" s="86" t="str">
        <f>IF(SUM('Test Sample Data'!Q$3:Q$50)&gt;10,IF(AND(ISNUMBER('Test Sample Data'!Q24),'Test Sample Data'!Q24&lt;37,'Test Sample Data'!Q24&gt;0),'Test Sample Data'!Q24,37),"")</f>
        <v/>
      </c>
      <c r="BR24" s="86" t="str">
        <f>IF(SUM('Test Sample Data'!R$3:R$50)&gt;10,IF(AND(ISNUMBER('Test Sample Data'!R24),'Test Sample Data'!R24&lt;37,'Test Sample Data'!R24&gt;0),'Test Sample Data'!R24,37),"")</f>
        <v/>
      </c>
      <c r="BS24" s="86" t="str">
        <f>IF(SUM('Test Sample Data'!S$3:S$50)&gt;10,IF(AND(ISNUMBER('Test Sample Data'!S24),'Test Sample Data'!S24&lt;37,'Test Sample Data'!S24&gt;0),'Test Sample Data'!S24,37),"")</f>
        <v/>
      </c>
      <c r="BT24" s="86" t="str">
        <f>IF(SUM('Test Sample Data'!T$3:T$50)&gt;10,IF(AND(ISNUMBER('Test Sample Data'!T24),'Test Sample Data'!T24&lt;37,'Test Sample Data'!T24&gt;0),'Test Sample Data'!T24,37),"")</f>
        <v/>
      </c>
      <c r="BU24" s="86" t="str">
        <f>IF(SUM('Test Sample Data'!U$3:U$50)&gt;10,IF(AND(ISNUMBER('Test Sample Data'!U24),'Test Sample Data'!U24&lt;37,'Test Sample Data'!U24&gt;0),'Test Sample Data'!U24,37),"")</f>
        <v/>
      </c>
      <c r="BV24" s="86" t="str">
        <f>IF(SUM('Test Sample Data'!V$3:V$50)&gt;10,IF(AND(ISNUMBER('Test Sample Data'!V24),'Test Sample Data'!V24&lt;37,'Test Sample Data'!V24&gt;0),'Test Sample Data'!V24,37),"")</f>
        <v/>
      </c>
      <c r="BW24" s="86" t="str">
        <f>IF(SUM('Test Sample Data'!W$3:W$50)&gt;10,IF(AND(ISNUMBER('Test Sample Data'!W24),'Test Sample Data'!W24&lt;37,'Test Sample Data'!W24&gt;0),'Test Sample Data'!W24,37),"")</f>
        <v/>
      </c>
      <c r="BX24" s="86" t="str">
        <f>IF(SUM('Test Sample Data'!X$3:X$50)&gt;10,IF(AND(ISNUMBER('Test Sample Data'!X24),'Test Sample Data'!X24&lt;37,'Test Sample Data'!X24&gt;0),'Test Sample Data'!X24,37),"")</f>
        <v/>
      </c>
      <c r="BY24" s="86" t="str">
        <f>IF(SUM('Test Sample Data'!Y$3:Y$50)&gt;10,IF(AND(ISNUMBER('Test Sample Data'!Y24),'Test Sample Data'!Y24&lt;37,'Test Sample Data'!Y24&gt;0),'Test Sample Data'!Y24,37),"")</f>
        <v/>
      </c>
      <c r="BZ24" s="86" t="str">
        <f>IF(SUM('Test Sample Data'!Z$3:Z$50)&gt;10,IF(AND(ISNUMBER('Test Sample Data'!Z24),'Test Sample Data'!Z24&lt;37,'Test Sample Data'!Z24&gt;0),'Test Sample Data'!Z24,37),"")</f>
        <v/>
      </c>
      <c r="CA24" s="86" t="str">
        <f>IF(SUM('Test Sample Data'!AA$3:AA$50)&gt;10,IF(AND(ISNUMBER('Test Sample Data'!AA24),'Test Sample Data'!AA24&lt;37,'Test Sample Data'!AA24&gt;0),'Test Sample Data'!AA24,37),"")</f>
        <v/>
      </c>
      <c r="CB24" s="86" t="str">
        <f>IF(SUM('Test Sample Data'!AB$3:AB$50)&gt;10,IF(AND(ISNUMBER('Test Sample Data'!AB24),'Test Sample Data'!AB24&lt;37,'Test Sample Data'!AB24&gt;0),'Test Sample Data'!AB24,37),"")</f>
        <v/>
      </c>
      <c r="CC24" s="86" t="str">
        <f>IF(SUM('Test Sample Data'!AC$3:AC$50)&gt;10,IF(AND(ISNUMBER('Test Sample Data'!AC24),'Test Sample Data'!AC24&lt;37,'Test Sample Data'!AC24&gt;0),'Test Sample Data'!AC24,37),"")</f>
        <v/>
      </c>
      <c r="CD24" s="86" t="str">
        <f>IF(SUM('Test Sample Data'!AD$3:AD$50)&gt;10,IF(AND(ISNUMBER('Test Sample Data'!AD24),'Test Sample Data'!AD24&lt;37,'Test Sample Data'!AD24&gt;0),'Test Sample Data'!AD24,37),"")</f>
        <v/>
      </c>
      <c r="CE24" s="86" t="str">
        <f>IF(SUM('Test Sample Data'!AE$3:AE$50)&gt;10,IF(AND(ISNUMBER('Test Sample Data'!AE24),'Test Sample Data'!AE24&lt;37,'Test Sample Data'!AE24&gt;0),'Test Sample Data'!AE24,37),"")</f>
        <v/>
      </c>
      <c r="CF24" s="86" t="str">
        <f>IF(SUM('Test Sample Data'!AF$3:AF$50)&gt;10,IF(AND(ISNUMBER('Test Sample Data'!AF24),'Test Sample Data'!AF24&lt;37,'Test Sample Data'!AF24&gt;0),'Test Sample Data'!AF24,37),"")</f>
        <v/>
      </c>
      <c r="CG24" s="86" t="str">
        <f>IF(SUM('Test Sample Data'!AG$3:AG$50)&gt;10,IF(AND(ISNUMBER('Test Sample Data'!AG24),'Test Sample Data'!AG24&lt;37,'Test Sample Data'!AG24&gt;0),'Test Sample Data'!AG24,37),"")</f>
        <v/>
      </c>
      <c r="CH24" s="86" t="str">
        <f>IF(SUM('Test Sample Data'!AH$3:AH$50)&gt;10,IF(AND(ISNUMBER('Test Sample Data'!AH24),'Test Sample Data'!AH24&lt;37,'Test Sample Data'!AH24&gt;0),'Test Sample Data'!AH24,37),"")</f>
        <v/>
      </c>
      <c r="CI24" s="86" t="str">
        <f>IF(SUM('Test Sample Data'!AI$3:AI$50)&gt;10,IF(AND(ISNUMBER('Test Sample Data'!AI24),'Test Sample Data'!AI24&lt;37,'Test Sample Data'!AI24&gt;0),'Test Sample Data'!AI24,37),"")</f>
        <v/>
      </c>
      <c r="CJ24" s="86" t="str">
        <f>IF(SUM('Test Sample Data'!AJ$3:AJ$50)&gt;10,IF(AND(ISNUMBER('Test Sample Data'!AJ24),'Test Sample Data'!AJ24&lt;37,'Test Sample Data'!AJ24&gt;0),'Test Sample Data'!AJ24,37),"")</f>
        <v/>
      </c>
      <c r="CK24" s="86" t="str">
        <f>IF(SUM('Test Sample Data'!AK$3:AK$50)&gt;10,IF(AND(ISNUMBER('Test Sample Data'!AK24),'Test Sample Data'!AK24&lt;37,'Test Sample Data'!AK24&gt;0),'Test Sample Data'!AK24,37),"")</f>
        <v/>
      </c>
      <c r="CL24" s="86" t="str">
        <f>IF(SUM('Test Sample Data'!AL$3:AL$50)&gt;10,IF(AND(ISNUMBER('Test Sample Data'!AL24),'Test Sample Data'!AL24&lt;37,'Test Sample Data'!AL24&gt;0),'Test Sample Data'!AL24,37),"")</f>
        <v/>
      </c>
      <c r="CM24" s="86" t="str">
        <f>IF(SUM('Test Sample Data'!AM$3:AM$50)&gt;10,IF(AND(ISNUMBER('Test Sample Data'!AM24),'Test Sample Data'!AM24&lt;37,'Test Sample Data'!AM24&gt;0),'Test Sample Data'!AM24,37),"")</f>
        <v/>
      </c>
      <c r="CN24" s="86" t="str">
        <f>IF(SUM('Test Sample Data'!AN$3:AN$50)&gt;10,IF(AND(ISNUMBER('Test Sample Data'!AN24),'Test Sample Data'!AN24&lt;37,'Test Sample Data'!AN24&gt;0),'Test Sample Data'!AN24,37),"")</f>
        <v/>
      </c>
      <c r="CO24" s="86" t="str">
        <f>IF(SUM('Test Sample Data'!AO$3:AO$50)&gt;10,IF(AND(ISNUMBER('Test Sample Data'!AO24),'Test Sample Data'!AO24&lt;37,'Test Sample Data'!AO24&gt;0),'Test Sample Data'!AO24,37),"")</f>
        <v/>
      </c>
      <c r="CP24" s="86" t="str">
        <f>IF(SUM('Test Sample Data'!AP$3:AP$50)&gt;10,IF(AND(ISNUMBER('Test Sample Data'!AP24),'Test Sample Data'!AP24&lt;37,'Test Sample Data'!AP24&gt;0),'Test Sample Data'!AP24,37),"")</f>
        <v/>
      </c>
      <c r="CQ24" s="86" t="str">
        <f>IF(SUM('Test Sample Data'!AQ$3:AQ$50)&gt;10,IF(AND(ISNUMBER('Test Sample Data'!AQ24),'Test Sample Data'!AQ24&lt;37,'Test Sample Data'!AQ24&gt;0),'Test Sample Data'!AQ24,37),"")</f>
        <v/>
      </c>
      <c r="CR24" s="86" t="str">
        <f>IF(SUM('Test Sample Data'!AR$3:AR$50)&gt;10,IF(AND(ISNUMBER('Test Sample Data'!AR24),'Test Sample Data'!AR24&lt;37,'Test Sample Data'!AR24&gt;0),'Test Sample Data'!AR24,37),"")</f>
        <v/>
      </c>
      <c r="CS24" s="86" t="str">
        <f>IF(SUM('Test Sample Data'!AS$3:AS$50)&gt;10,IF(AND(ISNUMBER('Test Sample Data'!AS24),'Test Sample Data'!AS24&lt;37,'Test Sample Data'!AS24&gt;0),'Test Sample Data'!AS24,37),"")</f>
        <v/>
      </c>
      <c r="CT24" s="86" t="str">
        <f>IF(SUM('Test Sample Data'!AT$3:AT$50)&gt;10,IF(AND(ISNUMBER('Test Sample Data'!AT24),'Test Sample Data'!AT24&lt;37,'Test Sample Data'!AT24&gt;0),'Test Sample Data'!AT24,37),"")</f>
        <v/>
      </c>
      <c r="CU24" s="86" t="str">
        <f>IF(SUM('Test Sample Data'!AU$3:AU$50)&gt;10,IF(AND(ISNUMBER('Test Sample Data'!AU24),'Test Sample Data'!AU24&lt;37,'Test Sample Data'!AU24&gt;0),'Test Sample Data'!AU24,37),"")</f>
        <v/>
      </c>
      <c r="CV24" s="86" t="str">
        <f>IF(SUM('Test Sample Data'!AV$3:AV$50)&gt;10,IF(AND(ISNUMBER('Test Sample Data'!AV24),'Test Sample Data'!AV24&lt;37,'Test Sample Data'!AV24&gt;0),'Test Sample Data'!AV24,37),"")</f>
        <v/>
      </c>
      <c r="CW24" s="86" t="str">
        <f>IF(SUM('Test Sample Data'!AW$3:AW$50)&gt;10,IF(AND(ISNUMBER('Test Sample Data'!AW24),'Test Sample Data'!AW24&lt;37,'Test Sample Data'!AW24&gt;0),'Test Sample Data'!AW24,37),"")</f>
        <v/>
      </c>
      <c r="CX24" s="86" t="str">
        <f>IF(SUM('Test Sample Data'!AX$3:AX$50)&gt;10,IF(AND(ISNUMBER('Test Sample Data'!AX24),'Test Sample Data'!AX24&lt;37,'Test Sample Data'!AX24&gt;0),'Test Sample Data'!AX24,37),"")</f>
        <v/>
      </c>
      <c r="CY24" s="87">
        <f>IF(ISERROR(AVERAGE(Calculations!BC24:CX24)),"",AVERAGE(Calculations!BC24:CX24))</f>
        <v>35.453333333333333</v>
      </c>
      <c r="CZ24" s="87">
        <f>IF(ISERROR(STDEV(Calculations!BC24:CX24)),"",IF(COUNT(Calculations!BC24:CX24)&lt;3,"N/A",STDEV(Calculations!BC24:CX24)))</f>
        <v>1.7524363992263283</v>
      </c>
      <c r="DA24" s="84" t="s">
        <v>1538</v>
      </c>
      <c r="DB24" s="85" t="str">
        <f>'Array Table'!B23</f>
        <v>Dorea formicigenerans</v>
      </c>
      <c r="DC24" s="87">
        <f>IF(SUM('No Template Controls'!C$3:C$50)&gt;10,IF(AND(ISNUMBER('No Template Controls'!C24),'No Template Controls'!C24&lt;37,'No Template Controls'!C24&gt;0),'No Template Controls'!C24,37),"")</f>
        <v>37</v>
      </c>
      <c r="DD24" s="87">
        <f>IF(SUM('No Template Controls'!D$3:D$50)&gt;10,IF(AND(ISNUMBER('No Template Controls'!D24),'No Template Controls'!D24&lt;37,'No Template Controls'!D24&gt;0),'No Template Controls'!D24,37),"")</f>
        <v>37</v>
      </c>
      <c r="DE24" s="87">
        <f>IF(SUM('No Template Controls'!E$3:E$50)&gt;10,IF(AND(ISNUMBER('No Template Controls'!E24),'No Template Controls'!E24&lt;37,'No Template Controls'!E24&gt;0),'No Template Controls'!E24,37),"")</f>
        <v>37</v>
      </c>
      <c r="DF24" s="87" t="str">
        <f>IF(SUM('No Template Controls'!F$3:F$50)&gt;10,IF(AND(ISNUMBER('No Template Controls'!F24),'No Template Controls'!F24&lt;37,'No Template Controls'!F24&gt;0),'No Template Controls'!F24,37),"")</f>
        <v/>
      </c>
      <c r="DG24" s="87" t="str">
        <f>IF(SUM('No Template Controls'!G$3:G$50)&gt;10,IF(AND(ISNUMBER('No Template Controls'!G24),'No Template Controls'!G24&lt;37,'No Template Controls'!G24&gt;0),'No Template Controls'!G24,37),"")</f>
        <v/>
      </c>
      <c r="DH24" s="87" t="str">
        <f>IF(SUM('No Template Controls'!H$3:H$50)&gt;10,IF(AND(ISNUMBER('No Template Controls'!H24),'No Template Controls'!H24&lt;37,'No Template Controls'!H24&gt;0),'No Template Controls'!H24,37),"")</f>
        <v/>
      </c>
      <c r="DI24" s="87">
        <f>IF(ISERROR(AVERAGE(Calculations!DC24:DH24)),"",AVERAGE(Calculations!DC24:DH24))</f>
        <v>37</v>
      </c>
      <c r="DJ24" s="87">
        <f>IF(ISERROR(STDEV(Calculations!DC24:DH24)),"",IF(COUNT(Calculations!DC24:DH24)&lt;3,"N/A",STDEV(Calculations!DC24:DH24)))</f>
        <v>0</v>
      </c>
      <c r="DK24" s="84" t="s">
        <v>1538</v>
      </c>
      <c r="DL24" s="85" t="str">
        <f>'Array Table'!B23</f>
        <v>Dorea formicigenerans</v>
      </c>
      <c r="DM24" s="86">
        <f t="shared" si="0"/>
        <v>12.5</v>
      </c>
      <c r="DN24" s="86">
        <f t="shared" si="1"/>
        <v>12.274999999999999</v>
      </c>
      <c r="DO24" s="86">
        <f t="shared" si="2"/>
        <v>12.5</v>
      </c>
      <c r="DP24" s="86" t="str">
        <f t="shared" si="3"/>
        <v/>
      </c>
      <c r="DQ24" s="86" t="str">
        <f t="shared" si="4"/>
        <v/>
      </c>
      <c r="DR24" s="86" t="str">
        <f t="shared" si="5"/>
        <v/>
      </c>
      <c r="DS24" s="86" t="str">
        <f t="shared" si="6"/>
        <v/>
      </c>
      <c r="DT24" s="86" t="str">
        <f t="shared" si="7"/>
        <v/>
      </c>
      <c r="DU24" s="86" t="str">
        <f t="shared" si="8"/>
        <v/>
      </c>
      <c r="DV24" s="86" t="str">
        <f t="shared" si="9"/>
        <v/>
      </c>
      <c r="DW24" s="86" t="str">
        <f t="shared" si="10"/>
        <v/>
      </c>
      <c r="DX24" s="86" t="str">
        <f t="shared" si="11"/>
        <v/>
      </c>
      <c r="DY24" s="86" t="str">
        <f t="shared" si="12"/>
        <v/>
      </c>
      <c r="DZ24" s="86" t="str">
        <f t="shared" si="13"/>
        <v/>
      </c>
      <c r="EA24" s="86" t="str">
        <f t="shared" si="14"/>
        <v/>
      </c>
      <c r="EB24" s="86" t="str">
        <f t="shared" si="15"/>
        <v/>
      </c>
      <c r="EC24" s="86" t="str">
        <f t="shared" si="16"/>
        <v/>
      </c>
      <c r="ED24" s="86" t="str">
        <f t="shared" si="17"/>
        <v/>
      </c>
      <c r="EE24" s="86" t="str">
        <f t="shared" si="18"/>
        <v/>
      </c>
      <c r="EF24" s="86" t="str">
        <f t="shared" si="19"/>
        <v/>
      </c>
      <c r="EG24" s="86" t="str">
        <f t="shared" si="20"/>
        <v/>
      </c>
      <c r="EH24" s="86" t="str">
        <f t="shared" si="21"/>
        <v/>
      </c>
      <c r="EI24" s="86" t="str">
        <f t="shared" si="22"/>
        <v/>
      </c>
      <c r="EJ24" s="86" t="str">
        <f t="shared" si="23"/>
        <v/>
      </c>
      <c r="EK24" s="86" t="str">
        <f t="shared" si="24"/>
        <v/>
      </c>
      <c r="EL24" s="86" t="str">
        <f t="shared" si="25"/>
        <v/>
      </c>
      <c r="EM24" s="86" t="str">
        <f t="shared" si="26"/>
        <v/>
      </c>
      <c r="EN24" s="86" t="str">
        <f t="shared" si="27"/>
        <v/>
      </c>
      <c r="EO24" s="86" t="str">
        <f t="shared" si="28"/>
        <v/>
      </c>
      <c r="EP24" s="86" t="str">
        <f t="shared" si="29"/>
        <v/>
      </c>
      <c r="EQ24" s="86" t="str">
        <f t="shared" si="30"/>
        <v/>
      </c>
      <c r="ER24" s="86" t="str">
        <f t="shared" si="31"/>
        <v/>
      </c>
      <c r="ES24" s="86" t="str">
        <f t="shared" si="32"/>
        <v/>
      </c>
      <c r="ET24" s="86" t="str">
        <f t="shared" si="33"/>
        <v/>
      </c>
      <c r="EU24" s="86" t="str">
        <f t="shared" si="34"/>
        <v/>
      </c>
      <c r="EV24" s="86" t="str">
        <f t="shared" si="35"/>
        <v/>
      </c>
      <c r="EW24" s="86" t="str">
        <f t="shared" si="36"/>
        <v/>
      </c>
      <c r="EX24" s="86" t="str">
        <f t="shared" si="37"/>
        <v/>
      </c>
      <c r="EY24" s="86" t="str">
        <f t="shared" si="38"/>
        <v/>
      </c>
      <c r="EZ24" s="86" t="str">
        <f t="shared" si="39"/>
        <v/>
      </c>
      <c r="FA24" s="86" t="str">
        <f t="shared" si="40"/>
        <v/>
      </c>
      <c r="FB24" s="86" t="str">
        <f t="shared" si="41"/>
        <v/>
      </c>
      <c r="FC24" s="86" t="str">
        <f t="shared" si="42"/>
        <v/>
      </c>
      <c r="FD24" s="86" t="str">
        <f t="shared" si="43"/>
        <v/>
      </c>
      <c r="FE24" s="86" t="str">
        <f t="shared" si="44"/>
        <v/>
      </c>
      <c r="FF24" s="86" t="str">
        <f t="shared" si="45"/>
        <v/>
      </c>
      <c r="FG24" s="86" t="str">
        <f t="shared" si="46"/>
        <v/>
      </c>
      <c r="FH24" s="86" t="str">
        <f t="shared" si="47"/>
        <v/>
      </c>
      <c r="FI24" s="88">
        <f t="shared" si="48"/>
        <v>12.424999999999999</v>
      </c>
      <c r="FJ24" s="84" t="s">
        <v>1538</v>
      </c>
      <c r="FK24" s="85" t="str">
        <f>'Array Table'!B23</f>
        <v>Dorea formicigenerans</v>
      </c>
      <c r="FL24" s="86">
        <f t="shared" si="49"/>
        <v>12.645</v>
      </c>
      <c r="FM24" s="86">
        <f t="shared" si="50"/>
        <v>10.455000000000002</v>
      </c>
      <c r="FN24" s="86">
        <f t="shared" si="51"/>
        <v>9.6949999999999967</v>
      </c>
      <c r="FO24" s="86" t="str">
        <f t="shared" si="52"/>
        <v/>
      </c>
      <c r="FP24" s="86" t="str">
        <f t="shared" si="53"/>
        <v/>
      </c>
      <c r="FQ24" s="86" t="str">
        <f t="shared" si="54"/>
        <v/>
      </c>
      <c r="FR24" s="86" t="str">
        <f t="shared" si="55"/>
        <v/>
      </c>
      <c r="FS24" s="86" t="str">
        <f t="shared" si="56"/>
        <v/>
      </c>
      <c r="FT24" s="86" t="str">
        <f t="shared" si="57"/>
        <v/>
      </c>
      <c r="FU24" s="86" t="str">
        <f t="shared" si="58"/>
        <v/>
      </c>
      <c r="FV24" s="86" t="str">
        <f t="shared" si="59"/>
        <v/>
      </c>
      <c r="FW24" s="86" t="str">
        <f t="shared" si="60"/>
        <v/>
      </c>
      <c r="FX24" s="86" t="str">
        <f t="shared" si="61"/>
        <v/>
      </c>
      <c r="FY24" s="86" t="str">
        <f t="shared" si="62"/>
        <v/>
      </c>
      <c r="FZ24" s="86" t="str">
        <f t="shared" si="63"/>
        <v/>
      </c>
      <c r="GA24" s="86" t="str">
        <f t="shared" si="64"/>
        <v/>
      </c>
      <c r="GB24" s="86" t="str">
        <f t="shared" si="65"/>
        <v/>
      </c>
      <c r="GC24" s="86" t="str">
        <f t="shared" si="66"/>
        <v/>
      </c>
      <c r="GD24" s="86" t="str">
        <f t="shared" si="67"/>
        <v/>
      </c>
      <c r="GE24" s="86" t="str">
        <f t="shared" si="68"/>
        <v/>
      </c>
      <c r="GF24" s="86" t="str">
        <f t="shared" si="69"/>
        <v/>
      </c>
      <c r="GG24" s="86" t="str">
        <f t="shared" si="70"/>
        <v/>
      </c>
      <c r="GH24" s="86" t="str">
        <f t="shared" si="71"/>
        <v/>
      </c>
      <c r="GI24" s="86" t="str">
        <f t="shared" si="72"/>
        <v/>
      </c>
      <c r="GJ24" s="86" t="str">
        <f t="shared" si="73"/>
        <v/>
      </c>
      <c r="GK24" s="86" t="str">
        <f t="shared" si="74"/>
        <v/>
      </c>
      <c r="GL24" s="86" t="str">
        <f t="shared" si="75"/>
        <v/>
      </c>
      <c r="GM24" s="86" t="str">
        <f t="shared" si="76"/>
        <v/>
      </c>
      <c r="GN24" s="86" t="str">
        <f t="shared" si="77"/>
        <v/>
      </c>
      <c r="GO24" s="86" t="str">
        <f t="shared" si="78"/>
        <v/>
      </c>
      <c r="GP24" s="86" t="str">
        <f t="shared" si="79"/>
        <v/>
      </c>
      <c r="GQ24" s="86" t="str">
        <f t="shared" si="80"/>
        <v/>
      </c>
      <c r="GR24" s="86" t="str">
        <f t="shared" si="81"/>
        <v/>
      </c>
      <c r="GS24" s="86" t="str">
        <f t="shared" si="82"/>
        <v/>
      </c>
      <c r="GT24" s="86" t="str">
        <f t="shared" si="83"/>
        <v/>
      </c>
      <c r="GU24" s="86" t="str">
        <f t="shared" si="84"/>
        <v/>
      </c>
      <c r="GV24" s="86" t="str">
        <f t="shared" si="85"/>
        <v/>
      </c>
      <c r="GW24" s="86" t="str">
        <f t="shared" si="86"/>
        <v/>
      </c>
      <c r="GX24" s="86" t="str">
        <f t="shared" si="87"/>
        <v/>
      </c>
      <c r="GY24" s="86" t="str">
        <f t="shared" si="88"/>
        <v/>
      </c>
      <c r="GZ24" s="86" t="str">
        <f t="shared" si="89"/>
        <v/>
      </c>
      <c r="HA24" s="86" t="str">
        <f t="shared" si="90"/>
        <v/>
      </c>
      <c r="HB24" s="86" t="str">
        <f t="shared" si="91"/>
        <v/>
      </c>
      <c r="HC24" s="86" t="str">
        <f t="shared" si="92"/>
        <v/>
      </c>
      <c r="HD24" s="86" t="str">
        <f t="shared" si="93"/>
        <v/>
      </c>
      <c r="HE24" s="86" t="str">
        <f t="shared" si="94"/>
        <v/>
      </c>
      <c r="HF24" s="86" t="str">
        <f t="shared" si="95"/>
        <v/>
      </c>
      <c r="HG24" s="86" t="str">
        <f t="shared" si="96"/>
        <v/>
      </c>
      <c r="HH24" s="89">
        <f t="shared" si="97"/>
        <v>10.931666666666667</v>
      </c>
      <c r="HI24" s="84" t="s">
        <v>1538</v>
      </c>
      <c r="HJ24" s="85" t="str">
        <f>'Array Table'!B23</f>
        <v>Dorea formicigenerans</v>
      </c>
      <c r="HK24" s="87">
        <f t="shared" si="154"/>
        <v>2.8153871680679758</v>
      </c>
      <c r="HL24" s="90">
        <f t="shared" si="149"/>
        <v>2.8153871680679758</v>
      </c>
      <c r="HM24" s="87">
        <f t="shared" si="150"/>
        <v>0.44953812685821143</v>
      </c>
      <c r="HN24" s="84" t="s">
        <v>1538</v>
      </c>
      <c r="HO24" s="85" t="str">
        <f>'Array Table'!B23</f>
        <v>Dorea formicigenerans</v>
      </c>
      <c r="HP24" s="92">
        <f t="shared" si="151"/>
        <v>0</v>
      </c>
      <c r="HQ24" s="92">
        <f t="shared" si="236"/>
        <v>0</v>
      </c>
      <c r="HR24" s="92">
        <f t="shared" si="237"/>
        <v>0</v>
      </c>
      <c r="HS24" s="92" t="str">
        <f t="shared" si="238"/>
        <v/>
      </c>
      <c r="HT24" s="92" t="str">
        <f t="shared" si="239"/>
        <v/>
      </c>
      <c r="HU24" s="92" t="str">
        <f t="shared" si="240"/>
        <v/>
      </c>
      <c r="HV24" s="92" t="str">
        <f t="shared" si="241"/>
        <v/>
      </c>
      <c r="HW24" s="92" t="str">
        <f t="shared" si="242"/>
        <v/>
      </c>
      <c r="HX24" s="92" t="str">
        <f t="shared" si="243"/>
        <v/>
      </c>
      <c r="HY24" s="92" t="str">
        <f t="shared" si="244"/>
        <v/>
      </c>
      <c r="HZ24" s="92" t="str">
        <f t="shared" si="245"/>
        <v/>
      </c>
      <c r="IA24" s="92" t="str">
        <f t="shared" si="246"/>
        <v/>
      </c>
      <c r="IB24" s="92" t="str">
        <f t="shared" si="247"/>
        <v/>
      </c>
      <c r="IC24" s="92" t="str">
        <f t="shared" si="248"/>
        <v/>
      </c>
      <c r="ID24" s="92" t="str">
        <f t="shared" si="249"/>
        <v/>
      </c>
      <c r="IE24" s="92" t="str">
        <f t="shared" si="250"/>
        <v/>
      </c>
      <c r="IF24" s="92" t="str">
        <f t="shared" si="251"/>
        <v/>
      </c>
      <c r="IG24" s="92" t="str">
        <f t="shared" si="252"/>
        <v/>
      </c>
      <c r="IH24" s="92" t="str">
        <f t="shared" si="253"/>
        <v/>
      </c>
      <c r="II24" s="92" t="str">
        <f t="shared" si="254"/>
        <v/>
      </c>
      <c r="IJ24" s="92" t="str">
        <f t="shared" si="255"/>
        <v/>
      </c>
      <c r="IK24" s="92" t="str">
        <f t="shared" si="155"/>
        <v/>
      </c>
      <c r="IL24" s="92" t="str">
        <f t="shared" si="156"/>
        <v/>
      </c>
      <c r="IM24" s="92" t="str">
        <f t="shared" si="157"/>
        <v/>
      </c>
      <c r="IN24" s="92" t="str">
        <f t="shared" si="158"/>
        <v/>
      </c>
      <c r="IO24" s="92" t="str">
        <f t="shared" si="159"/>
        <v/>
      </c>
      <c r="IP24" s="92" t="str">
        <f t="shared" si="160"/>
        <v/>
      </c>
      <c r="IQ24" s="92" t="str">
        <f t="shared" si="161"/>
        <v/>
      </c>
      <c r="IR24" s="92" t="str">
        <f t="shared" si="162"/>
        <v/>
      </c>
      <c r="IS24" s="92" t="str">
        <f t="shared" si="163"/>
        <v/>
      </c>
      <c r="IT24" s="92" t="str">
        <f t="shared" si="164"/>
        <v/>
      </c>
      <c r="IU24" s="92" t="str">
        <f t="shared" si="165"/>
        <v/>
      </c>
      <c r="IV24" s="92" t="str">
        <f t="shared" si="166"/>
        <v/>
      </c>
      <c r="IW24" s="92" t="str">
        <f t="shared" si="167"/>
        <v/>
      </c>
      <c r="IX24" s="92" t="str">
        <f t="shared" si="168"/>
        <v/>
      </c>
      <c r="IY24" s="92" t="str">
        <f t="shared" si="169"/>
        <v/>
      </c>
      <c r="IZ24" s="92" t="str">
        <f t="shared" si="170"/>
        <v/>
      </c>
      <c r="JA24" s="92" t="str">
        <f t="shared" si="171"/>
        <v/>
      </c>
      <c r="JB24" s="92" t="str">
        <f t="shared" si="172"/>
        <v/>
      </c>
      <c r="JC24" s="92" t="str">
        <f t="shared" si="173"/>
        <v/>
      </c>
      <c r="JD24" s="92" t="str">
        <f t="shared" si="174"/>
        <v/>
      </c>
      <c r="JE24" s="92" t="str">
        <f t="shared" si="175"/>
        <v/>
      </c>
      <c r="JF24" s="92" t="str">
        <f t="shared" si="176"/>
        <v/>
      </c>
      <c r="JG24" s="92" t="str">
        <f t="shared" si="177"/>
        <v/>
      </c>
      <c r="JH24" s="92" t="str">
        <f t="shared" si="178"/>
        <v/>
      </c>
      <c r="JI24" s="92" t="str">
        <f t="shared" si="179"/>
        <v/>
      </c>
      <c r="JJ24" s="92" t="str">
        <f t="shared" si="180"/>
        <v/>
      </c>
      <c r="JK24" s="92" t="str">
        <f t="shared" si="181"/>
        <v/>
      </c>
      <c r="JL24" s="84" t="s">
        <v>1538</v>
      </c>
      <c r="JM24" s="85" t="str">
        <f>'Array Table'!B23</f>
        <v>Dorea formicigenerans</v>
      </c>
      <c r="JN24" s="92">
        <f t="shared" si="152"/>
        <v>0</v>
      </c>
      <c r="JO24" s="92">
        <f t="shared" si="256"/>
        <v>1.1899999999999977</v>
      </c>
      <c r="JP24" s="92">
        <f t="shared" si="257"/>
        <v>3.4500000000000028</v>
      </c>
      <c r="JQ24" s="92" t="str">
        <f t="shared" si="258"/>
        <v/>
      </c>
      <c r="JR24" s="92" t="str">
        <f t="shared" si="259"/>
        <v/>
      </c>
      <c r="JS24" s="92" t="str">
        <f t="shared" si="260"/>
        <v/>
      </c>
      <c r="JT24" s="92" t="str">
        <f t="shared" si="261"/>
        <v/>
      </c>
      <c r="JU24" s="92" t="str">
        <f t="shared" si="262"/>
        <v/>
      </c>
      <c r="JV24" s="92" t="str">
        <f t="shared" si="263"/>
        <v/>
      </c>
      <c r="JW24" s="92" t="str">
        <f t="shared" si="264"/>
        <v/>
      </c>
      <c r="JX24" s="92" t="str">
        <f t="shared" si="265"/>
        <v/>
      </c>
      <c r="JY24" s="92" t="str">
        <f t="shared" si="266"/>
        <v/>
      </c>
      <c r="JZ24" s="92" t="str">
        <f t="shared" si="267"/>
        <v/>
      </c>
      <c r="KA24" s="92" t="str">
        <f t="shared" si="268"/>
        <v/>
      </c>
      <c r="KB24" s="92" t="str">
        <f t="shared" si="269"/>
        <v/>
      </c>
      <c r="KC24" s="92" t="str">
        <f t="shared" si="270"/>
        <v/>
      </c>
      <c r="KD24" s="92" t="str">
        <f t="shared" si="271"/>
        <v/>
      </c>
      <c r="KE24" s="92" t="str">
        <f t="shared" si="272"/>
        <v/>
      </c>
      <c r="KF24" s="92" t="str">
        <f t="shared" si="273"/>
        <v/>
      </c>
      <c r="KG24" s="92" t="str">
        <f t="shared" si="274"/>
        <v/>
      </c>
      <c r="KH24" s="92" t="str">
        <f t="shared" si="275"/>
        <v/>
      </c>
      <c r="KI24" s="92" t="str">
        <f t="shared" si="182"/>
        <v/>
      </c>
      <c r="KJ24" s="92" t="str">
        <f t="shared" si="183"/>
        <v/>
      </c>
      <c r="KK24" s="92" t="str">
        <f t="shared" si="184"/>
        <v/>
      </c>
      <c r="KL24" s="92" t="str">
        <f t="shared" si="185"/>
        <v/>
      </c>
      <c r="KM24" s="92" t="str">
        <f t="shared" si="186"/>
        <v/>
      </c>
      <c r="KN24" s="92" t="str">
        <f t="shared" si="187"/>
        <v/>
      </c>
      <c r="KO24" s="92" t="str">
        <f t="shared" si="188"/>
        <v/>
      </c>
      <c r="KP24" s="92" t="str">
        <f t="shared" si="189"/>
        <v/>
      </c>
      <c r="KQ24" s="92" t="str">
        <f t="shared" si="190"/>
        <v/>
      </c>
      <c r="KR24" s="92" t="str">
        <f t="shared" si="191"/>
        <v/>
      </c>
      <c r="KS24" s="92" t="str">
        <f t="shared" si="192"/>
        <v/>
      </c>
      <c r="KT24" s="92" t="str">
        <f t="shared" si="193"/>
        <v/>
      </c>
      <c r="KU24" s="92" t="str">
        <f t="shared" si="194"/>
        <v/>
      </c>
      <c r="KV24" s="92" t="str">
        <f t="shared" si="195"/>
        <v/>
      </c>
      <c r="KW24" s="92" t="str">
        <f t="shared" si="196"/>
        <v/>
      </c>
      <c r="KX24" s="92" t="str">
        <f t="shared" si="197"/>
        <v/>
      </c>
      <c r="KY24" s="92" t="str">
        <f t="shared" si="198"/>
        <v/>
      </c>
      <c r="KZ24" s="92" t="str">
        <f t="shared" si="199"/>
        <v/>
      </c>
      <c r="LA24" s="92" t="str">
        <f t="shared" si="200"/>
        <v/>
      </c>
      <c r="LB24" s="92" t="str">
        <f t="shared" si="201"/>
        <v/>
      </c>
      <c r="LC24" s="92" t="str">
        <f t="shared" si="202"/>
        <v/>
      </c>
      <c r="LD24" s="92" t="str">
        <f t="shared" si="203"/>
        <v/>
      </c>
      <c r="LE24" s="92" t="str">
        <f t="shared" si="204"/>
        <v/>
      </c>
      <c r="LF24" s="92" t="str">
        <f t="shared" si="205"/>
        <v/>
      </c>
      <c r="LG24" s="92" t="str">
        <f t="shared" si="206"/>
        <v/>
      </c>
      <c r="LH24" s="92" t="str">
        <f t="shared" si="207"/>
        <v/>
      </c>
      <c r="LI24" s="92" t="str">
        <f t="shared" si="208"/>
        <v/>
      </c>
      <c r="LJ24" s="84" t="s">
        <v>1538</v>
      </c>
      <c r="LK24" s="85" t="str">
        <f>'Array Table'!B23</f>
        <v>Dorea formicigenerans</v>
      </c>
      <c r="LL24" s="93" t="str">
        <f t="shared" si="153"/>
        <v>-</v>
      </c>
      <c r="LM24" s="93" t="str">
        <f t="shared" si="276"/>
        <v>-</v>
      </c>
      <c r="LN24" s="93" t="str">
        <f t="shared" si="277"/>
        <v>-</v>
      </c>
      <c r="LO24" s="93" t="str">
        <f t="shared" si="278"/>
        <v/>
      </c>
      <c r="LP24" s="93" t="str">
        <f t="shared" si="279"/>
        <v/>
      </c>
      <c r="LQ24" s="93" t="str">
        <f t="shared" si="280"/>
        <v/>
      </c>
      <c r="LR24" s="93" t="str">
        <f t="shared" si="281"/>
        <v/>
      </c>
      <c r="LS24" s="93" t="str">
        <f t="shared" si="282"/>
        <v/>
      </c>
      <c r="LT24" s="93" t="str">
        <f t="shared" si="283"/>
        <v/>
      </c>
      <c r="LU24" s="93" t="str">
        <f t="shared" si="284"/>
        <v/>
      </c>
      <c r="LV24" s="93" t="str">
        <f t="shared" si="285"/>
        <v/>
      </c>
      <c r="LW24" s="93" t="str">
        <f t="shared" si="286"/>
        <v/>
      </c>
      <c r="LX24" s="93" t="str">
        <f t="shared" si="287"/>
        <v/>
      </c>
      <c r="LY24" s="93" t="str">
        <f t="shared" si="288"/>
        <v/>
      </c>
      <c r="LZ24" s="93" t="str">
        <f t="shared" si="289"/>
        <v/>
      </c>
      <c r="MA24" s="93" t="str">
        <f t="shared" si="290"/>
        <v/>
      </c>
      <c r="MB24" s="93" t="str">
        <f t="shared" si="291"/>
        <v/>
      </c>
      <c r="MC24" s="93" t="str">
        <f t="shared" si="292"/>
        <v/>
      </c>
      <c r="MD24" s="93" t="str">
        <f t="shared" si="293"/>
        <v/>
      </c>
      <c r="ME24" s="93" t="str">
        <f t="shared" si="294"/>
        <v/>
      </c>
      <c r="MF24" s="93" t="str">
        <f t="shared" si="295"/>
        <v/>
      </c>
      <c r="MG24" s="93" t="str">
        <f t="shared" si="209"/>
        <v/>
      </c>
      <c r="MH24" s="93" t="str">
        <f t="shared" si="210"/>
        <v/>
      </c>
      <c r="MI24" s="93" t="str">
        <f t="shared" si="211"/>
        <v/>
      </c>
      <c r="MJ24" s="93" t="str">
        <f t="shared" si="212"/>
        <v/>
      </c>
      <c r="MK24" s="93" t="str">
        <f t="shared" si="213"/>
        <v/>
      </c>
      <c r="ML24" s="93" t="str">
        <f t="shared" si="214"/>
        <v/>
      </c>
      <c r="MM24" s="93" t="str">
        <f t="shared" si="215"/>
        <v/>
      </c>
      <c r="MN24" s="93" t="str">
        <f t="shared" si="216"/>
        <v/>
      </c>
      <c r="MO24" s="93" t="str">
        <f t="shared" si="217"/>
        <v/>
      </c>
      <c r="MP24" s="93" t="str">
        <f t="shared" si="218"/>
        <v/>
      </c>
      <c r="MQ24" s="93" t="str">
        <f t="shared" si="219"/>
        <v/>
      </c>
      <c r="MR24" s="93" t="str">
        <f t="shared" si="220"/>
        <v/>
      </c>
      <c r="MS24" s="93" t="str">
        <f t="shared" si="221"/>
        <v/>
      </c>
      <c r="MT24" s="93" t="str">
        <f t="shared" si="222"/>
        <v/>
      </c>
      <c r="MU24" s="93" t="str">
        <f t="shared" si="223"/>
        <v/>
      </c>
      <c r="MV24" s="93" t="str">
        <f t="shared" si="224"/>
        <v/>
      </c>
      <c r="MW24" s="93" t="str">
        <f t="shared" si="225"/>
        <v/>
      </c>
      <c r="MX24" s="93" t="str">
        <f t="shared" si="226"/>
        <v/>
      </c>
      <c r="MY24" s="93" t="str">
        <f t="shared" si="227"/>
        <v/>
      </c>
      <c r="MZ24" s="93" t="str">
        <f t="shared" si="228"/>
        <v/>
      </c>
      <c r="NA24" s="93" t="str">
        <f t="shared" si="229"/>
        <v/>
      </c>
      <c r="NB24" s="93" t="str">
        <f t="shared" si="230"/>
        <v/>
      </c>
      <c r="NC24" s="93" t="str">
        <f t="shared" si="231"/>
        <v/>
      </c>
      <c r="ND24" s="93" t="str">
        <f t="shared" si="232"/>
        <v/>
      </c>
      <c r="NE24" s="93" t="str">
        <f t="shared" si="233"/>
        <v/>
      </c>
      <c r="NF24" s="93" t="str">
        <f t="shared" si="234"/>
        <v/>
      </c>
      <c r="NG24" s="93" t="str">
        <f t="shared" si="235"/>
        <v/>
      </c>
      <c r="NH24" s="84" t="s">
        <v>1538</v>
      </c>
      <c r="NI24" s="85" t="str">
        <f>'Array Table'!B23</f>
        <v>Dorea formicigenerans</v>
      </c>
      <c r="NJ24" s="93" t="str">
        <f t="shared" si="101"/>
        <v>-</v>
      </c>
      <c r="NK24" s="93" t="str">
        <f t="shared" si="102"/>
        <v>-</v>
      </c>
      <c r="NL24" s="93" t="str">
        <f t="shared" si="103"/>
        <v>+</v>
      </c>
      <c r="NM24" s="93" t="str">
        <f t="shared" si="104"/>
        <v/>
      </c>
      <c r="NN24" s="93" t="str">
        <f t="shared" si="105"/>
        <v/>
      </c>
      <c r="NO24" s="93" t="str">
        <f t="shared" si="106"/>
        <v/>
      </c>
      <c r="NP24" s="93" t="str">
        <f t="shared" si="107"/>
        <v/>
      </c>
      <c r="NQ24" s="93" t="str">
        <f t="shared" si="108"/>
        <v/>
      </c>
      <c r="NR24" s="93" t="str">
        <f t="shared" si="109"/>
        <v/>
      </c>
      <c r="NS24" s="93" t="str">
        <f t="shared" si="110"/>
        <v/>
      </c>
      <c r="NT24" s="93" t="str">
        <f t="shared" si="111"/>
        <v/>
      </c>
      <c r="NU24" s="93" t="str">
        <f t="shared" si="112"/>
        <v/>
      </c>
      <c r="NV24" s="93" t="str">
        <f t="shared" si="113"/>
        <v/>
      </c>
      <c r="NW24" s="93" t="str">
        <f t="shared" si="114"/>
        <v/>
      </c>
      <c r="NX24" s="93" t="str">
        <f t="shared" si="115"/>
        <v/>
      </c>
      <c r="NY24" s="93" t="str">
        <f t="shared" si="116"/>
        <v/>
      </c>
      <c r="NZ24" s="93" t="str">
        <f t="shared" si="117"/>
        <v/>
      </c>
      <c r="OA24" s="93" t="str">
        <f t="shared" si="118"/>
        <v/>
      </c>
      <c r="OB24" s="93" t="str">
        <f t="shared" si="119"/>
        <v/>
      </c>
      <c r="OC24" s="93" t="str">
        <f t="shared" si="120"/>
        <v/>
      </c>
      <c r="OD24" s="93" t="str">
        <f t="shared" si="121"/>
        <v/>
      </c>
      <c r="OE24" s="93" t="str">
        <f t="shared" si="122"/>
        <v/>
      </c>
      <c r="OF24" s="93" t="str">
        <f t="shared" si="123"/>
        <v/>
      </c>
      <c r="OG24" s="93" t="str">
        <f t="shared" si="124"/>
        <v/>
      </c>
      <c r="OH24" s="93" t="str">
        <f t="shared" si="125"/>
        <v/>
      </c>
      <c r="OI24" s="93" t="str">
        <f t="shared" si="126"/>
        <v/>
      </c>
      <c r="OJ24" s="93" t="str">
        <f t="shared" si="127"/>
        <v/>
      </c>
      <c r="OK24" s="93" t="str">
        <f t="shared" si="128"/>
        <v/>
      </c>
      <c r="OL24" s="93" t="str">
        <f t="shared" si="129"/>
        <v/>
      </c>
      <c r="OM24" s="93" t="str">
        <f t="shared" si="130"/>
        <v/>
      </c>
      <c r="ON24" s="93" t="str">
        <f t="shared" si="131"/>
        <v/>
      </c>
      <c r="OO24" s="93" t="str">
        <f t="shared" si="132"/>
        <v/>
      </c>
      <c r="OP24" s="93" t="str">
        <f t="shared" si="133"/>
        <v/>
      </c>
      <c r="OQ24" s="93" t="str">
        <f t="shared" si="134"/>
        <v/>
      </c>
      <c r="OR24" s="93" t="str">
        <f t="shared" si="135"/>
        <v/>
      </c>
      <c r="OS24" s="93" t="str">
        <f t="shared" si="136"/>
        <v/>
      </c>
      <c r="OT24" s="93" t="str">
        <f t="shared" si="137"/>
        <v/>
      </c>
      <c r="OU24" s="93" t="str">
        <f t="shared" si="138"/>
        <v/>
      </c>
      <c r="OV24" s="93" t="str">
        <f t="shared" si="139"/>
        <v/>
      </c>
      <c r="OW24" s="93" t="str">
        <f t="shared" si="140"/>
        <v/>
      </c>
      <c r="OX24" s="93" t="str">
        <f t="shared" si="141"/>
        <v/>
      </c>
      <c r="OY24" s="93" t="str">
        <f t="shared" si="142"/>
        <v/>
      </c>
      <c r="OZ24" s="93" t="str">
        <f t="shared" si="143"/>
        <v/>
      </c>
      <c r="PA24" s="93" t="str">
        <f t="shared" si="144"/>
        <v/>
      </c>
      <c r="PB24" s="93" t="str">
        <f t="shared" si="145"/>
        <v/>
      </c>
      <c r="PC24" s="93" t="str">
        <f t="shared" si="146"/>
        <v/>
      </c>
      <c r="PD24" s="93" t="str">
        <f t="shared" si="147"/>
        <v/>
      </c>
      <c r="PE24" s="93" t="str">
        <f t="shared" si="148"/>
        <v/>
      </c>
    </row>
    <row r="25" spans="1:421" ht="12.75" x14ac:dyDescent="0.25">
      <c r="A25" s="84" t="s">
        <v>1539</v>
      </c>
      <c r="B25" s="85" t="str">
        <f>'Array Table'!B24</f>
        <v>Escherichia coli,Escherichia fergusonii,Shigella boydii,Shigella sonnei,Shigella dysenteriae,Shigella flexneri</v>
      </c>
      <c r="C25" s="86">
        <f>IF(SUM('Control Sample Data'!C$3:C$50)&gt;10,IF(AND(ISNUMBER('Control Sample Data'!C25),'Control Sample Data'!C25&lt;37,'Control Sample Data'!C25&gt;0),'Control Sample Data'!C25,37),"")</f>
        <v>35.14</v>
      </c>
      <c r="D25" s="86">
        <f>IF(SUM('Control Sample Data'!D$3:D$50)&gt;10,IF(AND(ISNUMBER('Control Sample Data'!D25),'Control Sample Data'!D25&lt;37,'Control Sample Data'!D25&gt;0),'Control Sample Data'!D25,37),"")</f>
        <v>36.71</v>
      </c>
      <c r="E25" s="86">
        <f>IF(SUM('Control Sample Data'!E$3:E$50)&gt;10,IF(AND(ISNUMBER('Control Sample Data'!E25),'Control Sample Data'!E25&lt;37,'Control Sample Data'!E25&gt;0),'Control Sample Data'!E25,37),"")</f>
        <v>34.83</v>
      </c>
      <c r="F25" s="86" t="str">
        <f>IF(SUM('Control Sample Data'!F$3:F$50)&gt;10,IF(AND(ISNUMBER('Control Sample Data'!F25),'Control Sample Data'!F25&lt;37,'Control Sample Data'!F25&gt;0),'Control Sample Data'!F25,37),"")</f>
        <v/>
      </c>
      <c r="G25" s="86" t="str">
        <f>IF(SUM('Control Sample Data'!G$3:G$50)&gt;10,IF(AND(ISNUMBER('Control Sample Data'!G25),'Control Sample Data'!G25&lt;37,'Control Sample Data'!G25&gt;0),'Control Sample Data'!G25,37),"")</f>
        <v/>
      </c>
      <c r="H25" s="86" t="str">
        <f>IF(SUM('Control Sample Data'!H$3:H$50)&gt;10,IF(AND(ISNUMBER('Control Sample Data'!H25),'Control Sample Data'!H25&lt;37,'Control Sample Data'!H25&gt;0),'Control Sample Data'!H25,37),"")</f>
        <v/>
      </c>
      <c r="I25" s="86" t="str">
        <f>IF(SUM('Control Sample Data'!I$3:I$50)&gt;10,IF(AND(ISNUMBER('Control Sample Data'!I25),'Control Sample Data'!I25&lt;37,'Control Sample Data'!I25&gt;0),'Control Sample Data'!I25,37),"")</f>
        <v/>
      </c>
      <c r="J25" s="86" t="str">
        <f>IF(SUM('Control Sample Data'!J$3:J$50)&gt;10,IF(AND(ISNUMBER('Control Sample Data'!J25),'Control Sample Data'!J25&lt;37,'Control Sample Data'!J25&gt;0),'Control Sample Data'!J25,37),"")</f>
        <v/>
      </c>
      <c r="K25" s="86" t="str">
        <f>IF(SUM('Control Sample Data'!K$3:K$50)&gt;10,IF(AND(ISNUMBER('Control Sample Data'!K25),'Control Sample Data'!K25&lt;37,'Control Sample Data'!K25&gt;0),'Control Sample Data'!K25,37),"")</f>
        <v/>
      </c>
      <c r="L25" s="86" t="str">
        <f>IF(SUM('Control Sample Data'!L$3:L$50)&gt;10,IF(AND(ISNUMBER('Control Sample Data'!L25),'Control Sample Data'!L25&lt;37,'Control Sample Data'!L25&gt;0),'Control Sample Data'!L25,37),"")</f>
        <v/>
      </c>
      <c r="M25" s="86" t="str">
        <f>IF(SUM('Control Sample Data'!M$3:M$50)&gt;10,IF(AND(ISNUMBER('Control Sample Data'!M25),'Control Sample Data'!M25&lt;37,'Control Sample Data'!M25&gt;0),'Control Sample Data'!M25,37),"")</f>
        <v/>
      </c>
      <c r="N25" s="86" t="str">
        <f>IF(SUM('Control Sample Data'!N$3:N$50)&gt;10,IF(AND(ISNUMBER('Control Sample Data'!N25),'Control Sample Data'!N25&lt;37,'Control Sample Data'!N25&gt;0),'Control Sample Data'!N25,37),"")</f>
        <v/>
      </c>
      <c r="O25" s="86" t="str">
        <f>IF(SUM('Control Sample Data'!O$3:O$50)&gt;10,IF(AND(ISNUMBER('Control Sample Data'!O25),'Control Sample Data'!O25&lt;37,'Control Sample Data'!O25&gt;0),'Control Sample Data'!O25,37),"")</f>
        <v/>
      </c>
      <c r="P25" s="86" t="str">
        <f>IF(SUM('Control Sample Data'!P$3:P$50)&gt;10,IF(AND(ISNUMBER('Control Sample Data'!P25),'Control Sample Data'!P25&lt;37,'Control Sample Data'!P25&gt;0),'Control Sample Data'!P25,37),"")</f>
        <v/>
      </c>
      <c r="Q25" s="86" t="str">
        <f>IF(SUM('Control Sample Data'!Q$3:Q$50)&gt;10,IF(AND(ISNUMBER('Control Sample Data'!Q25),'Control Sample Data'!Q25&lt;37,'Control Sample Data'!Q25&gt;0),'Control Sample Data'!Q25,37),"")</f>
        <v/>
      </c>
      <c r="R25" s="86" t="str">
        <f>IF(SUM('Control Sample Data'!R$3:R$50)&gt;10,IF(AND(ISNUMBER('Control Sample Data'!R25),'Control Sample Data'!R25&lt;37,'Control Sample Data'!R25&gt;0),'Control Sample Data'!R25,37),"")</f>
        <v/>
      </c>
      <c r="S25" s="86" t="str">
        <f>IF(SUM('Control Sample Data'!S$3:S$50)&gt;10,IF(AND(ISNUMBER('Control Sample Data'!S25),'Control Sample Data'!S25&lt;37,'Control Sample Data'!S25&gt;0),'Control Sample Data'!S25,37),"")</f>
        <v/>
      </c>
      <c r="T25" s="86" t="str">
        <f>IF(SUM('Control Sample Data'!T$3:T$50)&gt;10,IF(AND(ISNUMBER('Control Sample Data'!T25),'Control Sample Data'!T25&lt;37,'Control Sample Data'!T25&gt;0),'Control Sample Data'!T25,37),"")</f>
        <v/>
      </c>
      <c r="U25" s="86" t="str">
        <f>IF(SUM('Control Sample Data'!U$3:U$50)&gt;10,IF(AND(ISNUMBER('Control Sample Data'!U25),'Control Sample Data'!U25&lt;37,'Control Sample Data'!U25&gt;0),'Control Sample Data'!U25,37),"")</f>
        <v/>
      </c>
      <c r="V25" s="86" t="str">
        <f>IF(SUM('Control Sample Data'!V$3:V$50)&gt;10,IF(AND(ISNUMBER('Control Sample Data'!V25),'Control Sample Data'!V25&lt;37,'Control Sample Data'!V25&gt;0),'Control Sample Data'!V25,37),"")</f>
        <v/>
      </c>
      <c r="W25" s="86" t="str">
        <f>IF(SUM('Control Sample Data'!W$3:W$50)&gt;10,IF(AND(ISNUMBER('Control Sample Data'!W25),'Control Sample Data'!W25&lt;37,'Control Sample Data'!W25&gt;0),'Control Sample Data'!W25,37),"")</f>
        <v/>
      </c>
      <c r="X25" s="86" t="str">
        <f>IF(SUM('Control Sample Data'!X$3:X$50)&gt;10,IF(AND(ISNUMBER('Control Sample Data'!X25),'Control Sample Data'!X25&lt;37,'Control Sample Data'!X25&gt;0),'Control Sample Data'!X25,37),"")</f>
        <v/>
      </c>
      <c r="Y25" s="86" t="str">
        <f>IF(SUM('Control Sample Data'!Y$3:Y$50)&gt;10,IF(AND(ISNUMBER('Control Sample Data'!Y25),'Control Sample Data'!Y25&lt;37,'Control Sample Data'!Y25&gt;0),'Control Sample Data'!Y25,37),"")</f>
        <v/>
      </c>
      <c r="Z25" s="86" t="str">
        <f>IF(SUM('Control Sample Data'!Z$3:Z$50)&gt;10,IF(AND(ISNUMBER('Control Sample Data'!Z25),'Control Sample Data'!Z25&lt;37,'Control Sample Data'!Z25&gt;0),'Control Sample Data'!Z25,37),"")</f>
        <v/>
      </c>
      <c r="AA25" s="86" t="str">
        <f>IF(SUM('Control Sample Data'!AA$3:AA$50)&gt;10,IF(AND(ISNUMBER('Control Sample Data'!AA25),'Control Sample Data'!AA25&lt;37,'Control Sample Data'!AA25&gt;0),'Control Sample Data'!AA25,37),"")</f>
        <v/>
      </c>
      <c r="AB25" s="86" t="str">
        <f>IF(SUM('Control Sample Data'!AB$3:AB$50)&gt;10,IF(AND(ISNUMBER('Control Sample Data'!AB25),'Control Sample Data'!AB25&lt;37,'Control Sample Data'!AB25&gt;0),'Control Sample Data'!AB25,37),"")</f>
        <v/>
      </c>
      <c r="AC25" s="86" t="str">
        <f>IF(SUM('Control Sample Data'!AC$3:AC$50)&gt;10,IF(AND(ISNUMBER('Control Sample Data'!AC25),'Control Sample Data'!AC25&lt;37,'Control Sample Data'!AC25&gt;0),'Control Sample Data'!AC25,37),"")</f>
        <v/>
      </c>
      <c r="AD25" s="86" t="str">
        <f>IF(SUM('Control Sample Data'!AD$3:AD$50)&gt;10,IF(AND(ISNUMBER('Control Sample Data'!AD25),'Control Sample Data'!AD25&lt;37,'Control Sample Data'!AD25&gt;0),'Control Sample Data'!AD25,37),"")</f>
        <v/>
      </c>
      <c r="AE25" s="86" t="str">
        <f>IF(SUM('Control Sample Data'!AE$3:AE$50)&gt;10,IF(AND(ISNUMBER('Control Sample Data'!AE25),'Control Sample Data'!AE25&lt;37,'Control Sample Data'!AE25&gt;0),'Control Sample Data'!AE25,37),"")</f>
        <v/>
      </c>
      <c r="AF25" s="86" t="str">
        <f>IF(SUM('Control Sample Data'!AF$3:AF$50)&gt;10,IF(AND(ISNUMBER('Control Sample Data'!AF25),'Control Sample Data'!AF25&lt;37,'Control Sample Data'!AF25&gt;0),'Control Sample Data'!AF25,37),"")</f>
        <v/>
      </c>
      <c r="AG25" s="86" t="str">
        <f>IF(SUM('Control Sample Data'!AG$3:AG$50)&gt;10,IF(AND(ISNUMBER('Control Sample Data'!AG25),'Control Sample Data'!AG25&lt;37,'Control Sample Data'!AG25&gt;0),'Control Sample Data'!AG25,37),"")</f>
        <v/>
      </c>
      <c r="AH25" s="86" t="str">
        <f>IF(SUM('Control Sample Data'!AH$3:AH$50)&gt;10,IF(AND(ISNUMBER('Control Sample Data'!AH25),'Control Sample Data'!AH25&lt;37,'Control Sample Data'!AH25&gt;0),'Control Sample Data'!AH25,37),"")</f>
        <v/>
      </c>
      <c r="AI25" s="86" t="str">
        <f>IF(SUM('Control Sample Data'!AI$3:AI$50)&gt;10,IF(AND(ISNUMBER('Control Sample Data'!AI25),'Control Sample Data'!AI25&lt;37,'Control Sample Data'!AI25&gt;0),'Control Sample Data'!AI25,37),"")</f>
        <v/>
      </c>
      <c r="AJ25" s="86" t="str">
        <f>IF(SUM('Control Sample Data'!AJ$3:AJ$50)&gt;10,IF(AND(ISNUMBER('Control Sample Data'!AJ25),'Control Sample Data'!AJ25&lt;37,'Control Sample Data'!AJ25&gt;0),'Control Sample Data'!AJ25,37),"")</f>
        <v/>
      </c>
      <c r="AK25" s="86" t="str">
        <f>IF(SUM('Control Sample Data'!AK$3:AK$50)&gt;10,IF(AND(ISNUMBER('Control Sample Data'!AK25),'Control Sample Data'!AK25&lt;37,'Control Sample Data'!AK25&gt;0),'Control Sample Data'!AK25,37),"")</f>
        <v/>
      </c>
      <c r="AL25" s="86" t="str">
        <f>IF(SUM('Control Sample Data'!AL$3:AL$50)&gt;10,IF(AND(ISNUMBER('Control Sample Data'!AL25),'Control Sample Data'!AL25&lt;37,'Control Sample Data'!AL25&gt;0),'Control Sample Data'!AL25,37),"")</f>
        <v/>
      </c>
      <c r="AM25" s="86" t="str">
        <f>IF(SUM('Control Sample Data'!AM$3:AM$50)&gt;10,IF(AND(ISNUMBER('Control Sample Data'!AM25),'Control Sample Data'!AM25&lt;37,'Control Sample Data'!AM25&gt;0),'Control Sample Data'!AM25,37),"")</f>
        <v/>
      </c>
      <c r="AN25" s="86" t="str">
        <f>IF(SUM('Control Sample Data'!AN$3:AN$50)&gt;10,IF(AND(ISNUMBER('Control Sample Data'!AN25),'Control Sample Data'!AN25&lt;37,'Control Sample Data'!AN25&gt;0),'Control Sample Data'!AN25,37),"")</f>
        <v/>
      </c>
      <c r="AO25" s="86" t="str">
        <f>IF(SUM('Control Sample Data'!AO$3:AO$50)&gt;10,IF(AND(ISNUMBER('Control Sample Data'!AO25),'Control Sample Data'!AO25&lt;37,'Control Sample Data'!AO25&gt;0),'Control Sample Data'!AO25,37),"")</f>
        <v/>
      </c>
      <c r="AP25" s="86" t="str">
        <f>IF(SUM('Control Sample Data'!AP$3:AP$50)&gt;10,IF(AND(ISNUMBER('Control Sample Data'!AP25),'Control Sample Data'!AP25&lt;37,'Control Sample Data'!AP25&gt;0),'Control Sample Data'!AP25,37),"")</f>
        <v/>
      </c>
      <c r="AQ25" s="86" t="str">
        <f>IF(SUM('Control Sample Data'!AQ$3:AQ$50)&gt;10,IF(AND(ISNUMBER('Control Sample Data'!AQ25),'Control Sample Data'!AQ25&lt;37,'Control Sample Data'!AQ25&gt;0),'Control Sample Data'!AQ25,37),"")</f>
        <v/>
      </c>
      <c r="AR25" s="86" t="str">
        <f>IF(SUM('Control Sample Data'!AR$3:AR$50)&gt;10,IF(AND(ISNUMBER('Control Sample Data'!AR25),'Control Sample Data'!AR25&lt;37,'Control Sample Data'!AR25&gt;0),'Control Sample Data'!AR25,37),"")</f>
        <v/>
      </c>
      <c r="AS25" s="86" t="str">
        <f>IF(SUM('Control Sample Data'!AS$3:AS$50)&gt;10,IF(AND(ISNUMBER('Control Sample Data'!AS25),'Control Sample Data'!AS25&lt;37,'Control Sample Data'!AS25&gt;0),'Control Sample Data'!AS25,37),"")</f>
        <v/>
      </c>
      <c r="AT25" s="86" t="str">
        <f>IF(SUM('Control Sample Data'!AT$3:AT$50)&gt;10,IF(AND(ISNUMBER('Control Sample Data'!AT25),'Control Sample Data'!AT25&lt;37,'Control Sample Data'!AT25&gt;0),'Control Sample Data'!AT25,37),"")</f>
        <v/>
      </c>
      <c r="AU25" s="86" t="str">
        <f>IF(SUM('Control Sample Data'!AU$3:AU$50)&gt;10,IF(AND(ISNUMBER('Control Sample Data'!AU25),'Control Sample Data'!AU25&lt;37,'Control Sample Data'!AU25&gt;0),'Control Sample Data'!AU25,37),"")</f>
        <v/>
      </c>
      <c r="AV25" s="86" t="str">
        <f>IF(SUM('Control Sample Data'!AV$3:AV$50)&gt;10,IF(AND(ISNUMBER('Control Sample Data'!AV25),'Control Sample Data'!AV25&lt;37,'Control Sample Data'!AV25&gt;0),'Control Sample Data'!AV25,37),"")</f>
        <v/>
      </c>
      <c r="AW25" s="86" t="str">
        <f>IF(SUM('Control Sample Data'!AW$3:AW$50)&gt;10,IF(AND(ISNUMBER('Control Sample Data'!AW25),'Control Sample Data'!AW25&lt;37,'Control Sample Data'!AW25&gt;0),'Control Sample Data'!AW25,37),"")</f>
        <v/>
      </c>
      <c r="AX25" s="86" t="str">
        <f>IF(SUM('Control Sample Data'!AX$3:AX$50)&gt;10,IF(AND(ISNUMBER('Control Sample Data'!AX25),'Control Sample Data'!AX25&lt;37,'Control Sample Data'!AX25&gt;0),'Control Sample Data'!AX25,37),"")</f>
        <v/>
      </c>
      <c r="AY25" s="87">
        <f>IF(ISERROR(AVERAGE(Calculations!C25:AX25)),"",AVERAGE(Calculations!C25:AX25))</f>
        <v>35.559999999999995</v>
      </c>
      <c r="AZ25" s="87">
        <f>IF(ISERROR(STDEV(Calculations!C25:AX25)),"",IF(COUNT(Calculations!C25:AX25)&lt;3,"N/A",STDEV(Calculations!C25:AX25)))</f>
        <v>1.0079186475108008</v>
      </c>
      <c r="BA25" s="84" t="s">
        <v>1539</v>
      </c>
      <c r="BB25" s="85" t="str">
        <f>'Array Table'!B24</f>
        <v>Escherichia coli,Escherichia fergusonii,Shigella boydii,Shigella sonnei,Shigella dysenteriae,Shigella flexneri</v>
      </c>
      <c r="BC25" s="86">
        <f>IF(SUM('Test Sample Data'!C$3:C$50)&gt;10,IF(AND(ISNUMBER('Test Sample Data'!C25),'Test Sample Data'!C25&lt;37,'Test Sample Data'!C25&gt;0),'Test Sample Data'!C25,37),"")</f>
        <v>37</v>
      </c>
      <c r="BD25" s="86">
        <f>IF(SUM('Test Sample Data'!D$3:D$50)&gt;10,IF(AND(ISNUMBER('Test Sample Data'!D25),'Test Sample Data'!D25&lt;37,'Test Sample Data'!D25&gt;0),'Test Sample Data'!D25,37),"")</f>
        <v>35.1</v>
      </c>
      <c r="BE25" s="86">
        <f>IF(SUM('Test Sample Data'!E$3:E$50)&gt;10,IF(AND(ISNUMBER('Test Sample Data'!E25),'Test Sample Data'!E25&lt;37,'Test Sample Data'!E25&gt;0),'Test Sample Data'!E25,37),"")</f>
        <v>34.4</v>
      </c>
      <c r="BF25" s="86" t="str">
        <f>IF(SUM('Test Sample Data'!F$3:F$50)&gt;10,IF(AND(ISNUMBER('Test Sample Data'!F25),'Test Sample Data'!F25&lt;37,'Test Sample Data'!F25&gt;0),'Test Sample Data'!F25,37),"")</f>
        <v/>
      </c>
      <c r="BG25" s="86" t="str">
        <f>IF(SUM('Test Sample Data'!G$3:G$50)&gt;10,IF(AND(ISNUMBER('Test Sample Data'!G25),'Test Sample Data'!G25&lt;37,'Test Sample Data'!G25&gt;0),'Test Sample Data'!G25,37),"")</f>
        <v/>
      </c>
      <c r="BH25" s="86" t="str">
        <f>IF(SUM('Test Sample Data'!H$3:H$50)&gt;10,IF(AND(ISNUMBER('Test Sample Data'!H25),'Test Sample Data'!H25&lt;37,'Test Sample Data'!H25&gt;0),'Test Sample Data'!H25,37),"")</f>
        <v/>
      </c>
      <c r="BI25" s="86" t="str">
        <f>IF(SUM('Test Sample Data'!I$3:I$50)&gt;10,IF(AND(ISNUMBER('Test Sample Data'!I25),'Test Sample Data'!I25&lt;37,'Test Sample Data'!I25&gt;0),'Test Sample Data'!I25,37),"")</f>
        <v/>
      </c>
      <c r="BJ25" s="86" t="str">
        <f>IF(SUM('Test Sample Data'!J$3:J$50)&gt;10,IF(AND(ISNUMBER('Test Sample Data'!J25),'Test Sample Data'!J25&lt;37,'Test Sample Data'!J25&gt;0),'Test Sample Data'!J25,37),"")</f>
        <v/>
      </c>
      <c r="BK25" s="86" t="str">
        <f>IF(SUM('Test Sample Data'!K$3:K$50)&gt;10,IF(AND(ISNUMBER('Test Sample Data'!K25),'Test Sample Data'!K25&lt;37,'Test Sample Data'!K25&gt;0),'Test Sample Data'!K25,37),"")</f>
        <v/>
      </c>
      <c r="BL25" s="86" t="str">
        <f>IF(SUM('Test Sample Data'!L$3:L$50)&gt;10,IF(AND(ISNUMBER('Test Sample Data'!L25),'Test Sample Data'!L25&lt;37,'Test Sample Data'!L25&gt;0),'Test Sample Data'!L25,37),"")</f>
        <v/>
      </c>
      <c r="BM25" s="86" t="str">
        <f>IF(SUM('Test Sample Data'!M$3:M$50)&gt;10,IF(AND(ISNUMBER('Test Sample Data'!M25),'Test Sample Data'!M25&lt;37,'Test Sample Data'!M25&gt;0),'Test Sample Data'!M25,37),"")</f>
        <v/>
      </c>
      <c r="BN25" s="86" t="str">
        <f>IF(SUM('Test Sample Data'!N$3:N$50)&gt;10,IF(AND(ISNUMBER('Test Sample Data'!N25),'Test Sample Data'!N25&lt;37,'Test Sample Data'!N25&gt;0),'Test Sample Data'!N25,37),"")</f>
        <v/>
      </c>
      <c r="BO25" s="86" t="str">
        <f>IF(SUM('Test Sample Data'!O$3:O$50)&gt;10,IF(AND(ISNUMBER('Test Sample Data'!O25),'Test Sample Data'!O25&lt;37,'Test Sample Data'!O25&gt;0),'Test Sample Data'!O25,37),"")</f>
        <v/>
      </c>
      <c r="BP25" s="86" t="str">
        <f>IF(SUM('Test Sample Data'!P$3:P$50)&gt;10,IF(AND(ISNUMBER('Test Sample Data'!P25),'Test Sample Data'!P25&lt;37,'Test Sample Data'!P25&gt;0),'Test Sample Data'!P25,37),"")</f>
        <v/>
      </c>
      <c r="BQ25" s="86" t="str">
        <f>IF(SUM('Test Sample Data'!Q$3:Q$50)&gt;10,IF(AND(ISNUMBER('Test Sample Data'!Q25),'Test Sample Data'!Q25&lt;37,'Test Sample Data'!Q25&gt;0),'Test Sample Data'!Q25,37),"")</f>
        <v/>
      </c>
      <c r="BR25" s="86" t="str">
        <f>IF(SUM('Test Sample Data'!R$3:R$50)&gt;10,IF(AND(ISNUMBER('Test Sample Data'!R25),'Test Sample Data'!R25&lt;37,'Test Sample Data'!R25&gt;0),'Test Sample Data'!R25,37),"")</f>
        <v/>
      </c>
      <c r="BS25" s="86" t="str">
        <f>IF(SUM('Test Sample Data'!S$3:S$50)&gt;10,IF(AND(ISNUMBER('Test Sample Data'!S25),'Test Sample Data'!S25&lt;37,'Test Sample Data'!S25&gt;0),'Test Sample Data'!S25,37),"")</f>
        <v/>
      </c>
      <c r="BT25" s="86" t="str">
        <f>IF(SUM('Test Sample Data'!T$3:T$50)&gt;10,IF(AND(ISNUMBER('Test Sample Data'!T25),'Test Sample Data'!T25&lt;37,'Test Sample Data'!T25&gt;0),'Test Sample Data'!T25,37),"")</f>
        <v/>
      </c>
      <c r="BU25" s="86" t="str">
        <f>IF(SUM('Test Sample Data'!U$3:U$50)&gt;10,IF(AND(ISNUMBER('Test Sample Data'!U25),'Test Sample Data'!U25&lt;37,'Test Sample Data'!U25&gt;0),'Test Sample Data'!U25,37),"")</f>
        <v/>
      </c>
      <c r="BV25" s="86" t="str">
        <f>IF(SUM('Test Sample Data'!V$3:V$50)&gt;10,IF(AND(ISNUMBER('Test Sample Data'!V25),'Test Sample Data'!V25&lt;37,'Test Sample Data'!V25&gt;0),'Test Sample Data'!V25,37),"")</f>
        <v/>
      </c>
      <c r="BW25" s="86" t="str">
        <f>IF(SUM('Test Sample Data'!W$3:W$50)&gt;10,IF(AND(ISNUMBER('Test Sample Data'!W25),'Test Sample Data'!W25&lt;37,'Test Sample Data'!W25&gt;0),'Test Sample Data'!W25,37),"")</f>
        <v/>
      </c>
      <c r="BX25" s="86" t="str">
        <f>IF(SUM('Test Sample Data'!X$3:X$50)&gt;10,IF(AND(ISNUMBER('Test Sample Data'!X25),'Test Sample Data'!X25&lt;37,'Test Sample Data'!X25&gt;0),'Test Sample Data'!X25,37),"")</f>
        <v/>
      </c>
      <c r="BY25" s="86" t="str">
        <f>IF(SUM('Test Sample Data'!Y$3:Y$50)&gt;10,IF(AND(ISNUMBER('Test Sample Data'!Y25),'Test Sample Data'!Y25&lt;37,'Test Sample Data'!Y25&gt;0),'Test Sample Data'!Y25,37),"")</f>
        <v/>
      </c>
      <c r="BZ25" s="86" t="str">
        <f>IF(SUM('Test Sample Data'!Z$3:Z$50)&gt;10,IF(AND(ISNUMBER('Test Sample Data'!Z25),'Test Sample Data'!Z25&lt;37,'Test Sample Data'!Z25&gt;0),'Test Sample Data'!Z25,37),"")</f>
        <v/>
      </c>
      <c r="CA25" s="86" t="str">
        <f>IF(SUM('Test Sample Data'!AA$3:AA$50)&gt;10,IF(AND(ISNUMBER('Test Sample Data'!AA25),'Test Sample Data'!AA25&lt;37,'Test Sample Data'!AA25&gt;0),'Test Sample Data'!AA25,37),"")</f>
        <v/>
      </c>
      <c r="CB25" s="86" t="str">
        <f>IF(SUM('Test Sample Data'!AB$3:AB$50)&gt;10,IF(AND(ISNUMBER('Test Sample Data'!AB25),'Test Sample Data'!AB25&lt;37,'Test Sample Data'!AB25&gt;0),'Test Sample Data'!AB25,37),"")</f>
        <v/>
      </c>
      <c r="CC25" s="86" t="str">
        <f>IF(SUM('Test Sample Data'!AC$3:AC$50)&gt;10,IF(AND(ISNUMBER('Test Sample Data'!AC25),'Test Sample Data'!AC25&lt;37,'Test Sample Data'!AC25&gt;0),'Test Sample Data'!AC25,37),"")</f>
        <v/>
      </c>
      <c r="CD25" s="86" t="str">
        <f>IF(SUM('Test Sample Data'!AD$3:AD$50)&gt;10,IF(AND(ISNUMBER('Test Sample Data'!AD25),'Test Sample Data'!AD25&lt;37,'Test Sample Data'!AD25&gt;0),'Test Sample Data'!AD25,37),"")</f>
        <v/>
      </c>
      <c r="CE25" s="86" t="str">
        <f>IF(SUM('Test Sample Data'!AE$3:AE$50)&gt;10,IF(AND(ISNUMBER('Test Sample Data'!AE25),'Test Sample Data'!AE25&lt;37,'Test Sample Data'!AE25&gt;0),'Test Sample Data'!AE25,37),"")</f>
        <v/>
      </c>
      <c r="CF25" s="86" t="str">
        <f>IF(SUM('Test Sample Data'!AF$3:AF$50)&gt;10,IF(AND(ISNUMBER('Test Sample Data'!AF25),'Test Sample Data'!AF25&lt;37,'Test Sample Data'!AF25&gt;0),'Test Sample Data'!AF25,37),"")</f>
        <v/>
      </c>
      <c r="CG25" s="86" t="str">
        <f>IF(SUM('Test Sample Data'!AG$3:AG$50)&gt;10,IF(AND(ISNUMBER('Test Sample Data'!AG25),'Test Sample Data'!AG25&lt;37,'Test Sample Data'!AG25&gt;0),'Test Sample Data'!AG25,37),"")</f>
        <v/>
      </c>
      <c r="CH25" s="86" t="str">
        <f>IF(SUM('Test Sample Data'!AH$3:AH$50)&gt;10,IF(AND(ISNUMBER('Test Sample Data'!AH25),'Test Sample Data'!AH25&lt;37,'Test Sample Data'!AH25&gt;0),'Test Sample Data'!AH25,37),"")</f>
        <v/>
      </c>
      <c r="CI25" s="86" t="str">
        <f>IF(SUM('Test Sample Data'!AI$3:AI$50)&gt;10,IF(AND(ISNUMBER('Test Sample Data'!AI25),'Test Sample Data'!AI25&lt;37,'Test Sample Data'!AI25&gt;0),'Test Sample Data'!AI25,37),"")</f>
        <v/>
      </c>
      <c r="CJ25" s="86" t="str">
        <f>IF(SUM('Test Sample Data'!AJ$3:AJ$50)&gt;10,IF(AND(ISNUMBER('Test Sample Data'!AJ25),'Test Sample Data'!AJ25&lt;37,'Test Sample Data'!AJ25&gt;0),'Test Sample Data'!AJ25,37),"")</f>
        <v/>
      </c>
      <c r="CK25" s="86" t="str">
        <f>IF(SUM('Test Sample Data'!AK$3:AK$50)&gt;10,IF(AND(ISNUMBER('Test Sample Data'!AK25),'Test Sample Data'!AK25&lt;37,'Test Sample Data'!AK25&gt;0),'Test Sample Data'!AK25,37),"")</f>
        <v/>
      </c>
      <c r="CL25" s="86" t="str">
        <f>IF(SUM('Test Sample Data'!AL$3:AL$50)&gt;10,IF(AND(ISNUMBER('Test Sample Data'!AL25),'Test Sample Data'!AL25&lt;37,'Test Sample Data'!AL25&gt;0),'Test Sample Data'!AL25,37),"")</f>
        <v/>
      </c>
      <c r="CM25" s="86" t="str">
        <f>IF(SUM('Test Sample Data'!AM$3:AM$50)&gt;10,IF(AND(ISNUMBER('Test Sample Data'!AM25),'Test Sample Data'!AM25&lt;37,'Test Sample Data'!AM25&gt;0),'Test Sample Data'!AM25,37),"")</f>
        <v/>
      </c>
      <c r="CN25" s="86" t="str">
        <f>IF(SUM('Test Sample Data'!AN$3:AN$50)&gt;10,IF(AND(ISNUMBER('Test Sample Data'!AN25),'Test Sample Data'!AN25&lt;37,'Test Sample Data'!AN25&gt;0),'Test Sample Data'!AN25,37),"")</f>
        <v/>
      </c>
      <c r="CO25" s="86" t="str">
        <f>IF(SUM('Test Sample Data'!AO$3:AO$50)&gt;10,IF(AND(ISNUMBER('Test Sample Data'!AO25),'Test Sample Data'!AO25&lt;37,'Test Sample Data'!AO25&gt;0),'Test Sample Data'!AO25,37),"")</f>
        <v/>
      </c>
      <c r="CP25" s="86" t="str">
        <f>IF(SUM('Test Sample Data'!AP$3:AP$50)&gt;10,IF(AND(ISNUMBER('Test Sample Data'!AP25),'Test Sample Data'!AP25&lt;37,'Test Sample Data'!AP25&gt;0),'Test Sample Data'!AP25,37),"")</f>
        <v/>
      </c>
      <c r="CQ25" s="86" t="str">
        <f>IF(SUM('Test Sample Data'!AQ$3:AQ$50)&gt;10,IF(AND(ISNUMBER('Test Sample Data'!AQ25),'Test Sample Data'!AQ25&lt;37,'Test Sample Data'!AQ25&gt;0),'Test Sample Data'!AQ25,37),"")</f>
        <v/>
      </c>
      <c r="CR25" s="86" t="str">
        <f>IF(SUM('Test Sample Data'!AR$3:AR$50)&gt;10,IF(AND(ISNUMBER('Test Sample Data'!AR25),'Test Sample Data'!AR25&lt;37,'Test Sample Data'!AR25&gt;0),'Test Sample Data'!AR25,37),"")</f>
        <v/>
      </c>
      <c r="CS25" s="86" t="str">
        <f>IF(SUM('Test Sample Data'!AS$3:AS$50)&gt;10,IF(AND(ISNUMBER('Test Sample Data'!AS25),'Test Sample Data'!AS25&lt;37,'Test Sample Data'!AS25&gt;0),'Test Sample Data'!AS25,37),"")</f>
        <v/>
      </c>
      <c r="CT25" s="86" t="str">
        <f>IF(SUM('Test Sample Data'!AT$3:AT$50)&gt;10,IF(AND(ISNUMBER('Test Sample Data'!AT25),'Test Sample Data'!AT25&lt;37,'Test Sample Data'!AT25&gt;0),'Test Sample Data'!AT25,37),"")</f>
        <v/>
      </c>
      <c r="CU25" s="86" t="str">
        <f>IF(SUM('Test Sample Data'!AU$3:AU$50)&gt;10,IF(AND(ISNUMBER('Test Sample Data'!AU25),'Test Sample Data'!AU25&lt;37,'Test Sample Data'!AU25&gt;0),'Test Sample Data'!AU25,37),"")</f>
        <v/>
      </c>
      <c r="CV25" s="86" t="str">
        <f>IF(SUM('Test Sample Data'!AV$3:AV$50)&gt;10,IF(AND(ISNUMBER('Test Sample Data'!AV25),'Test Sample Data'!AV25&lt;37,'Test Sample Data'!AV25&gt;0),'Test Sample Data'!AV25,37),"")</f>
        <v/>
      </c>
      <c r="CW25" s="86" t="str">
        <f>IF(SUM('Test Sample Data'!AW$3:AW$50)&gt;10,IF(AND(ISNUMBER('Test Sample Data'!AW25),'Test Sample Data'!AW25&lt;37,'Test Sample Data'!AW25&gt;0),'Test Sample Data'!AW25,37),"")</f>
        <v/>
      </c>
      <c r="CX25" s="86" t="str">
        <f>IF(SUM('Test Sample Data'!AX$3:AX$50)&gt;10,IF(AND(ISNUMBER('Test Sample Data'!AX25),'Test Sample Data'!AX25&lt;37,'Test Sample Data'!AX25&gt;0),'Test Sample Data'!AX25,37),"")</f>
        <v/>
      </c>
      <c r="CY25" s="87">
        <f>IF(ISERROR(AVERAGE(Calculations!BC25:CX25)),"",AVERAGE(Calculations!BC25:CX25))</f>
        <v>35.5</v>
      </c>
      <c r="CZ25" s="87">
        <f>IF(ISERROR(STDEV(Calculations!BC25:CX25)),"",IF(COUNT(Calculations!BC25:CX25)&lt;3,"N/A",STDEV(Calculations!BC25:CX25)))</f>
        <v>1.3453624047073713</v>
      </c>
      <c r="DA25" s="84" t="s">
        <v>1539</v>
      </c>
      <c r="DB25" s="85" t="str">
        <f>'Array Table'!B24</f>
        <v>Escherichia coli,Escherichia fergusonii,Shigella boydii,Shigella sonnei,Shigella dysenteriae,Shigella flexneri</v>
      </c>
      <c r="DC25" s="87">
        <f>IF(SUM('No Template Controls'!C$3:C$50)&gt;10,IF(AND(ISNUMBER('No Template Controls'!C25),'No Template Controls'!C25&lt;37,'No Template Controls'!C25&gt;0),'No Template Controls'!C25,37),"")</f>
        <v>37</v>
      </c>
      <c r="DD25" s="87">
        <f>IF(SUM('No Template Controls'!D$3:D$50)&gt;10,IF(AND(ISNUMBER('No Template Controls'!D25),'No Template Controls'!D25&lt;37,'No Template Controls'!D25&gt;0),'No Template Controls'!D25,37),"")</f>
        <v>37</v>
      </c>
      <c r="DE25" s="87">
        <f>IF(SUM('No Template Controls'!E$3:E$50)&gt;10,IF(AND(ISNUMBER('No Template Controls'!E25),'No Template Controls'!E25&lt;37,'No Template Controls'!E25&gt;0),'No Template Controls'!E25,37),"")</f>
        <v>37</v>
      </c>
      <c r="DF25" s="87" t="str">
        <f>IF(SUM('No Template Controls'!F$3:F$50)&gt;10,IF(AND(ISNUMBER('No Template Controls'!F25),'No Template Controls'!F25&lt;37,'No Template Controls'!F25&gt;0),'No Template Controls'!F25,37),"")</f>
        <v/>
      </c>
      <c r="DG25" s="87" t="str">
        <f>IF(SUM('No Template Controls'!G$3:G$50)&gt;10,IF(AND(ISNUMBER('No Template Controls'!G25),'No Template Controls'!G25&lt;37,'No Template Controls'!G25&gt;0),'No Template Controls'!G25,37),"")</f>
        <v/>
      </c>
      <c r="DH25" s="87" t="str">
        <f>IF(SUM('No Template Controls'!H$3:H$50)&gt;10,IF(AND(ISNUMBER('No Template Controls'!H25),'No Template Controls'!H25&lt;37,'No Template Controls'!H25&gt;0),'No Template Controls'!H25,37),"")</f>
        <v/>
      </c>
      <c r="DI25" s="87">
        <f>IF(ISERROR(AVERAGE(Calculations!DC25:DH25)),"",AVERAGE(Calculations!DC25:DH25))</f>
        <v>37</v>
      </c>
      <c r="DJ25" s="87">
        <f>IF(ISERROR(STDEV(Calculations!DC25:DH25)),"",IF(COUNT(Calculations!DC25:DH25)&lt;3,"N/A",STDEV(Calculations!DC25:DH25)))</f>
        <v>0</v>
      </c>
      <c r="DK25" s="84" t="s">
        <v>1539</v>
      </c>
      <c r="DL25" s="85" t="str">
        <f>'Array Table'!B24</f>
        <v>Escherichia coli,Escherichia fergusonii,Shigella boydii,Shigella sonnei,Shigella dysenteriae,Shigella flexneri</v>
      </c>
      <c r="DM25" s="86">
        <f t="shared" si="0"/>
        <v>10.64</v>
      </c>
      <c r="DN25" s="86">
        <f t="shared" si="1"/>
        <v>11.984999999999999</v>
      </c>
      <c r="DO25" s="86">
        <f t="shared" si="2"/>
        <v>10.329999999999998</v>
      </c>
      <c r="DP25" s="86" t="str">
        <f t="shared" si="3"/>
        <v/>
      </c>
      <c r="DQ25" s="86" t="str">
        <f t="shared" si="4"/>
        <v/>
      </c>
      <c r="DR25" s="86" t="str">
        <f t="shared" si="5"/>
        <v/>
      </c>
      <c r="DS25" s="86" t="str">
        <f t="shared" si="6"/>
        <v/>
      </c>
      <c r="DT25" s="86" t="str">
        <f t="shared" si="7"/>
        <v/>
      </c>
      <c r="DU25" s="86" t="str">
        <f t="shared" si="8"/>
        <v/>
      </c>
      <c r="DV25" s="86" t="str">
        <f t="shared" si="9"/>
        <v/>
      </c>
      <c r="DW25" s="86" t="str">
        <f t="shared" si="10"/>
        <v/>
      </c>
      <c r="DX25" s="86" t="str">
        <f t="shared" si="11"/>
        <v/>
      </c>
      <c r="DY25" s="86" t="str">
        <f t="shared" si="12"/>
        <v/>
      </c>
      <c r="DZ25" s="86" t="str">
        <f t="shared" si="13"/>
        <v/>
      </c>
      <c r="EA25" s="86" t="str">
        <f t="shared" si="14"/>
        <v/>
      </c>
      <c r="EB25" s="86" t="str">
        <f t="shared" si="15"/>
        <v/>
      </c>
      <c r="EC25" s="86" t="str">
        <f t="shared" si="16"/>
        <v/>
      </c>
      <c r="ED25" s="86" t="str">
        <f t="shared" si="17"/>
        <v/>
      </c>
      <c r="EE25" s="86" t="str">
        <f t="shared" si="18"/>
        <v/>
      </c>
      <c r="EF25" s="86" t="str">
        <f t="shared" si="19"/>
        <v/>
      </c>
      <c r="EG25" s="86" t="str">
        <f t="shared" si="20"/>
        <v/>
      </c>
      <c r="EH25" s="86" t="str">
        <f t="shared" si="21"/>
        <v/>
      </c>
      <c r="EI25" s="86" t="str">
        <f t="shared" si="22"/>
        <v/>
      </c>
      <c r="EJ25" s="86" t="str">
        <f t="shared" si="23"/>
        <v/>
      </c>
      <c r="EK25" s="86" t="str">
        <f t="shared" si="24"/>
        <v/>
      </c>
      <c r="EL25" s="86" t="str">
        <f t="shared" si="25"/>
        <v/>
      </c>
      <c r="EM25" s="86" t="str">
        <f t="shared" si="26"/>
        <v/>
      </c>
      <c r="EN25" s="86" t="str">
        <f t="shared" si="27"/>
        <v/>
      </c>
      <c r="EO25" s="86" t="str">
        <f t="shared" si="28"/>
        <v/>
      </c>
      <c r="EP25" s="86" t="str">
        <f t="shared" si="29"/>
        <v/>
      </c>
      <c r="EQ25" s="86" t="str">
        <f t="shared" si="30"/>
        <v/>
      </c>
      <c r="ER25" s="86" t="str">
        <f t="shared" si="31"/>
        <v/>
      </c>
      <c r="ES25" s="86" t="str">
        <f t="shared" si="32"/>
        <v/>
      </c>
      <c r="ET25" s="86" t="str">
        <f t="shared" si="33"/>
        <v/>
      </c>
      <c r="EU25" s="86" t="str">
        <f t="shared" si="34"/>
        <v/>
      </c>
      <c r="EV25" s="86" t="str">
        <f t="shared" si="35"/>
        <v/>
      </c>
      <c r="EW25" s="86" t="str">
        <f t="shared" si="36"/>
        <v/>
      </c>
      <c r="EX25" s="86" t="str">
        <f t="shared" si="37"/>
        <v/>
      </c>
      <c r="EY25" s="86" t="str">
        <f t="shared" si="38"/>
        <v/>
      </c>
      <c r="EZ25" s="86" t="str">
        <f t="shared" si="39"/>
        <v/>
      </c>
      <c r="FA25" s="86" t="str">
        <f t="shared" si="40"/>
        <v/>
      </c>
      <c r="FB25" s="86" t="str">
        <f t="shared" si="41"/>
        <v/>
      </c>
      <c r="FC25" s="86" t="str">
        <f t="shared" si="42"/>
        <v/>
      </c>
      <c r="FD25" s="86" t="str">
        <f t="shared" si="43"/>
        <v/>
      </c>
      <c r="FE25" s="86" t="str">
        <f t="shared" si="44"/>
        <v/>
      </c>
      <c r="FF25" s="86" t="str">
        <f t="shared" si="45"/>
        <v/>
      </c>
      <c r="FG25" s="86" t="str">
        <f t="shared" si="46"/>
        <v/>
      </c>
      <c r="FH25" s="86" t="str">
        <f t="shared" si="47"/>
        <v/>
      </c>
      <c r="FI25" s="88">
        <f t="shared" si="48"/>
        <v>10.984999999999999</v>
      </c>
      <c r="FJ25" s="84" t="s">
        <v>1539</v>
      </c>
      <c r="FK25" s="85" t="str">
        <f>'Array Table'!B24</f>
        <v>Escherichia coli,Escherichia fergusonii,Shigella boydii,Shigella sonnei,Shigella dysenteriae,Shigella flexneri</v>
      </c>
      <c r="FL25" s="86">
        <f t="shared" si="49"/>
        <v>12.645</v>
      </c>
      <c r="FM25" s="86">
        <f t="shared" si="50"/>
        <v>9.745000000000001</v>
      </c>
      <c r="FN25" s="86">
        <f t="shared" si="51"/>
        <v>10.544999999999998</v>
      </c>
      <c r="FO25" s="86" t="str">
        <f t="shared" si="52"/>
        <v/>
      </c>
      <c r="FP25" s="86" t="str">
        <f t="shared" si="53"/>
        <v/>
      </c>
      <c r="FQ25" s="86" t="str">
        <f t="shared" si="54"/>
        <v/>
      </c>
      <c r="FR25" s="86" t="str">
        <f t="shared" si="55"/>
        <v/>
      </c>
      <c r="FS25" s="86" t="str">
        <f t="shared" si="56"/>
        <v/>
      </c>
      <c r="FT25" s="86" t="str">
        <f t="shared" si="57"/>
        <v/>
      </c>
      <c r="FU25" s="86" t="str">
        <f t="shared" si="58"/>
        <v/>
      </c>
      <c r="FV25" s="86" t="str">
        <f t="shared" si="59"/>
        <v/>
      </c>
      <c r="FW25" s="86" t="str">
        <f t="shared" si="60"/>
        <v/>
      </c>
      <c r="FX25" s="86" t="str">
        <f t="shared" si="61"/>
        <v/>
      </c>
      <c r="FY25" s="86" t="str">
        <f t="shared" si="62"/>
        <v/>
      </c>
      <c r="FZ25" s="86" t="str">
        <f t="shared" si="63"/>
        <v/>
      </c>
      <c r="GA25" s="86" t="str">
        <f t="shared" si="64"/>
        <v/>
      </c>
      <c r="GB25" s="86" t="str">
        <f t="shared" si="65"/>
        <v/>
      </c>
      <c r="GC25" s="86" t="str">
        <f t="shared" si="66"/>
        <v/>
      </c>
      <c r="GD25" s="86" t="str">
        <f t="shared" si="67"/>
        <v/>
      </c>
      <c r="GE25" s="86" t="str">
        <f t="shared" si="68"/>
        <v/>
      </c>
      <c r="GF25" s="86" t="str">
        <f t="shared" si="69"/>
        <v/>
      </c>
      <c r="GG25" s="86" t="str">
        <f t="shared" si="70"/>
        <v/>
      </c>
      <c r="GH25" s="86" t="str">
        <f t="shared" si="71"/>
        <v/>
      </c>
      <c r="GI25" s="86" t="str">
        <f t="shared" si="72"/>
        <v/>
      </c>
      <c r="GJ25" s="86" t="str">
        <f t="shared" si="73"/>
        <v/>
      </c>
      <c r="GK25" s="86" t="str">
        <f t="shared" si="74"/>
        <v/>
      </c>
      <c r="GL25" s="86" t="str">
        <f t="shared" si="75"/>
        <v/>
      </c>
      <c r="GM25" s="86" t="str">
        <f t="shared" si="76"/>
        <v/>
      </c>
      <c r="GN25" s="86" t="str">
        <f t="shared" si="77"/>
        <v/>
      </c>
      <c r="GO25" s="86" t="str">
        <f t="shared" si="78"/>
        <v/>
      </c>
      <c r="GP25" s="86" t="str">
        <f t="shared" si="79"/>
        <v/>
      </c>
      <c r="GQ25" s="86" t="str">
        <f t="shared" si="80"/>
        <v/>
      </c>
      <c r="GR25" s="86" t="str">
        <f t="shared" si="81"/>
        <v/>
      </c>
      <c r="GS25" s="86" t="str">
        <f t="shared" si="82"/>
        <v/>
      </c>
      <c r="GT25" s="86" t="str">
        <f t="shared" si="83"/>
        <v/>
      </c>
      <c r="GU25" s="86" t="str">
        <f t="shared" si="84"/>
        <v/>
      </c>
      <c r="GV25" s="86" t="str">
        <f t="shared" si="85"/>
        <v/>
      </c>
      <c r="GW25" s="86" t="str">
        <f t="shared" si="86"/>
        <v/>
      </c>
      <c r="GX25" s="86" t="str">
        <f t="shared" si="87"/>
        <v/>
      </c>
      <c r="GY25" s="86" t="str">
        <f t="shared" si="88"/>
        <v/>
      </c>
      <c r="GZ25" s="86" t="str">
        <f t="shared" si="89"/>
        <v/>
      </c>
      <c r="HA25" s="86" t="str">
        <f t="shared" si="90"/>
        <v/>
      </c>
      <c r="HB25" s="86" t="str">
        <f t="shared" si="91"/>
        <v/>
      </c>
      <c r="HC25" s="86" t="str">
        <f t="shared" si="92"/>
        <v/>
      </c>
      <c r="HD25" s="86" t="str">
        <f t="shared" si="93"/>
        <v/>
      </c>
      <c r="HE25" s="86" t="str">
        <f t="shared" si="94"/>
        <v/>
      </c>
      <c r="HF25" s="86" t="str">
        <f t="shared" si="95"/>
        <v/>
      </c>
      <c r="HG25" s="86" t="str">
        <f t="shared" si="96"/>
        <v/>
      </c>
      <c r="HH25" s="89">
        <f t="shared" si="97"/>
        <v>10.978333333333333</v>
      </c>
      <c r="HI25" s="84" t="s">
        <v>1539</v>
      </c>
      <c r="HJ25" s="85" t="str">
        <f>'Array Table'!B24</f>
        <v>Escherichia coli,Escherichia fergusonii,Shigella boydii,Shigella sonnei,Shigella dysenteriae,Shigella flexneri</v>
      </c>
      <c r="HK25" s="87">
        <f t="shared" si="154"/>
        <v>1.0046316744020534</v>
      </c>
      <c r="HL25" s="90">
        <f t="shared" si="149"/>
        <v>1.0046316744020534</v>
      </c>
      <c r="HM25" s="87">
        <f t="shared" si="150"/>
        <v>2.0068666377597005E-3</v>
      </c>
      <c r="HN25" s="84" t="s">
        <v>1539</v>
      </c>
      <c r="HO25" s="85" t="str">
        <f>'Array Table'!B24</f>
        <v>Escherichia coli,Escherichia fergusonii,Shigella boydii,Shigella sonnei,Shigella dysenteriae,Shigella flexneri</v>
      </c>
      <c r="HP25" s="92">
        <f t="shared" si="151"/>
        <v>1.8599999999999994</v>
      </c>
      <c r="HQ25" s="92">
        <f t="shared" si="236"/>
        <v>0.28999999999999915</v>
      </c>
      <c r="HR25" s="92">
        <f t="shared" si="237"/>
        <v>2.1700000000000017</v>
      </c>
      <c r="HS25" s="92" t="str">
        <f t="shared" si="238"/>
        <v/>
      </c>
      <c r="HT25" s="92" t="str">
        <f t="shared" si="239"/>
        <v/>
      </c>
      <c r="HU25" s="92" t="str">
        <f t="shared" si="240"/>
        <v/>
      </c>
      <c r="HV25" s="92" t="str">
        <f t="shared" si="241"/>
        <v/>
      </c>
      <c r="HW25" s="92" t="str">
        <f t="shared" si="242"/>
        <v/>
      </c>
      <c r="HX25" s="92" t="str">
        <f t="shared" si="243"/>
        <v/>
      </c>
      <c r="HY25" s="92" t="str">
        <f t="shared" si="244"/>
        <v/>
      </c>
      <c r="HZ25" s="92" t="str">
        <f t="shared" si="245"/>
        <v/>
      </c>
      <c r="IA25" s="92" t="str">
        <f t="shared" si="246"/>
        <v/>
      </c>
      <c r="IB25" s="92" t="str">
        <f t="shared" si="247"/>
        <v/>
      </c>
      <c r="IC25" s="92" t="str">
        <f t="shared" si="248"/>
        <v/>
      </c>
      <c r="ID25" s="92" t="str">
        <f t="shared" si="249"/>
        <v/>
      </c>
      <c r="IE25" s="92" t="str">
        <f t="shared" si="250"/>
        <v/>
      </c>
      <c r="IF25" s="92" t="str">
        <f t="shared" si="251"/>
        <v/>
      </c>
      <c r="IG25" s="92" t="str">
        <f t="shared" si="252"/>
        <v/>
      </c>
      <c r="IH25" s="92" t="str">
        <f t="shared" si="253"/>
        <v/>
      </c>
      <c r="II25" s="92" t="str">
        <f t="shared" si="254"/>
        <v/>
      </c>
      <c r="IJ25" s="92" t="str">
        <f t="shared" si="255"/>
        <v/>
      </c>
      <c r="IK25" s="92" t="str">
        <f t="shared" si="155"/>
        <v/>
      </c>
      <c r="IL25" s="92" t="str">
        <f t="shared" si="156"/>
        <v/>
      </c>
      <c r="IM25" s="92" t="str">
        <f t="shared" si="157"/>
        <v/>
      </c>
      <c r="IN25" s="92" t="str">
        <f t="shared" si="158"/>
        <v/>
      </c>
      <c r="IO25" s="92" t="str">
        <f t="shared" si="159"/>
        <v/>
      </c>
      <c r="IP25" s="92" t="str">
        <f t="shared" si="160"/>
        <v/>
      </c>
      <c r="IQ25" s="92" t="str">
        <f t="shared" si="161"/>
        <v/>
      </c>
      <c r="IR25" s="92" t="str">
        <f t="shared" si="162"/>
        <v/>
      </c>
      <c r="IS25" s="92" t="str">
        <f t="shared" si="163"/>
        <v/>
      </c>
      <c r="IT25" s="92" t="str">
        <f t="shared" si="164"/>
        <v/>
      </c>
      <c r="IU25" s="92" t="str">
        <f t="shared" si="165"/>
        <v/>
      </c>
      <c r="IV25" s="92" t="str">
        <f t="shared" si="166"/>
        <v/>
      </c>
      <c r="IW25" s="92" t="str">
        <f t="shared" si="167"/>
        <v/>
      </c>
      <c r="IX25" s="92" t="str">
        <f t="shared" si="168"/>
        <v/>
      </c>
      <c r="IY25" s="92" t="str">
        <f t="shared" si="169"/>
        <v/>
      </c>
      <c r="IZ25" s="92" t="str">
        <f t="shared" si="170"/>
        <v/>
      </c>
      <c r="JA25" s="92" t="str">
        <f t="shared" si="171"/>
        <v/>
      </c>
      <c r="JB25" s="92" t="str">
        <f t="shared" si="172"/>
        <v/>
      </c>
      <c r="JC25" s="92" t="str">
        <f t="shared" si="173"/>
        <v/>
      </c>
      <c r="JD25" s="92" t="str">
        <f t="shared" si="174"/>
        <v/>
      </c>
      <c r="JE25" s="92" t="str">
        <f t="shared" si="175"/>
        <v/>
      </c>
      <c r="JF25" s="92" t="str">
        <f t="shared" si="176"/>
        <v/>
      </c>
      <c r="JG25" s="92" t="str">
        <f t="shared" si="177"/>
        <v/>
      </c>
      <c r="JH25" s="92" t="str">
        <f t="shared" si="178"/>
        <v/>
      </c>
      <c r="JI25" s="92" t="str">
        <f t="shared" si="179"/>
        <v/>
      </c>
      <c r="JJ25" s="92" t="str">
        <f t="shared" si="180"/>
        <v/>
      </c>
      <c r="JK25" s="92" t="str">
        <f t="shared" si="181"/>
        <v/>
      </c>
      <c r="JL25" s="84" t="s">
        <v>1539</v>
      </c>
      <c r="JM25" s="85" t="str">
        <f>'Array Table'!B24</f>
        <v>Escherichia coli,Escherichia fergusonii,Shigella boydii,Shigella sonnei,Shigella dysenteriae,Shigella flexneri</v>
      </c>
      <c r="JN25" s="92">
        <f t="shared" si="152"/>
        <v>0</v>
      </c>
      <c r="JO25" s="92">
        <f t="shared" si="256"/>
        <v>1.8999999999999986</v>
      </c>
      <c r="JP25" s="92">
        <f t="shared" si="257"/>
        <v>2.6000000000000014</v>
      </c>
      <c r="JQ25" s="92" t="str">
        <f t="shared" si="258"/>
        <v/>
      </c>
      <c r="JR25" s="92" t="str">
        <f t="shared" si="259"/>
        <v/>
      </c>
      <c r="JS25" s="92" t="str">
        <f t="shared" si="260"/>
        <v/>
      </c>
      <c r="JT25" s="92" t="str">
        <f t="shared" si="261"/>
        <v/>
      </c>
      <c r="JU25" s="92" t="str">
        <f t="shared" si="262"/>
        <v/>
      </c>
      <c r="JV25" s="92" t="str">
        <f t="shared" si="263"/>
        <v/>
      </c>
      <c r="JW25" s="92" t="str">
        <f t="shared" si="264"/>
        <v/>
      </c>
      <c r="JX25" s="92" t="str">
        <f t="shared" si="265"/>
        <v/>
      </c>
      <c r="JY25" s="92" t="str">
        <f t="shared" si="266"/>
        <v/>
      </c>
      <c r="JZ25" s="92" t="str">
        <f t="shared" si="267"/>
        <v/>
      </c>
      <c r="KA25" s="92" t="str">
        <f t="shared" si="268"/>
        <v/>
      </c>
      <c r="KB25" s="92" t="str">
        <f t="shared" si="269"/>
        <v/>
      </c>
      <c r="KC25" s="92" t="str">
        <f t="shared" si="270"/>
        <v/>
      </c>
      <c r="KD25" s="92" t="str">
        <f t="shared" si="271"/>
        <v/>
      </c>
      <c r="KE25" s="92" t="str">
        <f t="shared" si="272"/>
        <v/>
      </c>
      <c r="KF25" s="92" t="str">
        <f t="shared" si="273"/>
        <v/>
      </c>
      <c r="KG25" s="92" t="str">
        <f t="shared" si="274"/>
        <v/>
      </c>
      <c r="KH25" s="92" t="str">
        <f t="shared" si="275"/>
        <v/>
      </c>
      <c r="KI25" s="92" t="str">
        <f t="shared" si="182"/>
        <v/>
      </c>
      <c r="KJ25" s="92" t="str">
        <f t="shared" si="183"/>
        <v/>
      </c>
      <c r="KK25" s="92" t="str">
        <f t="shared" si="184"/>
        <v/>
      </c>
      <c r="KL25" s="92" t="str">
        <f t="shared" si="185"/>
        <v/>
      </c>
      <c r="KM25" s="92" t="str">
        <f t="shared" si="186"/>
        <v/>
      </c>
      <c r="KN25" s="92" t="str">
        <f t="shared" si="187"/>
        <v/>
      </c>
      <c r="KO25" s="92" t="str">
        <f t="shared" si="188"/>
        <v/>
      </c>
      <c r="KP25" s="92" t="str">
        <f t="shared" si="189"/>
        <v/>
      </c>
      <c r="KQ25" s="92" t="str">
        <f t="shared" si="190"/>
        <v/>
      </c>
      <c r="KR25" s="92" t="str">
        <f t="shared" si="191"/>
        <v/>
      </c>
      <c r="KS25" s="92" t="str">
        <f t="shared" si="192"/>
        <v/>
      </c>
      <c r="KT25" s="92" t="str">
        <f t="shared" si="193"/>
        <v/>
      </c>
      <c r="KU25" s="92" t="str">
        <f t="shared" si="194"/>
        <v/>
      </c>
      <c r="KV25" s="92" t="str">
        <f t="shared" si="195"/>
        <v/>
      </c>
      <c r="KW25" s="92" t="str">
        <f t="shared" si="196"/>
        <v/>
      </c>
      <c r="KX25" s="92" t="str">
        <f t="shared" si="197"/>
        <v/>
      </c>
      <c r="KY25" s="92" t="str">
        <f t="shared" si="198"/>
        <v/>
      </c>
      <c r="KZ25" s="92" t="str">
        <f t="shared" si="199"/>
        <v/>
      </c>
      <c r="LA25" s="92" t="str">
        <f t="shared" si="200"/>
        <v/>
      </c>
      <c r="LB25" s="92" t="str">
        <f t="shared" si="201"/>
        <v/>
      </c>
      <c r="LC25" s="92" t="str">
        <f t="shared" si="202"/>
        <v/>
      </c>
      <c r="LD25" s="92" t="str">
        <f t="shared" si="203"/>
        <v/>
      </c>
      <c r="LE25" s="92" t="str">
        <f t="shared" si="204"/>
        <v/>
      </c>
      <c r="LF25" s="92" t="str">
        <f t="shared" si="205"/>
        <v/>
      </c>
      <c r="LG25" s="92" t="str">
        <f t="shared" si="206"/>
        <v/>
      </c>
      <c r="LH25" s="92" t="str">
        <f t="shared" si="207"/>
        <v/>
      </c>
      <c r="LI25" s="92" t="str">
        <f t="shared" si="208"/>
        <v/>
      </c>
      <c r="LJ25" s="84" t="s">
        <v>1539</v>
      </c>
      <c r="LK25" s="85" t="str">
        <f>'Array Table'!B24</f>
        <v>Escherichia coli,Escherichia fergusonii,Shigella boydii,Shigella sonnei,Shigella dysenteriae,Shigella flexneri</v>
      </c>
      <c r="LL25" s="93" t="str">
        <f t="shared" si="153"/>
        <v>+/-</v>
      </c>
      <c r="LM25" s="93" t="str">
        <f t="shared" si="276"/>
        <v>-</v>
      </c>
      <c r="LN25" s="93" t="str">
        <f t="shared" si="277"/>
        <v>+/-</v>
      </c>
      <c r="LO25" s="93" t="str">
        <f t="shared" si="278"/>
        <v/>
      </c>
      <c r="LP25" s="93" t="str">
        <f t="shared" si="279"/>
        <v/>
      </c>
      <c r="LQ25" s="93" t="str">
        <f t="shared" si="280"/>
        <v/>
      </c>
      <c r="LR25" s="93" t="str">
        <f t="shared" si="281"/>
        <v/>
      </c>
      <c r="LS25" s="93" t="str">
        <f t="shared" si="282"/>
        <v/>
      </c>
      <c r="LT25" s="93" t="str">
        <f t="shared" si="283"/>
        <v/>
      </c>
      <c r="LU25" s="93" t="str">
        <f t="shared" si="284"/>
        <v/>
      </c>
      <c r="LV25" s="93" t="str">
        <f t="shared" si="285"/>
        <v/>
      </c>
      <c r="LW25" s="93" t="str">
        <f t="shared" si="286"/>
        <v/>
      </c>
      <c r="LX25" s="93" t="str">
        <f t="shared" si="287"/>
        <v/>
      </c>
      <c r="LY25" s="93" t="str">
        <f t="shared" si="288"/>
        <v/>
      </c>
      <c r="LZ25" s="93" t="str">
        <f t="shared" si="289"/>
        <v/>
      </c>
      <c r="MA25" s="93" t="str">
        <f t="shared" si="290"/>
        <v/>
      </c>
      <c r="MB25" s="93" t="str">
        <f t="shared" si="291"/>
        <v/>
      </c>
      <c r="MC25" s="93" t="str">
        <f t="shared" si="292"/>
        <v/>
      </c>
      <c r="MD25" s="93" t="str">
        <f t="shared" si="293"/>
        <v/>
      </c>
      <c r="ME25" s="93" t="str">
        <f t="shared" si="294"/>
        <v/>
      </c>
      <c r="MF25" s="93" t="str">
        <f t="shared" si="295"/>
        <v/>
      </c>
      <c r="MG25" s="93" t="str">
        <f t="shared" si="209"/>
        <v/>
      </c>
      <c r="MH25" s="93" t="str">
        <f t="shared" si="210"/>
        <v/>
      </c>
      <c r="MI25" s="93" t="str">
        <f t="shared" si="211"/>
        <v/>
      </c>
      <c r="MJ25" s="93" t="str">
        <f t="shared" si="212"/>
        <v/>
      </c>
      <c r="MK25" s="93" t="str">
        <f t="shared" si="213"/>
        <v/>
      </c>
      <c r="ML25" s="93" t="str">
        <f t="shared" si="214"/>
        <v/>
      </c>
      <c r="MM25" s="93" t="str">
        <f t="shared" si="215"/>
        <v/>
      </c>
      <c r="MN25" s="93" t="str">
        <f t="shared" si="216"/>
        <v/>
      </c>
      <c r="MO25" s="93" t="str">
        <f t="shared" si="217"/>
        <v/>
      </c>
      <c r="MP25" s="93" t="str">
        <f t="shared" si="218"/>
        <v/>
      </c>
      <c r="MQ25" s="93" t="str">
        <f t="shared" si="219"/>
        <v/>
      </c>
      <c r="MR25" s="93" t="str">
        <f t="shared" si="220"/>
        <v/>
      </c>
      <c r="MS25" s="93" t="str">
        <f t="shared" si="221"/>
        <v/>
      </c>
      <c r="MT25" s="93" t="str">
        <f t="shared" si="222"/>
        <v/>
      </c>
      <c r="MU25" s="93" t="str">
        <f t="shared" si="223"/>
        <v/>
      </c>
      <c r="MV25" s="93" t="str">
        <f t="shared" si="224"/>
        <v/>
      </c>
      <c r="MW25" s="93" t="str">
        <f t="shared" si="225"/>
        <v/>
      </c>
      <c r="MX25" s="93" t="str">
        <f t="shared" si="226"/>
        <v/>
      </c>
      <c r="MY25" s="93" t="str">
        <f t="shared" si="227"/>
        <v/>
      </c>
      <c r="MZ25" s="93" t="str">
        <f t="shared" si="228"/>
        <v/>
      </c>
      <c r="NA25" s="93" t="str">
        <f t="shared" si="229"/>
        <v/>
      </c>
      <c r="NB25" s="93" t="str">
        <f t="shared" si="230"/>
        <v/>
      </c>
      <c r="NC25" s="93" t="str">
        <f t="shared" si="231"/>
        <v/>
      </c>
      <c r="ND25" s="93" t="str">
        <f t="shared" si="232"/>
        <v/>
      </c>
      <c r="NE25" s="93" t="str">
        <f t="shared" si="233"/>
        <v/>
      </c>
      <c r="NF25" s="93" t="str">
        <f t="shared" si="234"/>
        <v/>
      </c>
      <c r="NG25" s="93" t="str">
        <f t="shared" si="235"/>
        <v/>
      </c>
      <c r="NH25" s="84" t="s">
        <v>1539</v>
      </c>
      <c r="NI25" s="85" t="str">
        <f>'Array Table'!B24</f>
        <v>Escherichia coli,Escherichia fergusonii,Shigella boydii,Shigella sonnei,Shigella dysenteriae,Shigella flexneri</v>
      </c>
      <c r="NJ25" s="93" t="str">
        <f t="shared" si="101"/>
        <v>-</v>
      </c>
      <c r="NK25" s="93" t="str">
        <f t="shared" si="102"/>
        <v>+/-</v>
      </c>
      <c r="NL25" s="93" t="str">
        <f t="shared" si="103"/>
        <v>+/-</v>
      </c>
      <c r="NM25" s="93" t="str">
        <f t="shared" si="104"/>
        <v/>
      </c>
      <c r="NN25" s="93" t="str">
        <f t="shared" si="105"/>
        <v/>
      </c>
      <c r="NO25" s="93" t="str">
        <f t="shared" si="106"/>
        <v/>
      </c>
      <c r="NP25" s="93" t="str">
        <f t="shared" si="107"/>
        <v/>
      </c>
      <c r="NQ25" s="93" t="str">
        <f t="shared" si="108"/>
        <v/>
      </c>
      <c r="NR25" s="93" t="str">
        <f t="shared" si="109"/>
        <v/>
      </c>
      <c r="NS25" s="93" t="str">
        <f t="shared" si="110"/>
        <v/>
      </c>
      <c r="NT25" s="93" t="str">
        <f t="shared" si="111"/>
        <v/>
      </c>
      <c r="NU25" s="93" t="str">
        <f t="shared" si="112"/>
        <v/>
      </c>
      <c r="NV25" s="93" t="str">
        <f t="shared" si="113"/>
        <v/>
      </c>
      <c r="NW25" s="93" t="str">
        <f t="shared" si="114"/>
        <v/>
      </c>
      <c r="NX25" s="93" t="str">
        <f t="shared" si="115"/>
        <v/>
      </c>
      <c r="NY25" s="93" t="str">
        <f t="shared" si="116"/>
        <v/>
      </c>
      <c r="NZ25" s="93" t="str">
        <f t="shared" si="117"/>
        <v/>
      </c>
      <c r="OA25" s="93" t="str">
        <f t="shared" si="118"/>
        <v/>
      </c>
      <c r="OB25" s="93" t="str">
        <f t="shared" si="119"/>
        <v/>
      </c>
      <c r="OC25" s="93" t="str">
        <f t="shared" si="120"/>
        <v/>
      </c>
      <c r="OD25" s="93" t="str">
        <f t="shared" si="121"/>
        <v/>
      </c>
      <c r="OE25" s="93" t="str">
        <f t="shared" si="122"/>
        <v/>
      </c>
      <c r="OF25" s="93" t="str">
        <f t="shared" si="123"/>
        <v/>
      </c>
      <c r="OG25" s="93" t="str">
        <f t="shared" si="124"/>
        <v/>
      </c>
      <c r="OH25" s="93" t="str">
        <f t="shared" si="125"/>
        <v/>
      </c>
      <c r="OI25" s="93" t="str">
        <f t="shared" si="126"/>
        <v/>
      </c>
      <c r="OJ25" s="93" t="str">
        <f t="shared" si="127"/>
        <v/>
      </c>
      <c r="OK25" s="93" t="str">
        <f t="shared" si="128"/>
        <v/>
      </c>
      <c r="OL25" s="93" t="str">
        <f t="shared" si="129"/>
        <v/>
      </c>
      <c r="OM25" s="93" t="str">
        <f t="shared" si="130"/>
        <v/>
      </c>
      <c r="ON25" s="93" t="str">
        <f t="shared" si="131"/>
        <v/>
      </c>
      <c r="OO25" s="93" t="str">
        <f t="shared" si="132"/>
        <v/>
      </c>
      <c r="OP25" s="93" t="str">
        <f t="shared" si="133"/>
        <v/>
      </c>
      <c r="OQ25" s="93" t="str">
        <f t="shared" si="134"/>
        <v/>
      </c>
      <c r="OR25" s="93" t="str">
        <f t="shared" si="135"/>
        <v/>
      </c>
      <c r="OS25" s="93" t="str">
        <f t="shared" si="136"/>
        <v/>
      </c>
      <c r="OT25" s="93" t="str">
        <f t="shared" si="137"/>
        <v/>
      </c>
      <c r="OU25" s="93" t="str">
        <f t="shared" si="138"/>
        <v/>
      </c>
      <c r="OV25" s="93" t="str">
        <f t="shared" si="139"/>
        <v/>
      </c>
      <c r="OW25" s="93" t="str">
        <f t="shared" si="140"/>
        <v/>
      </c>
      <c r="OX25" s="93" t="str">
        <f t="shared" si="141"/>
        <v/>
      </c>
      <c r="OY25" s="93" t="str">
        <f t="shared" si="142"/>
        <v/>
      </c>
      <c r="OZ25" s="93" t="str">
        <f t="shared" si="143"/>
        <v/>
      </c>
      <c r="PA25" s="93" t="str">
        <f t="shared" si="144"/>
        <v/>
      </c>
      <c r="PB25" s="93" t="str">
        <f t="shared" si="145"/>
        <v/>
      </c>
      <c r="PC25" s="93" t="str">
        <f t="shared" si="146"/>
        <v/>
      </c>
      <c r="PD25" s="93" t="str">
        <f t="shared" si="147"/>
        <v/>
      </c>
      <c r="PE25" s="93" t="str">
        <f t="shared" si="148"/>
        <v/>
      </c>
    </row>
    <row r="26" spans="1:421" ht="12.75" x14ac:dyDescent="0.25">
      <c r="A26" s="84" t="s">
        <v>1540</v>
      </c>
      <c r="B26" s="85" t="str">
        <f>'Array Table'!B25</f>
        <v>Eubacterium rectale</v>
      </c>
      <c r="C26" s="86">
        <f>IF(SUM('Control Sample Data'!C$3:C$50)&gt;10,IF(AND(ISNUMBER('Control Sample Data'!C26),'Control Sample Data'!C26&lt;37,'Control Sample Data'!C26&gt;0),'Control Sample Data'!C26,37),"")</f>
        <v>29.4</v>
      </c>
      <c r="D26" s="86">
        <f>IF(SUM('Control Sample Data'!D$3:D$50)&gt;10,IF(AND(ISNUMBER('Control Sample Data'!D26),'Control Sample Data'!D26&lt;37,'Control Sample Data'!D26&gt;0),'Control Sample Data'!D26,37),"")</f>
        <v>29.83</v>
      </c>
      <c r="E26" s="86">
        <f>IF(SUM('Control Sample Data'!E$3:E$50)&gt;10,IF(AND(ISNUMBER('Control Sample Data'!E26),'Control Sample Data'!E26&lt;37,'Control Sample Data'!E26&gt;0),'Control Sample Data'!E26,37),"")</f>
        <v>29.71</v>
      </c>
      <c r="F26" s="86" t="str">
        <f>IF(SUM('Control Sample Data'!F$3:F$50)&gt;10,IF(AND(ISNUMBER('Control Sample Data'!F26),'Control Sample Data'!F26&lt;37,'Control Sample Data'!F26&gt;0),'Control Sample Data'!F26,37),"")</f>
        <v/>
      </c>
      <c r="G26" s="86" t="str">
        <f>IF(SUM('Control Sample Data'!G$3:G$50)&gt;10,IF(AND(ISNUMBER('Control Sample Data'!G26),'Control Sample Data'!G26&lt;37,'Control Sample Data'!G26&gt;0),'Control Sample Data'!G26,37),"")</f>
        <v/>
      </c>
      <c r="H26" s="86" t="str">
        <f>IF(SUM('Control Sample Data'!H$3:H$50)&gt;10,IF(AND(ISNUMBER('Control Sample Data'!H26),'Control Sample Data'!H26&lt;37,'Control Sample Data'!H26&gt;0),'Control Sample Data'!H26,37),"")</f>
        <v/>
      </c>
      <c r="I26" s="86" t="str">
        <f>IF(SUM('Control Sample Data'!I$3:I$50)&gt;10,IF(AND(ISNUMBER('Control Sample Data'!I26),'Control Sample Data'!I26&lt;37,'Control Sample Data'!I26&gt;0),'Control Sample Data'!I26,37),"")</f>
        <v/>
      </c>
      <c r="J26" s="86" t="str">
        <f>IF(SUM('Control Sample Data'!J$3:J$50)&gt;10,IF(AND(ISNUMBER('Control Sample Data'!J26),'Control Sample Data'!J26&lt;37,'Control Sample Data'!J26&gt;0),'Control Sample Data'!J26,37),"")</f>
        <v/>
      </c>
      <c r="K26" s="86" t="str">
        <f>IF(SUM('Control Sample Data'!K$3:K$50)&gt;10,IF(AND(ISNUMBER('Control Sample Data'!K26),'Control Sample Data'!K26&lt;37,'Control Sample Data'!K26&gt;0),'Control Sample Data'!K26,37),"")</f>
        <v/>
      </c>
      <c r="L26" s="86" t="str">
        <f>IF(SUM('Control Sample Data'!L$3:L$50)&gt;10,IF(AND(ISNUMBER('Control Sample Data'!L26),'Control Sample Data'!L26&lt;37,'Control Sample Data'!L26&gt;0),'Control Sample Data'!L26,37),"")</f>
        <v/>
      </c>
      <c r="M26" s="86" t="str">
        <f>IF(SUM('Control Sample Data'!M$3:M$50)&gt;10,IF(AND(ISNUMBER('Control Sample Data'!M26),'Control Sample Data'!M26&lt;37,'Control Sample Data'!M26&gt;0),'Control Sample Data'!M26,37),"")</f>
        <v/>
      </c>
      <c r="N26" s="86" t="str">
        <f>IF(SUM('Control Sample Data'!N$3:N$50)&gt;10,IF(AND(ISNUMBER('Control Sample Data'!N26),'Control Sample Data'!N26&lt;37,'Control Sample Data'!N26&gt;0),'Control Sample Data'!N26,37),"")</f>
        <v/>
      </c>
      <c r="O26" s="86" t="str">
        <f>IF(SUM('Control Sample Data'!O$3:O$50)&gt;10,IF(AND(ISNUMBER('Control Sample Data'!O26),'Control Sample Data'!O26&lt;37,'Control Sample Data'!O26&gt;0),'Control Sample Data'!O26,37),"")</f>
        <v/>
      </c>
      <c r="P26" s="86" t="str">
        <f>IF(SUM('Control Sample Data'!P$3:P$50)&gt;10,IF(AND(ISNUMBER('Control Sample Data'!P26),'Control Sample Data'!P26&lt;37,'Control Sample Data'!P26&gt;0),'Control Sample Data'!P26,37),"")</f>
        <v/>
      </c>
      <c r="Q26" s="86" t="str">
        <f>IF(SUM('Control Sample Data'!Q$3:Q$50)&gt;10,IF(AND(ISNUMBER('Control Sample Data'!Q26),'Control Sample Data'!Q26&lt;37,'Control Sample Data'!Q26&gt;0),'Control Sample Data'!Q26,37),"")</f>
        <v/>
      </c>
      <c r="R26" s="86" t="str">
        <f>IF(SUM('Control Sample Data'!R$3:R$50)&gt;10,IF(AND(ISNUMBER('Control Sample Data'!R26),'Control Sample Data'!R26&lt;37,'Control Sample Data'!R26&gt;0),'Control Sample Data'!R26,37),"")</f>
        <v/>
      </c>
      <c r="S26" s="86" t="str">
        <f>IF(SUM('Control Sample Data'!S$3:S$50)&gt;10,IF(AND(ISNUMBER('Control Sample Data'!S26),'Control Sample Data'!S26&lt;37,'Control Sample Data'!S26&gt;0),'Control Sample Data'!S26,37),"")</f>
        <v/>
      </c>
      <c r="T26" s="86" t="str">
        <f>IF(SUM('Control Sample Data'!T$3:T$50)&gt;10,IF(AND(ISNUMBER('Control Sample Data'!T26),'Control Sample Data'!T26&lt;37,'Control Sample Data'!T26&gt;0),'Control Sample Data'!T26,37),"")</f>
        <v/>
      </c>
      <c r="U26" s="86" t="str">
        <f>IF(SUM('Control Sample Data'!U$3:U$50)&gt;10,IF(AND(ISNUMBER('Control Sample Data'!U26),'Control Sample Data'!U26&lt;37,'Control Sample Data'!U26&gt;0),'Control Sample Data'!U26,37),"")</f>
        <v/>
      </c>
      <c r="V26" s="86" t="str">
        <f>IF(SUM('Control Sample Data'!V$3:V$50)&gt;10,IF(AND(ISNUMBER('Control Sample Data'!V26),'Control Sample Data'!V26&lt;37,'Control Sample Data'!V26&gt;0),'Control Sample Data'!V26,37),"")</f>
        <v/>
      </c>
      <c r="W26" s="86" t="str">
        <f>IF(SUM('Control Sample Data'!W$3:W$50)&gt;10,IF(AND(ISNUMBER('Control Sample Data'!W26),'Control Sample Data'!W26&lt;37,'Control Sample Data'!W26&gt;0),'Control Sample Data'!W26,37),"")</f>
        <v/>
      </c>
      <c r="X26" s="86" t="str">
        <f>IF(SUM('Control Sample Data'!X$3:X$50)&gt;10,IF(AND(ISNUMBER('Control Sample Data'!X26),'Control Sample Data'!X26&lt;37,'Control Sample Data'!X26&gt;0),'Control Sample Data'!X26,37),"")</f>
        <v/>
      </c>
      <c r="Y26" s="86" t="str">
        <f>IF(SUM('Control Sample Data'!Y$3:Y$50)&gt;10,IF(AND(ISNUMBER('Control Sample Data'!Y26),'Control Sample Data'!Y26&lt;37,'Control Sample Data'!Y26&gt;0),'Control Sample Data'!Y26,37),"")</f>
        <v/>
      </c>
      <c r="Z26" s="86" t="str">
        <f>IF(SUM('Control Sample Data'!Z$3:Z$50)&gt;10,IF(AND(ISNUMBER('Control Sample Data'!Z26),'Control Sample Data'!Z26&lt;37,'Control Sample Data'!Z26&gt;0),'Control Sample Data'!Z26,37),"")</f>
        <v/>
      </c>
      <c r="AA26" s="86" t="str">
        <f>IF(SUM('Control Sample Data'!AA$3:AA$50)&gt;10,IF(AND(ISNUMBER('Control Sample Data'!AA26),'Control Sample Data'!AA26&lt;37,'Control Sample Data'!AA26&gt;0),'Control Sample Data'!AA26,37),"")</f>
        <v/>
      </c>
      <c r="AB26" s="86" t="str">
        <f>IF(SUM('Control Sample Data'!AB$3:AB$50)&gt;10,IF(AND(ISNUMBER('Control Sample Data'!AB26),'Control Sample Data'!AB26&lt;37,'Control Sample Data'!AB26&gt;0),'Control Sample Data'!AB26,37),"")</f>
        <v/>
      </c>
      <c r="AC26" s="86" t="str">
        <f>IF(SUM('Control Sample Data'!AC$3:AC$50)&gt;10,IF(AND(ISNUMBER('Control Sample Data'!AC26),'Control Sample Data'!AC26&lt;37,'Control Sample Data'!AC26&gt;0),'Control Sample Data'!AC26,37),"")</f>
        <v/>
      </c>
      <c r="AD26" s="86" t="str">
        <f>IF(SUM('Control Sample Data'!AD$3:AD$50)&gt;10,IF(AND(ISNUMBER('Control Sample Data'!AD26),'Control Sample Data'!AD26&lt;37,'Control Sample Data'!AD26&gt;0),'Control Sample Data'!AD26,37),"")</f>
        <v/>
      </c>
      <c r="AE26" s="86" t="str">
        <f>IF(SUM('Control Sample Data'!AE$3:AE$50)&gt;10,IF(AND(ISNUMBER('Control Sample Data'!AE26),'Control Sample Data'!AE26&lt;37,'Control Sample Data'!AE26&gt;0),'Control Sample Data'!AE26,37),"")</f>
        <v/>
      </c>
      <c r="AF26" s="86" t="str">
        <f>IF(SUM('Control Sample Data'!AF$3:AF$50)&gt;10,IF(AND(ISNUMBER('Control Sample Data'!AF26),'Control Sample Data'!AF26&lt;37,'Control Sample Data'!AF26&gt;0),'Control Sample Data'!AF26,37),"")</f>
        <v/>
      </c>
      <c r="AG26" s="86" t="str">
        <f>IF(SUM('Control Sample Data'!AG$3:AG$50)&gt;10,IF(AND(ISNUMBER('Control Sample Data'!AG26),'Control Sample Data'!AG26&lt;37,'Control Sample Data'!AG26&gt;0),'Control Sample Data'!AG26,37),"")</f>
        <v/>
      </c>
      <c r="AH26" s="86" t="str">
        <f>IF(SUM('Control Sample Data'!AH$3:AH$50)&gt;10,IF(AND(ISNUMBER('Control Sample Data'!AH26),'Control Sample Data'!AH26&lt;37,'Control Sample Data'!AH26&gt;0),'Control Sample Data'!AH26,37),"")</f>
        <v/>
      </c>
      <c r="AI26" s="86" t="str">
        <f>IF(SUM('Control Sample Data'!AI$3:AI$50)&gt;10,IF(AND(ISNUMBER('Control Sample Data'!AI26),'Control Sample Data'!AI26&lt;37,'Control Sample Data'!AI26&gt;0),'Control Sample Data'!AI26,37),"")</f>
        <v/>
      </c>
      <c r="AJ26" s="86" t="str">
        <f>IF(SUM('Control Sample Data'!AJ$3:AJ$50)&gt;10,IF(AND(ISNUMBER('Control Sample Data'!AJ26),'Control Sample Data'!AJ26&lt;37,'Control Sample Data'!AJ26&gt;0),'Control Sample Data'!AJ26,37),"")</f>
        <v/>
      </c>
      <c r="AK26" s="86" t="str">
        <f>IF(SUM('Control Sample Data'!AK$3:AK$50)&gt;10,IF(AND(ISNUMBER('Control Sample Data'!AK26),'Control Sample Data'!AK26&lt;37,'Control Sample Data'!AK26&gt;0),'Control Sample Data'!AK26,37),"")</f>
        <v/>
      </c>
      <c r="AL26" s="86" t="str">
        <f>IF(SUM('Control Sample Data'!AL$3:AL$50)&gt;10,IF(AND(ISNUMBER('Control Sample Data'!AL26),'Control Sample Data'!AL26&lt;37,'Control Sample Data'!AL26&gt;0),'Control Sample Data'!AL26,37),"")</f>
        <v/>
      </c>
      <c r="AM26" s="86" t="str">
        <f>IF(SUM('Control Sample Data'!AM$3:AM$50)&gt;10,IF(AND(ISNUMBER('Control Sample Data'!AM26),'Control Sample Data'!AM26&lt;37,'Control Sample Data'!AM26&gt;0),'Control Sample Data'!AM26,37),"")</f>
        <v/>
      </c>
      <c r="AN26" s="86" t="str">
        <f>IF(SUM('Control Sample Data'!AN$3:AN$50)&gt;10,IF(AND(ISNUMBER('Control Sample Data'!AN26),'Control Sample Data'!AN26&lt;37,'Control Sample Data'!AN26&gt;0),'Control Sample Data'!AN26,37),"")</f>
        <v/>
      </c>
      <c r="AO26" s="86" t="str">
        <f>IF(SUM('Control Sample Data'!AO$3:AO$50)&gt;10,IF(AND(ISNUMBER('Control Sample Data'!AO26),'Control Sample Data'!AO26&lt;37,'Control Sample Data'!AO26&gt;0),'Control Sample Data'!AO26,37),"")</f>
        <v/>
      </c>
      <c r="AP26" s="86" t="str">
        <f>IF(SUM('Control Sample Data'!AP$3:AP$50)&gt;10,IF(AND(ISNUMBER('Control Sample Data'!AP26),'Control Sample Data'!AP26&lt;37,'Control Sample Data'!AP26&gt;0),'Control Sample Data'!AP26,37),"")</f>
        <v/>
      </c>
      <c r="AQ26" s="86" t="str">
        <f>IF(SUM('Control Sample Data'!AQ$3:AQ$50)&gt;10,IF(AND(ISNUMBER('Control Sample Data'!AQ26),'Control Sample Data'!AQ26&lt;37,'Control Sample Data'!AQ26&gt;0),'Control Sample Data'!AQ26,37),"")</f>
        <v/>
      </c>
      <c r="AR26" s="86" t="str">
        <f>IF(SUM('Control Sample Data'!AR$3:AR$50)&gt;10,IF(AND(ISNUMBER('Control Sample Data'!AR26),'Control Sample Data'!AR26&lt;37,'Control Sample Data'!AR26&gt;0),'Control Sample Data'!AR26,37),"")</f>
        <v/>
      </c>
      <c r="AS26" s="86" t="str">
        <f>IF(SUM('Control Sample Data'!AS$3:AS$50)&gt;10,IF(AND(ISNUMBER('Control Sample Data'!AS26),'Control Sample Data'!AS26&lt;37,'Control Sample Data'!AS26&gt;0),'Control Sample Data'!AS26,37),"")</f>
        <v/>
      </c>
      <c r="AT26" s="86" t="str">
        <f>IF(SUM('Control Sample Data'!AT$3:AT$50)&gt;10,IF(AND(ISNUMBER('Control Sample Data'!AT26),'Control Sample Data'!AT26&lt;37,'Control Sample Data'!AT26&gt;0),'Control Sample Data'!AT26,37),"")</f>
        <v/>
      </c>
      <c r="AU26" s="86" t="str">
        <f>IF(SUM('Control Sample Data'!AU$3:AU$50)&gt;10,IF(AND(ISNUMBER('Control Sample Data'!AU26),'Control Sample Data'!AU26&lt;37,'Control Sample Data'!AU26&gt;0),'Control Sample Data'!AU26,37),"")</f>
        <v/>
      </c>
      <c r="AV26" s="86" t="str">
        <f>IF(SUM('Control Sample Data'!AV$3:AV$50)&gt;10,IF(AND(ISNUMBER('Control Sample Data'!AV26),'Control Sample Data'!AV26&lt;37,'Control Sample Data'!AV26&gt;0),'Control Sample Data'!AV26,37),"")</f>
        <v/>
      </c>
      <c r="AW26" s="86" t="str">
        <f>IF(SUM('Control Sample Data'!AW$3:AW$50)&gt;10,IF(AND(ISNUMBER('Control Sample Data'!AW26),'Control Sample Data'!AW26&lt;37,'Control Sample Data'!AW26&gt;0),'Control Sample Data'!AW26,37),"")</f>
        <v/>
      </c>
      <c r="AX26" s="86" t="str">
        <f>IF(SUM('Control Sample Data'!AX$3:AX$50)&gt;10,IF(AND(ISNUMBER('Control Sample Data'!AX26),'Control Sample Data'!AX26&lt;37,'Control Sample Data'!AX26&gt;0),'Control Sample Data'!AX26,37),"")</f>
        <v/>
      </c>
      <c r="AY26" s="87">
        <f>IF(ISERROR(AVERAGE(Calculations!C26:AX26)),"",AVERAGE(Calculations!C26:AX26))</f>
        <v>29.646666666666665</v>
      </c>
      <c r="AZ26" s="87">
        <f>IF(ISERROR(STDEV(Calculations!C26:AX26)),"",IF(COUNT(Calculations!C26:AX26)&lt;3,"N/A",STDEV(Calculations!C26:AX26)))</f>
        <v>0.22188585654190179</v>
      </c>
      <c r="BA26" s="84" t="s">
        <v>1540</v>
      </c>
      <c r="BB26" s="85" t="str">
        <f>'Array Table'!B25</f>
        <v>Eubacterium rectale</v>
      </c>
      <c r="BC26" s="86">
        <f>IF(SUM('Test Sample Data'!C$3:C$50)&gt;10,IF(AND(ISNUMBER('Test Sample Data'!C26),'Test Sample Data'!C26&lt;37,'Test Sample Data'!C26&gt;0),'Test Sample Data'!C26,37),"")</f>
        <v>34.03</v>
      </c>
      <c r="BD26" s="86">
        <f>IF(SUM('Test Sample Data'!D$3:D$50)&gt;10,IF(AND(ISNUMBER('Test Sample Data'!D26),'Test Sample Data'!D26&lt;37,'Test Sample Data'!D26&gt;0),'Test Sample Data'!D26,37),"")</f>
        <v>33.92</v>
      </c>
      <c r="BE26" s="86">
        <f>IF(SUM('Test Sample Data'!E$3:E$50)&gt;10,IF(AND(ISNUMBER('Test Sample Data'!E26),'Test Sample Data'!E26&lt;37,'Test Sample Data'!E26&gt;0),'Test Sample Data'!E26,37),"")</f>
        <v>32.64</v>
      </c>
      <c r="BF26" s="86" t="str">
        <f>IF(SUM('Test Sample Data'!F$3:F$50)&gt;10,IF(AND(ISNUMBER('Test Sample Data'!F26),'Test Sample Data'!F26&lt;37,'Test Sample Data'!F26&gt;0),'Test Sample Data'!F26,37),"")</f>
        <v/>
      </c>
      <c r="BG26" s="86" t="str">
        <f>IF(SUM('Test Sample Data'!G$3:G$50)&gt;10,IF(AND(ISNUMBER('Test Sample Data'!G26),'Test Sample Data'!G26&lt;37,'Test Sample Data'!G26&gt;0),'Test Sample Data'!G26,37),"")</f>
        <v/>
      </c>
      <c r="BH26" s="86" t="str">
        <f>IF(SUM('Test Sample Data'!H$3:H$50)&gt;10,IF(AND(ISNUMBER('Test Sample Data'!H26),'Test Sample Data'!H26&lt;37,'Test Sample Data'!H26&gt;0),'Test Sample Data'!H26,37),"")</f>
        <v/>
      </c>
      <c r="BI26" s="86" t="str">
        <f>IF(SUM('Test Sample Data'!I$3:I$50)&gt;10,IF(AND(ISNUMBER('Test Sample Data'!I26),'Test Sample Data'!I26&lt;37,'Test Sample Data'!I26&gt;0),'Test Sample Data'!I26,37),"")</f>
        <v/>
      </c>
      <c r="BJ26" s="86" t="str">
        <f>IF(SUM('Test Sample Data'!J$3:J$50)&gt;10,IF(AND(ISNUMBER('Test Sample Data'!J26),'Test Sample Data'!J26&lt;37,'Test Sample Data'!J26&gt;0),'Test Sample Data'!J26,37),"")</f>
        <v/>
      </c>
      <c r="BK26" s="86" t="str">
        <f>IF(SUM('Test Sample Data'!K$3:K$50)&gt;10,IF(AND(ISNUMBER('Test Sample Data'!K26),'Test Sample Data'!K26&lt;37,'Test Sample Data'!K26&gt;0),'Test Sample Data'!K26,37),"")</f>
        <v/>
      </c>
      <c r="BL26" s="86" t="str">
        <f>IF(SUM('Test Sample Data'!L$3:L$50)&gt;10,IF(AND(ISNUMBER('Test Sample Data'!L26),'Test Sample Data'!L26&lt;37,'Test Sample Data'!L26&gt;0),'Test Sample Data'!L26,37),"")</f>
        <v/>
      </c>
      <c r="BM26" s="86" t="str">
        <f>IF(SUM('Test Sample Data'!M$3:M$50)&gt;10,IF(AND(ISNUMBER('Test Sample Data'!M26),'Test Sample Data'!M26&lt;37,'Test Sample Data'!M26&gt;0),'Test Sample Data'!M26,37),"")</f>
        <v/>
      </c>
      <c r="BN26" s="86" t="str">
        <f>IF(SUM('Test Sample Data'!N$3:N$50)&gt;10,IF(AND(ISNUMBER('Test Sample Data'!N26),'Test Sample Data'!N26&lt;37,'Test Sample Data'!N26&gt;0),'Test Sample Data'!N26,37),"")</f>
        <v/>
      </c>
      <c r="BO26" s="86" t="str">
        <f>IF(SUM('Test Sample Data'!O$3:O$50)&gt;10,IF(AND(ISNUMBER('Test Sample Data'!O26),'Test Sample Data'!O26&lt;37,'Test Sample Data'!O26&gt;0),'Test Sample Data'!O26,37),"")</f>
        <v/>
      </c>
      <c r="BP26" s="86" t="str">
        <f>IF(SUM('Test Sample Data'!P$3:P$50)&gt;10,IF(AND(ISNUMBER('Test Sample Data'!P26),'Test Sample Data'!P26&lt;37,'Test Sample Data'!P26&gt;0),'Test Sample Data'!P26,37),"")</f>
        <v/>
      </c>
      <c r="BQ26" s="86" t="str">
        <f>IF(SUM('Test Sample Data'!Q$3:Q$50)&gt;10,IF(AND(ISNUMBER('Test Sample Data'!Q26),'Test Sample Data'!Q26&lt;37,'Test Sample Data'!Q26&gt;0),'Test Sample Data'!Q26,37),"")</f>
        <v/>
      </c>
      <c r="BR26" s="86" t="str">
        <f>IF(SUM('Test Sample Data'!R$3:R$50)&gt;10,IF(AND(ISNUMBER('Test Sample Data'!R26),'Test Sample Data'!R26&lt;37,'Test Sample Data'!R26&gt;0),'Test Sample Data'!R26,37),"")</f>
        <v/>
      </c>
      <c r="BS26" s="86" t="str">
        <f>IF(SUM('Test Sample Data'!S$3:S$50)&gt;10,IF(AND(ISNUMBER('Test Sample Data'!S26),'Test Sample Data'!S26&lt;37,'Test Sample Data'!S26&gt;0),'Test Sample Data'!S26,37),"")</f>
        <v/>
      </c>
      <c r="BT26" s="86" t="str">
        <f>IF(SUM('Test Sample Data'!T$3:T$50)&gt;10,IF(AND(ISNUMBER('Test Sample Data'!T26),'Test Sample Data'!T26&lt;37,'Test Sample Data'!T26&gt;0),'Test Sample Data'!T26,37),"")</f>
        <v/>
      </c>
      <c r="BU26" s="86" t="str">
        <f>IF(SUM('Test Sample Data'!U$3:U$50)&gt;10,IF(AND(ISNUMBER('Test Sample Data'!U26),'Test Sample Data'!U26&lt;37,'Test Sample Data'!U26&gt;0),'Test Sample Data'!U26,37),"")</f>
        <v/>
      </c>
      <c r="BV26" s="86" t="str">
        <f>IF(SUM('Test Sample Data'!V$3:V$50)&gt;10,IF(AND(ISNUMBER('Test Sample Data'!V26),'Test Sample Data'!V26&lt;37,'Test Sample Data'!V26&gt;0),'Test Sample Data'!V26,37),"")</f>
        <v/>
      </c>
      <c r="BW26" s="86" t="str">
        <f>IF(SUM('Test Sample Data'!W$3:W$50)&gt;10,IF(AND(ISNUMBER('Test Sample Data'!W26),'Test Sample Data'!W26&lt;37,'Test Sample Data'!W26&gt;0),'Test Sample Data'!W26,37),"")</f>
        <v/>
      </c>
      <c r="BX26" s="86" t="str">
        <f>IF(SUM('Test Sample Data'!X$3:X$50)&gt;10,IF(AND(ISNUMBER('Test Sample Data'!X26),'Test Sample Data'!X26&lt;37,'Test Sample Data'!X26&gt;0),'Test Sample Data'!X26,37),"")</f>
        <v/>
      </c>
      <c r="BY26" s="86" t="str">
        <f>IF(SUM('Test Sample Data'!Y$3:Y$50)&gt;10,IF(AND(ISNUMBER('Test Sample Data'!Y26),'Test Sample Data'!Y26&lt;37,'Test Sample Data'!Y26&gt;0),'Test Sample Data'!Y26,37),"")</f>
        <v/>
      </c>
      <c r="BZ26" s="86" t="str">
        <f>IF(SUM('Test Sample Data'!Z$3:Z$50)&gt;10,IF(AND(ISNUMBER('Test Sample Data'!Z26),'Test Sample Data'!Z26&lt;37,'Test Sample Data'!Z26&gt;0),'Test Sample Data'!Z26,37),"")</f>
        <v/>
      </c>
      <c r="CA26" s="86" t="str">
        <f>IF(SUM('Test Sample Data'!AA$3:AA$50)&gt;10,IF(AND(ISNUMBER('Test Sample Data'!AA26),'Test Sample Data'!AA26&lt;37,'Test Sample Data'!AA26&gt;0),'Test Sample Data'!AA26,37),"")</f>
        <v/>
      </c>
      <c r="CB26" s="86" t="str">
        <f>IF(SUM('Test Sample Data'!AB$3:AB$50)&gt;10,IF(AND(ISNUMBER('Test Sample Data'!AB26),'Test Sample Data'!AB26&lt;37,'Test Sample Data'!AB26&gt;0),'Test Sample Data'!AB26,37),"")</f>
        <v/>
      </c>
      <c r="CC26" s="86" t="str">
        <f>IF(SUM('Test Sample Data'!AC$3:AC$50)&gt;10,IF(AND(ISNUMBER('Test Sample Data'!AC26),'Test Sample Data'!AC26&lt;37,'Test Sample Data'!AC26&gt;0),'Test Sample Data'!AC26,37),"")</f>
        <v/>
      </c>
      <c r="CD26" s="86" t="str">
        <f>IF(SUM('Test Sample Data'!AD$3:AD$50)&gt;10,IF(AND(ISNUMBER('Test Sample Data'!AD26),'Test Sample Data'!AD26&lt;37,'Test Sample Data'!AD26&gt;0),'Test Sample Data'!AD26,37),"")</f>
        <v/>
      </c>
      <c r="CE26" s="86" t="str">
        <f>IF(SUM('Test Sample Data'!AE$3:AE$50)&gt;10,IF(AND(ISNUMBER('Test Sample Data'!AE26),'Test Sample Data'!AE26&lt;37,'Test Sample Data'!AE26&gt;0),'Test Sample Data'!AE26,37),"")</f>
        <v/>
      </c>
      <c r="CF26" s="86" t="str">
        <f>IF(SUM('Test Sample Data'!AF$3:AF$50)&gt;10,IF(AND(ISNUMBER('Test Sample Data'!AF26),'Test Sample Data'!AF26&lt;37,'Test Sample Data'!AF26&gt;0),'Test Sample Data'!AF26,37),"")</f>
        <v/>
      </c>
      <c r="CG26" s="86" t="str">
        <f>IF(SUM('Test Sample Data'!AG$3:AG$50)&gt;10,IF(AND(ISNUMBER('Test Sample Data'!AG26),'Test Sample Data'!AG26&lt;37,'Test Sample Data'!AG26&gt;0),'Test Sample Data'!AG26,37),"")</f>
        <v/>
      </c>
      <c r="CH26" s="86" t="str">
        <f>IF(SUM('Test Sample Data'!AH$3:AH$50)&gt;10,IF(AND(ISNUMBER('Test Sample Data'!AH26),'Test Sample Data'!AH26&lt;37,'Test Sample Data'!AH26&gt;0),'Test Sample Data'!AH26,37),"")</f>
        <v/>
      </c>
      <c r="CI26" s="86" t="str">
        <f>IF(SUM('Test Sample Data'!AI$3:AI$50)&gt;10,IF(AND(ISNUMBER('Test Sample Data'!AI26),'Test Sample Data'!AI26&lt;37,'Test Sample Data'!AI26&gt;0),'Test Sample Data'!AI26,37),"")</f>
        <v/>
      </c>
      <c r="CJ26" s="86" t="str">
        <f>IF(SUM('Test Sample Data'!AJ$3:AJ$50)&gt;10,IF(AND(ISNUMBER('Test Sample Data'!AJ26),'Test Sample Data'!AJ26&lt;37,'Test Sample Data'!AJ26&gt;0),'Test Sample Data'!AJ26,37),"")</f>
        <v/>
      </c>
      <c r="CK26" s="86" t="str">
        <f>IF(SUM('Test Sample Data'!AK$3:AK$50)&gt;10,IF(AND(ISNUMBER('Test Sample Data'!AK26),'Test Sample Data'!AK26&lt;37,'Test Sample Data'!AK26&gt;0),'Test Sample Data'!AK26,37),"")</f>
        <v/>
      </c>
      <c r="CL26" s="86" t="str">
        <f>IF(SUM('Test Sample Data'!AL$3:AL$50)&gt;10,IF(AND(ISNUMBER('Test Sample Data'!AL26),'Test Sample Data'!AL26&lt;37,'Test Sample Data'!AL26&gt;0),'Test Sample Data'!AL26,37),"")</f>
        <v/>
      </c>
      <c r="CM26" s="86" t="str">
        <f>IF(SUM('Test Sample Data'!AM$3:AM$50)&gt;10,IF(AND(ISNUMBER('Test Sample Data'!AM26),'Test Sample Data'!AM26&lt;37,'Test Sample Data'!AM26&gt;0),'Test Sample Data'!AM26,37),"")</f>
        <v/>
      </c>
      <c r="CN26" s="86" t="str">
        <f>IF(SUM('Test Sample Data'!AN$3:AN$50)&gt;10,IF(AND(ISNUMBER('Test Sample Data'!AN26),'Test Sample Data'!AN26&lt;37,'Test Sample Data'!AN26&gt;0),'Test Sample Data'!AN26,37),"")</f>
        <v/>
      </c>
      <c r="CO26" s="86" t="str">
        <f>IF(SUM('Test Sample Data'!AO$3:AO$50)&gt;10,IF(AND(ISNUMBER('Test Sample Data'!AO26),'Test Sample Data'!AO26&lt;37,'Test Sample Data'!AO26&gt;0),'Test Sample Data'!AO26,37),"")</f>
        <v/>
      </c>
      <c r="CP26" s="86" t="str">
        <f>IF(SUM('Test Sample Data'!AP$3:AP$50)&gt;10,IF(AND(ISNUMBER('Test Sample Data'!AP26),'Test Sample Data'!AP26&lt;37,'Test Sample Data'!AP26&gt;0),'Test Sample Data'!AP26,37),"")</f>
        <v/>
      </c>
      <c r="CQ26" s="86" t="str">
        <f>IF(SUM('Test Sample Data'!AQ$3:AQ$50)&gt;10,IF(AND(ISNUMBER('Test Sample Data'!AQ26),'Test Sample Data'!AQ26&lt;37,'Test Sample Data'!AQ26&gt;0),'Test Sample Data'!AQ26,37),"")</f>
        <v/>
      </c>
      <c r="CR26" s="86" t="str">
        <f>IF(SUM('Test Sample Data'!AR$3:AR$50)&gt;10,IF(AND(ISNUMBER('Test Sample Data'!AR26),'Test Sample Data'!AR26&lt;37,'Test Sample Data'!AR26&gt;0),'Test Sample Data'!AR26,37),"")</f>
        <v/>
      </c>
      <c r="CS26" s="86" t="str">
        <f>IF(SUM('Test Sample Data'!AS$3:AS$50)&gt;10,IF(AND(ISNUMBER('Test Sample Data'!AS26),'Test Sample Data'!AS26&lt;37,'Test Sample Data'!AS26&gt;0),'Test Sample Data'!AS26,37),"")</f>
        <v/>
      </c>
      <c r="CT26" s="86" t="str">
        <f>IF(SUM('Test Sample Data'!AT$3:AT$50)&gt;10,IF(AND(ISNUMBER('Test Sample Data'!AT26),'Test Sample Data'!AT26&lt;37,'Test Sample Data'!AT26&gt;0),'Test Sample Data'!AT26,37),"")</f>
        <v/>
      </c>
      <c r="CU26" s="86" t="str">
        <f>IF(SUM('Test Sample Data'!AU$3:AU$50)&gt;10,IF(AND(ISNUMBER('Test Sample Data'!AU26),'Test Sample Data'!AU26&lt;37,'Test Sample Data'!AU26&gt;0),'Test Sample Data'!AU26,37),"")</f>
        <v/>
      </c>
      <c r="CV26" s="86" t="str">
        <f>IF(SUM('Test Sample Data'!AV$3:AV$50)&gt;10,IF(AND(ISNUMBER('Test Sample Data'!AV26),'Test Sample Data'!AV26&lt;37,'Test Sample Data'!AV26&gt;0),'Test Sample Data'!AV26,37),"")</f>
        <v/>
      </c>
      <c r="CW26" s="86" t="str">
        <f>IF(SUM('Test Sample Data'!AW$3:AW$50)&gt;10,IF(AND(ISNUMBER('Test Sample Data'!AW26),'Test Sample Data'!AW26&lt;37,'Test Sample Data'!AW26&gt;0),'Test Sample Data'!AW26,37),"")</f>
        <v/>
      </c>
      <c r="CX26" s="86" t="str">
        <f>IF(SUM('Test Sample Data'!AX$3:AX$50)&gt;10,IF(AND(ISNUMBER('Test Sample Data'!AX26),'Test Sample Data'!AX26&lt;37,'Test Sample Data'!AX26&gt;0),'Test Sample Data'!AX26,37),"")</f>
        <v/>
      </c>
      <c r="CY26" s="87">
        <f>IF(ISERROR(AVERAGE(Calculations!BC26:CX26)),"",AVERAGE(Calculations!BC26:CX26))</f>
        <v>33.53</v>
      </c>
      <c r="CZ26" s="87">
        <f>IF(ISERROR(STDEV(Calculations!BC26:CX26)),"",IF(COUNT(Calculations!BC26:CX26)&lt;3,"N/A",STDEV(Calculations!BC26:CX26)))</f>
        <v>0.77272245987806043</v>
      </c>
      <c r="DA26" s="84" t="s">
        <v>1540</v>
      </c>
      <c r="DB26" s="85" t="str">
        <f>'Array Table'!B25</f>
        <v>Eubacterium rectale</v>
      </c>
      <c r="DC26" s="87">
        <f>IF(SUM('No Template Controls'!C$3:C$50)&gt;10,IF(AND(ISNUMBER('No Template Controls'!C26),'No Template Controls'!C26&lt;37,'No Template Controls'!C26&gt;0),'No Template Controls'!C26,37),"")</f>
        <v>37</v>
      </c>
      <c r="DD26" s="87">
        <f>IF(SUM('No Template Controls'!D$3:D$50)&gt;10,IF(AND(ISNUMBER('No Template Controls'!D26),'No Template Controls'!D26&lt;37,'No Template Controls'!D26&gt;0),'No Template Controls'!D26,37),"")</f>
        <v>37</v>
      </c>
      <c r="DE26" s="87">
        <f>IF(SUM('No Template Controls'!E$3:E$50)&gt;10,IF(AND(ISNUMBER('No Template Controls'!E26),'No Template Controls'!E26&lt;37,'No Template Controls'!E26&gt;0),'No Template Controls'!E26,37),"")</f>
        <v>37</v>
      </c>
      <c r="DF26" s="87" t="str">
        <f>IF(SUM('No Template Controls'!F$3:F$50)&gt;10,IF(AND(ISNUMBER('No Template Controls'!F26),'No Template Controls'!F26&lt;37,'No Template Controls'!F26&gt;0),'No Template Controls'!F26,37),"")</f>
        <v/>
      </c>
      <c r="DG26" s="87" t="str">
        <f>IF(SUM('No Template Controls'!G$3:G$50)&gt;10,IF(AND(ISNUMBER('No Template Controls'!G26),'No Template Controls'!G26&lt;37,'No Template Controls'!G26&gt;0),'No Template Controls'!G26,37),"")</f>
        <v/>
      </c>
      <c r="DH26" s="87" t="str">
        <f>IF(SUM('No Template Controls'!H$3:H$50)&gt;10,IF(AND(ISNUMBER('No Template Controls'!H26),'No Template Controls'!H26&lt;37,'No Template Controls'!H26&gt;0),'No Template Controls'!H26,37),"")</f>
        <v/>
      </c>
      <c r="DI26" s="87">
        <f>IF(ISERROR(AVERAGE(Calculations!DC26:DH26)),"",AVERAGE(Calculations!DC26:DH26))</f>
        <v>37</v>
      </c>
      <c r="DJ26" s="87">
        <f>IF(ISERROR(STDEV(Calculations!DC26:DH26)),"",IF(COUNT(Calculations!DC26:DH26)&lt;3,"N/A",STDEV(Calculations!DC26:DH26)))</f>
        <v>0</v>
      </c>
      <c r="DK26" s="84" t="s">
        <v>1540</v>
      </c>
      <c r="DL26" s="85" t="str">
        <f>'Array Table'!B25</f>
        <v>Eubacterium rectale</v>
      </c>
      <c r="DM26" s="86">
        <f t="shared" si="0"/>
        <v>4.8999999999999986</v>
      </c>
      <c r="DN26" s="86">
        <f t="shared" si="1"/>
        <v>5.1049999999999969</v>
      </c>
      <c r="DO26" s="86">
        <f t="shared" si="2"/>
        <v>5.2100000000000009</v>
      </c>
      <c r="DP26" s="86" t="str">
        <f t="shared" si="3"/>
        <v/>
      </c>
      <c r="DQ26" s="86" t="str">
        <f t="shared" si="4"/>
        <v/>
      </c>
      <c r="DR26" s="86" t="str">
        <f t="shared" si="5"/>
        <v/>
      </c>
      <c r="DS26" s="86" t="str">
        <f t="shared" si="6"/>
        <v/>
      </c>
      <c r="DT26" s="86" t="str">
        <f t="shared" si="7"/>
        <v/>
      </c>
      <c r="DU26" s="86" t="str">
        <f t="shared" si="8"/>
        <v/>
      </c>
      <c r="DV26" s="86" t="str">
        <f t="shared" si="9"/>
        <v/>
      </c>
      <c r="DW26" s="86" t="str">
        <f t="shared" si="10"/>
        <v/>
      </c>
      <c r="DX26" s="86" t="str">
        <f t="shared" si="11"/>
        <v/>
      </c>
      <c r="DY26" s="86" t="str">
        <f t="shared" si="12"/>
        <v/>
      </c>
      <c r="DZ26" s="86" t="str">
        <f t="shared" si="13"/>
        <v/>
      </c>
      <c r="EA26" s="86" t="str">
        <f t="shared" si="14"/>
        <v/>
      </c>
      <c r="EB26" s="86" t="str">
        <f t="shared" si="15"/>
        <v/>
      </c>
      <c r="EC26" s="86" t="str">
        <f t="shared" si="16"/>
        <v/>
      </c>
      <c r="ED26" s="86" t="str">
        <f t="shared" si="17"/>
        <v/>
      </c>
      <c r="EE26" s="86" t="str">
        <f t="shared" si="18"/>
        <v/>
      </c>
      <c r="EF26" s="86" t="str">
        <f t="shared" si="19"/>
        <v/>
      </c>
      <c r="EG26" s="86" t="str">
        <f t="shared" si="20"/>
        <v/>
      </c>
      <c r="EH26" s="86" t="str">
        <f t="shared" si="21"/>
        <v/>
      </c>
      <c r="EI26" s="86" t="str">
        <f t="shared" si="22"/>
        <v/>
      </c>
      <c r="EJ26" s="86" t="str">
        <f t="shared" si="23"/>
        <v/>
      </c>
      <c r="EK26" s="86" t="str">
        <f t="shared" si="24"/>
        <v/>
      </c>
      <c r="EL26" s="86" t="str">
        <f t="shared" si="25"/>
        <v/>
      </c>
      <c r="EM26" s="86" t="str">
        <f t="shared" si="26"/>
        <v/>
      </c>
      <c r="EN26" s="86" t="str">
        <f t="shared" si="27"/>
        <v/>
      </c>
      <c r="EO26" s="86" t="str">
        <f t="shared" si="28"/>
        <v/>
      </c>
      <c r="EP26" s="86" t="str">
        <f t="shared" si="29"/>
        <v/>
      </c>
      <c r="EQ26" s="86" t="str">
        <f t="shared" si="30"/>
        <v/>
      </c>
      <c r="ER26" s="86" t="str">
        <f t="shared" si="31"/>
        <v/>
      </c>
      <c r="ES26" s="86" t="str">
        <f t="shared" si="32"/>
        <v/>
      </c>
      <c r="ET26" s="86" t="str">
        <f t="shared" si="33"/>
        <v/>
      </c>
      <c r="EU26" s="86" t="str">
        <f t="shared" si="34"/>
        <v/>
      </c>
      <c r="EV26" s="86" t="str">
        <f t="shared" si="35"/>
        <v/>
      </c>
      <c r="EW26" s="86" t="str">
        <f t="shared" si="36"/>
        <v/>
      </c>
      <c r="EX26" s="86" t="str">
        <f t="shared" si="37"/>
        <v/>
      </c>
      <c r="EY26" s="86" t="str">
        <f t="shared" si="38"/>
        <v/>
      </c>
      <c r="EZ26" s="86" t="str">
        <f t="shared" si="39"/>
        <v/>
      </c>
      <c r="FA26" s="86" t="str">
        <f t="shared" si="40"/>
        <v/>
      </c>
      <c r="FB26" s="86" t="str">
        <f t="shared" si="41"/>
        <v/>
      </c>
      <c r="FC26" s="86" t="str">
        <f t="shared" si="42"/>
        <v/>
      </c>
      <c r="FD26" s="86" t="str">
        <f t="shared" si="43"/>
        <v/>
      </c>
      <c r="FE26" s="86" t="str">
        <f t="shared" si="44"/>
        <v/>
      </c>
      <c r="FF26" s="86" t="str">
        <f t="shared" si="45"/>
        <v/>
      </c>
      <c r="FG26" s="86" t="str">
        <f t="shared" si="46"/>
        <v/>
      </c>
      <c r="FH26" s="86" t="str">
        <f t="shared" si="47"/>
        <v/>
      </c>
      <c r="FI26" s="88">
        <f t="shared" si="48"/>
        <v>5.0716666666666654</v>
      </c>
      <c r="FJ26" s="84" t="s">
        <v>1540</v>
      </c>
      <c r="FK26" s="85" t="str">
        <f>'Array Table'!B25</f>
        <v>Eubacterium rectale</v>
      </c>
      <c r="FL26" s="86">
        <f t="shared" si="49"/>
        <v>9.6750000000000007</v>
      </c>
      <c r="FM26" s="86">
        <f t="shared" si="50"/>
        <v>8.5650000000000013</v>
      </c>
      <c r="FN26" s="86">
        <f t="shared" si="51"/>
        <v>8.7850000000000001</v>
      </c>
      <c r="FO26" s="86" t="str">
        <f t="shared" si="52"/>
        <v/>
      </c>
      <c r="FP26" s="86" t="str">
        <f t="shared" si="53"/>
        <v/>
      </c>
      <c r="FQ26" s="86" t="str">
        <f t="shared" si="54"/>
        <v/>
      </c>
      <c r="FR26" s="86" t="str">
        <f t="shared" si="55"/>
        <v/>
      </c>
      <c r="FS26" s="86" t="str">
        <f t="shared" si="56"/>
        <v/>
      </c>
      <c r="FT26" s="86" t="str">
        <f t="shared" si="57"/>
        <v/>
      </c>
      <c r="FU26" s="86" t="str">
        <f t="shared" si="58"/>
        <v/>
      </c>
      <c r="FV26" s="86" t="str">
        <f t="shared" si="59"/>
        <v/>
      </c>
      <c r="FW26" s="86" t="str">
        <f t="shared" si="60"/>
        <v/>
      </c>
      <c r="FX26" s="86" t="str">
        <f t="shared" si="61"/>
        <v/>
      </c>
      <c r="FY26" s="86" t="str">
        <f t="shared" si="62"/>
        <v/>
      </c>
      <c r="FZ26" s="86" t="str">
        <f t="shared" si="63"/>
        <v/>
      </c>
      <c r="GA26" s="86" t="str">
        <f t="shared" si="64"/>
        <v/>
      </c>
      <c r="GB26" s="86" t="str">
        <f t="shared" si="65"/>
        <v/>
      </c>
      <c r="GC26" s="86" t="str">
        <f t="shared" si="66"/>
        <v/>
      </c>
      <c r="GD26" s="86" t="str">
        <f t="shared" si="67"/>
        <v/>
      </c>
      <c r="GE26" s="86" t="str">
        <f t="shared" si="68"/>
        <v/>
      </c>
      <c r="GF26" s="86" t="str">
        <f t="shared" si="69"/>
        <v/>
      </c>
      <c r="GG26" s="86" t="str">
        <f t="shared" si="70"/>
        <v/>
      </c>
      <c r="GH26" s="86" t="str">
        <f t="shared" si="71"/>
        <v/>
      </c>
      <c r="GI26" s="86" t="str">
        <f t="shared" si="72"/>
        <v/>
      </c>
      <c r="GJ26" s="86" t="str">
        <f t="shared" si="73"/>
        <v/>
      </c>
      <c r="GK26" s="86" t="str">
        <f t="shared" si="74"/>
        <v/>
      </c>
      <c r="GL26" s="86" t="str">
        <f t="shared" si="75"/>
        <v/>
      </c>
      <c r="GM26" s="86" t="str">
        <f t="shared" si="76"/>
        <v/>
      </c>
      <c r="GN26" s="86" t="str">
        <f t="shared" si="77"/>
        <v/>
      </c>
      <c r="GO26" s="86" t="str">
        <f t="shared" si="78"/>
        <v/>
      </c>
      <c r="GP26" s="86" t="str">
        <f t="shared" si="79"/>
        <v/>
      </c>
      <c r="GQ26" s="86" t="str">
        <f t="shared" si="80"/>
        <v/>
      </c>
      <c r="GR26" s="86" t="str">
        <f t="shared" si="81"/>
        <v/>
      </c>
      <c r="GS26" s="86" t="str">
        <f t="shared" si="82"/>
        <v/>
      </c>
      <c r="GT26" s="86" t="str">
        <f t="shared" si="83"/>
        <v/>
      </c>
      <c r="GU26" s="86" t="str">
        <f t="shared" si="84"/>
        <v/>
      </c>
      <c r="GV26" s="86" t="str">
        <f t="shared" si="85"/>
        <v/>
      </c>
      <c r="GW26" s="86" t="str">
        <f t="shared" si="86"/>
        <v/>
      </c>
      <c r="GX26" s="86" t="str">
        <f t="shared" si="87"/>
        <v/>
      </c>
      <c r="GY26" s="86" t="str">
        <f t="shared" si="88"/>
        <v/>
      </c>
      <c r="GZ26" s="86" t="str">
        <f t="shared" si="89"/>
        <v/>
      </c>
      <c r="HA26" s="86" t="str">
        <f t="shared" si="90"/>
        <v/>
      </c>
      <c r="HB26" s="86" t="str">
        <f t="shared" si="91"/>
        <v/>
      </c>
      <c r="HC26" s="86" t="str">
        <f t="shared" si="92"/>
        <v/>
      </c>
      <c r="HD26" s="86" t="str">
        <f t="shared" si="93"/>
        <v/>
      </c>
      <c r="HE26" s="86" t="str">
        <f t="shared" si="94"/>
        <v/>
      </c>
      <c r="HF26" s="86" t="str">
        <f t="shared" si="95"/>
        <v/>
      </c>
      <c r="HG26" s="86" t="str">
        <f t="shared" si="96"/>
        <v/>
      </c>
      <c r="HH26" s="89">
        <f t="shared" si="97"/>
        <v>9.0083333333333346</v>
      </c>
      <c r="HI26" s="84" t="s">
        <v>1540</v>
      </c>
      <c r="HJ26" s="85" t="str">
        <f>'Array Table'!B25</f>
        <v>Eubacterium rectale</v>
      </c>
      <c r="HK26" s="87">
        <f t="shared" si="154"/>
        <v>-15.312804913182438</v>
      </c>
      <c r="HL26" s="90">
        <f t="shared" si="149"/>
        <v>6.5304822053804348E-2</v>
      </c>
      <c r="HM26" s="87">
        <f t="shared" si="150"/>
        <v>-1.1850547495972064</v>
      </c>
      <c r="HN26" s="84" t="s">
        <v>1540</v>
      </c>
      <c r="HO26" s="85" t="str">
        <f>'Array Table'!B25</f>
        <v>Eubacterium rectale</v>
      </c>
      <c r="HP26" s="92">
        <f t="shared" si="151"/>
        <v>7.6000000000000014</v>
      </c>
      <c r="HQ26" s="92">
        <f t="shared" si="236"/>
        <v>7.1700000000000017</v>
      </c>
      <c r="HR26" s="92">
        <f t="shared" si="237"/>
        <v>7.2899999999999991</v>
      </c>
      <c r="HS26" s="92" t="str">
        <f t="shared" si="238"/>
        <v/>
      </c>
      <c r="HT26" s="92" t="str">
        <f t="shared" si="239"/>
        <v/>
      </c>
      <c r="HU26" s="92" t="str">
        <f t="shared" si="240"/>
        <v/>
      </c>
      <c r="HV26" s="92" t="str">
        <f t="shared" si="241"/>
        <v/>
      </c>
      <c r="HW26" s="92" t="str">
        <f t="shared" si="242"/>
        <v/>
      </c>
      <c r="HX26" s="92" t="str">
        <f t="shared" si="243"/>
        <v/>
      </c>
      <c r="HY26" s="92" t="str">
        <f t="shared" si="244"/>
        <v/>
      </c>
      <c r="HZ26" s="92" t="str">
        <f t="shared" si="245"/>
        <v/>
      </c>
      <c r="IA26" s="92" t="str">
        <f t="shared" si="246"/>
        <v/>
      </c>
      <c r="IB26" s="92" t="str">
        <f t="shared" si="247"/>
        <v/>
      </c>
      <c r="IC26" s="92" t="str">
        <f t="shared" si="248"/>
        <v/>
      </c>
      <c r="ID26" s="92" t="str">
        <f t="shared" si="249"/>
        <v/>
      </c>
      <c r="IE26" s="92" t="str">
        <f t="shared" si="250"/>
        <v/>
      </c>
      <c r="IF26" s="92" t="str">
        <f t="shared" si="251"/>
        <v/>
      </c>
      <c r="IG26" s="92" t="str">
        <f t="shared" si="252"/>
        <v/>
      </c>
      <c r="IH26" s="92" t="str">
        <f t="shared" si="253"/>
        <v/>
      </c>
      <c r="II26" s="92" t="str">
        <f t="shared" si="254"/>
        <v/>
      </c>
      <c r="IJ26" s="92" t="str">
        <f t="shared" si="255"/>
        <v/>
      </c>
      <c r="IK26" s="92" t="str">
        <f t="shared" si="155"/>
        <v/>
      </c>
      <c r="IL26" s="92" t="str">
        <f t="shared" si="156"/>
        <v/>
      </c>
      <c r="IM26" s="92" t="str">
        <f t="shared" si="157"/>
        <v/>
      </c>
      <c r="IN26" s="92" t="str">
        <f t="shared" si="158"/>
        <v/>
      </c>
      <c r="IO26" s="92" t="str">
        <f t="shared" si="159"/>
        <v/>
      </c>
      <c r="IP26" s="92" t="str">
        <f t="shared" si="160"/>
        <v/>
      </c>
      <c r="IQ26" s="92" t="str">
        <f t="shared" si="161"/>
        <v/>
      </c>
      <c r="IR26" s="92" t="str">
        <f t="shared" si="162"/>
        <v/>
      </c>
      <c r="IS26" s="92" t="str">
        <f t="shared" si="163"/>
        <v/>
      </c>
      <c r="IT26" s="92" t="str">
        <f t="shared" si="164"/>
        <v/>
      </c>
      <c r="IU26" s="92" t="str">
        <f t="shared" si="165"/>
        <v/>
      </c>
      <c r="IV26" s="92" t="str">
        <f t="shared" si="166"/>
        <v/>
      </c>
      <c r="IW26" s="92" t="str">
        <f t="shared" si="167"/>
        <v/>
      </c>
      <c r="IX26" s="92" t="str">
        <f t="shared" si="168"/>
        <v/>
      </c>
      <c r="IY26" s="92" t="str">
        <f t="shared" si="169"/>
        <v/>
      </c>
      <c r="IZ26" s="92" t="str">
        <f t="shared" si="170"/>
        <v/>
      </c>
      <c r="JA26" s="92" t="str">
        <f t="shared" si="171"/>
        <v/>
      </c>
      <c r="JB26" s="92" t="str">
        <f t="shared" si="172"/>
        <v/>
      </c>
      <c r="JC26" s="92" t="str">
        <f t="shared" si="173"/>
        <v/>
      </c>
      <c r="JD26" s="92" t="str">
        <f t="shared" si="174"/>
        <v/>
      </c>
      <c r="JE26" s="92" t="str">
        <f t="shared" si="175"/>
        <v/>
      </c>
      <c r="JF26" s="92" t="str">
        <f t="shared" si="176"/>
        <v/>
      </c>
      <c r="JG26" s="92" t="str">
        <f t="shared" si="177"/>
        <v/>
      </c>
      <c r="JH26" s="92" t="str">
        <f t="shared" si="178"/>
        <v/>
      </c>
      <c r="JI26" s="92" t="str">
        <f t="shared" si="179"/>
        <v/>
      </c>
      <c r="JJ26" s="92" t="str">
        <f t="shared" si="180"/>
        <v/>
      </c>
      <c r="JK26" s="92" t="str">
        <f t="shared" si="181"/>
        <v/>
      </c>
      <c r="JL26" s="84" t="s">
        <v>1540</v>
      </c>
      <c r="JM26" s="85" t="str">
        <f>'Array Table'!B25</f>
        <v>Eubacterium rectale</v>
      </c>
      <c r="JN26" s="92">
        <f t="shared" si="152"/>
        <v>2.9699999999999989</v>
      </c>
      <c r="JO26" s="92">
        <f t="shared" si="256"/>
        <v>3.0799999999999983</v>
      </c>
      <c r="JP26" s="92">
        <f t="shared" si="257"/>
        <v>4.3599999999999994</v>
      </c>
      <c r="JQ26" s="92" t="str">
        <f t="shared" si="258"/>
        <v/>
      </c>
      <c r="JR26" s="92" t="str">
        <f t="shared" si="259"/>
        <v/>
      </c>
      <c r="JS26" s="92" t="str">
        <f t="shared" si="260"/>
        <v/>
      </c>
      <c r="JT26" s="92" t="str">
        <f t="shared" si="261"/>
        <v/>
      </c>
      <c r="JU26" s="92" t="str">
        <f t="shared" si="262"/>
        <v/>
      </c>
      <c r="JV26" s="92" t="str">
        <f t="shared" si="263"/>
        <v/>
      </c>
      <c r="JW26" s="92" t="str">
        <f t="shared" si="264"/>
        <v/>
      </c>
      <c r="JX26" s="92" t="str">
        <f t="shared" si="265"/>
        <v/>
      </c>
      <c r="JY26" s="92" t="str">
        <f t="shared" si="266"/>
        <v/>
      </c>
      <c r="JZ26" s="92" t="str">
        <f t="shared" si="267"/>
        <v/>
      </c>
      <c r="KA26" s="92" t="str">
        <f t="shared" si="268"/>
        <v/>
      </c>
      <c r="KB26" s="92" t="str">
        <f t="shared" si="269"/>
        <v/>
      </c>
      <c r="KC26" s="92" t="str">
        <f t="shared" si="270"/>
        <v/>
      </c>
      <c r="KD26" s="92" t="str">
        <f t="shared" si="271"/>
        <v/>
      </c>
      <c r="KE26" s="92" t="str">
        <f t="shared" si="272"/>
        <v/>
      </c>
      <c r="KF26" s="92" t="str">
        <f t="shared" si="273"/>
        <v/>
      </c>
      <c r="KG26" s="92" t="str">
        <f t="shared" si="274"/>
        <v/>
      </c>
      <c r="KH26" s="92" t="str">
        <f t="shared" si="275"/>
        <v/>
      </c>
      <c r="KI26" s="92" t="str">
        <f t="shared" si="182"/>
        <v/>
      </c>
      <c r="KJ26" s="92" t="str">
        <f t="shared" si="183"/>
        <v/>
      </c>
      <c r="KK26" s="92" t="str">
        <f t="shared" si="184"/>
        <v/>
      </c>
      <c r="KL26" s="92" t="str">
        <f t="shared" si="185"/>
        <v/>
      </c>
      <c r="KM26" s="92" t="str">
        <f t="shared" si="186"/>
        <v/>
      </c>
      <c r="KN26" s="92" t="str">
        <f t="shared" si="187"/>
        <v/>
      </c>
      <c r="KO26" s="92" t="str">
        <f t="shared" si="188"/>
        <v/>
      </c>
      <c r="KP26" s="92" t="str">
        <f t="shared" si="189"/>
        <v/>
      </c>
      <c r="KQ26" s="92" t="str">
        <f t="shared" si="190"/>
        <v/>
      </c>
      <c r="KR26" s="92" t="str">
        <f t="shared" si="191"/>
        <v/>
      </c>
      <c r="KS26" s="92" t="str">
        <f t="shared" si="192"/>
        <v/>
      </c>
      <c r="KT26" s="92" t="str">
        <f t="shared" si="193"/>
        <v/>
      </c>
      <c r="KU26" s="92" t="str">
        <f t="shared" si="194"/>
        <v/>
      </c>
      <c r="KV26" s="92" t="str">
        <f t="shared" si="195"/>
        <v/>
      </c>
      <c r="KW26" s="92" t="str">
        <f t="shared" si="196"/>
        <v/>
      </c>
      <c r="KX26" s="92" t="str">
        <f t="shared" si="197"/>
        <v/>
      </c>
      <c r="KY26" s="92" t="str">
        <f t="shared" si="198"/>
        <v/>
      </c>
      <c r="KZ26" s="92" t="str">
        <f t="shared" si="199"/>
        <v/>
      </c>
      <c r="LA26" s="92" t="str">
        <f t="shared" si="200"/>
        <v/>
      </c>
      <c r="LB26" s="92" t="str">
        <f t="shared" si="201"/>
        <v/>
      </c>
      <c r="LC26" s="92" t="str">
        <f t="shared" si="202"/>
        <v/>
      </c>
      <c r="LD26" s="92" t="str">
        <f t="shared" si="203"/>
        <v/>
      </c>
      <c r="LE26" s="92" t="str">
        <f t="shared" si="204"/>
        <v/>
      </c>
      <c r="LF26" s="92" t="str">
        <f t="shared" si="205"/>
        <v/>
      </c>
      <c r="LG26" s="92" t="str">
        <f t="shared" si="206"/>
        <v/>
      </c>
      <c r="LH26" s="92" t="str">
        <f t="shared" si="207"/>
        <v/>
      </c>
      <c r="LI26" s="92" t="str">
        <f t="shared" si="208"/>
        <v/>
      </c>
      <c r="LJ26" s="84" t="s">
        <v>1540</v>
      </c>
      <c r="LK26" s="85" t="str">
        <f>'Array Table'!B25</f>
        <v>Eubacterium rectale</v>
      </c>
      <c r="LL26" s="93" t="str">
        <f t="shared" si="153"/>
        <v>+</v>
      </c>
      <c r="LM26" s="93" t="str">
        <f t="shared" si="276"/>
        <v>+</v>
      </c>
      <c r="LN26" s="93" t="str">
        <f t="shared" si="277"/>
        <v>+</v>
      </c>
      <c r="LO26" s="93" t="str">
        <f t="shared" si="278"/>
        <v/>
      </c>
      <c r="LP26" s="93" t="str">
        <f t="shared" si="279"/>
        <v/>
      </c>
      <c r="LQ26" s="93" t="str">
        <f t="shared" si="280"/>
        <v/>
      </c>
      <c r="LR26" s="93" t="str">
        <f t="shared" si="281"/>
        <v/>
      </c>
      <c r="LS26" s="93" t="str">
        <f t="shared" si="282"/>
        <v/>
      </c>
      <c r="LT26" s="93" t="str">
        <f t="shared" si="283"/>
        <v/>
      </c>
      <c r="LU26" s="93" t="str">
        <f t="shared" si="284"/>
        <v/>
      </c>
      <c r="LV26" s="93" t="str">
        <f t="shared" si="285"/>
        <v/>
      </c>
      <c r="LW26" s="93" t="str">
        <f t="shared" si="286"/>
        <v/>
      </c>
      <c r="LX26" s="93" t="str">
        <f t="shared" si="287"/>
        <v/>
      </c>
      <c r="LY26" s="93" t="str">
        <f t="shared" si="288"/>
        <v/>
      </c>
      <c r="LZ26" s="93" t="str">
        <f t="shared" si="289"/>
        <v/>
      </c>
      <c r="MA26" s="93" t="str">
        <f t="shared" si="290"/>
        <v/>
      </c>
      <c r="MB26" s="93" t="str">
        <f t="shared" si="291"/>
        <v/>
      </c>
      <c r="MC26" s="93" t="str">
        <f t="shared" si="292"/>
        <v/>
      </c>
      <c r="MD26" s="93" t="str">
        <f t="shared" si="293"/>
        <v/>
      </c>
      <c r="ME26" s="93" t="str">
        <f t="shared" si="294"/>
        <v/>
      </c>
      <c r="MF26" s="93" t="str">
        <f t="shared" si="295"/>
        <v/>
      </c>
      <c r="MG26" s="93" t="str">
        <f t="shared" si="209"/>
        <v/>
      </c>
      <c r="MH26" s="93" t="str">
        <f t="shared" si="210"/>
        <v/>
      </c>
      <c r="MI26" s="93" t="str">
        <f t="shared" si="211"/>
        <v/>
      </c>
      <c r="MJ26" s="93" t="str">
        <f t="shared" si="212"/>
        <v/>
      </c>
      <c r="MK26" s="93" t="str">
        <f t="shared" si="213"/>
        <v/>
      </c>
      <c r="ML26" s="93" t="str">
        <f t="shared" si="214"/>
        <v/>
      </c>
      <c r="MM26" s="93" t="str">
        <f t="shared" si="215"/>
        <v/>
      </c>
      <c r="MN26" s="93" t="str">
        <f t="shared" si="216"/>
        <v/>
      </c>
      <c r="MO26" s="93" t="str">
        <f t="shared" si="217"/>
        <v/>
      </c>
      <c r="MP26" s="93" t="str">
        <f t="shared" si="218"/>
        <v/>
      </c>
      <c r="MQ26" s="93" t="str">
        <f t="shared" si="219"/>
        <v/>
      </c>
      <c r="MR26" s="93" t="str">
        <f t="shared" si="220"/>
        <v/>
      </c>
      <c r="MS26" s="93" t="str">
        <f t="shared" si="221"/>
        <v/>
      </c>
      <c r="MT26" s="93" t="str">
        <f t="shared" si="222"/>
        <v/>
      </c>
      <c r="MU26" s="93" t="str">
        <f t="shared" si="223"/>
        <v/>
      </c>
      <c r="MV26" s="93" t="str">
        <f t="shared" si="224"/>
        <v/>
      </c>
      <c r="MW26" s="93" t="str">
        <f t="shared" si="225"/>
        <v/>
      </c>
      <c r="MX26" s="93" t="str">
        <f t="shared" si="226"/>
        <v/>
      </c>
      <c r="MY26" s="93" t="str">
        <f t="shared" si="227"/>
        <v/>
      </c>
      <c r="MZ26" s="93" t="str">
        <f t="shared" si="228"/>
        <v/>
      </c>
      <c r="NA26" s="93" t="str">
        <f t="shared" si="229"/>
        <v/>
      </c>
      <c r="NB26" s="93" t="str">
        <f t="shared" si="230"/>
        <v/>
      </c>
      <c r="NC26" s="93" t="str">
        <f t="shared" si="231"/>
        <v/>
      </c>
      <c r="ND26" s="93" t="str">
        <f t="shared" si="232"/>
        <v/>
      </c>
      <c r="NE26" s="93" t="str">
        <f t="shared" si="233"/>
        <v/>
      </c>
      <c r="NF26" s="93" t="str">
        <f t="shared" si="234"/>
        <v/>
      </c>
      <c r="NG26" s="93" t="str">
        <f t="shared" si="235"/>
        <v/>
      </c>
      <c r="NH26" s="84" t="s">
        <v>1540</v>
      </c>
      <c r="NI26" s="85" t="str">
        <f>'Array Table'!B25</f>
        <v>Eubacterium rectale</v>
      </c>
      <c r="NJ26" s="93" t="str">
        <f t="shared" si="101"/>
        <v>+/-</v>
      </c>
      <c r="NK26" s="93" t="str">
        <f t="shared" si="102"/>
        <v>+</v>
      </c>
      <c r="NL26" s="93" t="str">
        <f t="shared" si="103"/>
        <v>+</v>
      </c>
      <c r="NM26" s="93" t="str">
        <f t="shared" si="104"/>
        <v/>
      </c>
      <c r="NN26" s="93" t="str">
        <f t="shared" si="105"/>
        <v/>
      </c>
      <c r="NO26" s="93" t="str">
        <f t="shared" si="106"/>
        <v/>
      </c>
      <c r="NP26" s="93" t="str">
        <f t="shared" si="107"/>
        <v/>
      </c>
      <c r="NQ26" s="93" t="str">
        <f t="shared" si="108"/>
        <v/>
      </c>
      <c r="NR26" s="93" t="str">
        <f t="shared" si="109"/>
        <v/>
      </c>
      <c r="NS26" s="93" t="str">
        <f t="shared" si="110"/>
        <v/>
      </c>
      <c r="NT26" s="93" t="str">
        <f t="shared" si="111"/>
        <v/>
      </c>
      <c r="NU26" s="93" t="str">
        <f t="shared" si="112"/>
        <v/>
      </c>
      <c r="NV26" s="93" t="str">
        <f t="shared" si="113"/>
        <v/>
      </c>
      <c r="NW26" s="93" t="str">
        <f t="shared" si="114"/>
        <v/>
      </c>
      <c r="NX26" s="93" t="str">
        <f t="shared" si="115"/>
        <v/>
      </c>
      <c r="NY26" s="93" t="str">
        <f t="shared" si="116"/>
        <v/>
      </c>
      <c r="NZ26" s="93" t="str">
        <f t="shared" si="117"/>
        <v/>
      </c>
      <c r="OA26" s="93" t="str">
        <f t="shared" si="118"/>
        <v/>
      </c>
      <c r="OB26" s="93" t="str">
        <f t="shared" si="119"/>
        <v/>
      </c>
      <c r="OC26" s="93" t="str">
        <f t="shared" si="120"/>
        <v/>
      </c>
      <c r="OD26" s="93" t="str">
        <f t="shared" si="121"/>
        <v/>
      </c>
      <c r="OE26" s="93" t="str">
        <f t="shared" si="122"/>
        <v/>
      </c>
      <c r="OF26" s="93" t="str">
        <f t="shared" si="123"/>
        <v/>
      </c>
      <c r="OG26" s="93" t="str">
        <f t="shared" si="124"/>
        <v/>
      </c>
      <c r="OH26" s="93" t="str">
        <f t="shared" si="125"/>
        <v/>
      </c>
      <c r="OI26" s="93" t="str">
        <f t="shared" si="126"/>
        <v/>
      </c>
      <c r="OJ26" s="93" t="str">
        <f t="shared" si="127"/>
        <v/>
      </c>
      <c r="OK26" s="93" t="str">
        <f t="shared" si="128"/>
        <v/>
      </c>
      <c r="OL26" s="93" t="str">
        <f t="shared" si="129"/>
        <v/>
      </c>
      <c r="OM26" s="93" t="str">
        <f t="shared" si="130"/>
        <v/>
      </c>
      <c r="ON26" s="93" t="str">
        <f t="shared" si="131"/>
        <v/>
      </c>
      <c r="OO26" s="93" t="str">
        <f t="shared" si="132"/>
        <v/>
      </c>
      <c r="OP26" s="93" t="str">
        <f t="shared" si="133"/>
        <v/>
      </c>
      <c r="OQ26" s="93" t="str">
        <f t="shared" si="134"/>
        <v/>
      </c>
      <c r="OR26" s="93" t="str">
        <f t="shared" si="135"/>
        <v/>
      </c>
      <c r="OS26" s="93" t="str">
        <f t="shared" si="136"/>
        <v/>
      </c>
      <c r="OT26" s="93" t="str">
        <f t="shared" si="137"/>
        <v/>
      </c>
      <c r="OU26" s="93" t="str">
        <f t="shared" si="138"/>
        <v/>
      </c>
      <c r="OV26" s="93" t="str">
        <f t="shared" si="139"/>
        <v/>
      </c>
      <c r="OW26" s="93" t="str">
        <f t="shared" si="140"/>
        <v/>
      </c>
      <c r="OX26" s="93" t="str">
        <f t="shared" si="141"/>
        <v/>
      </c>
      <c r="OY26" s="93" t="str">
        <f t="shared" si="142"/>
        <v/>
      </c>
      <c r="OZ26" s="93" t="str">
        <f t="shared" si="143"/>
        <v/>
      </c>
      <c r="PA26" s="93" t="str">
        <f t="shared" si="144"/>
        <v/>
      </c>
      <c r="PB26" s="93" t="str">
        <f t="shared" si="145"/>
        <v/>
      </c>
      <c r="PC26" s="93" t="str">
        <f t="shared" si="146"/>
        <v/>
      </c>
      <c r="PD26" s="93" t="str">
        <f t="shared" si="147"/>
        <v/>
      </c>
      <c r="PE26" s="93" t="str">
        <f t="shared" si="148"/>
        <v/>
      </c>
    </row>
    <row r="27" spans="1:421" ht="12.75" x14ac:dyDescent="0.25">
      <c r="A27" s="84" t="s">
        <v>1541</v>
      </c>
      <c r="B27" s="85" t="str">
        <f>'Array Table'!B26</f>
        <v>Faecalibacterium prausnitzii</v>
      </c>
      <c r="C27" s="86">
        <f>IF(SUM('Control Sample Data'!C$3:C$50)&gt;10,IF(AND(ISNUMBER('Control Sample Data'!C27),'Control Sample Data'!C27&lt;37,'Control Sample Data'!C27&gt;0),'Control Sample Data'!C27,37),"")</f>
        <v>37</v>
      </c>
      <c r="D27" s="86">
        <f>IF(SUM('Control Sample Data'!D$3:D$50)&gt;10,IF(AND(ISNUMBER('Control Sample Data'!D27),'Control Sample Data'!D27&lt;37,'Control Sample Data'!D27&gt;0),'Control Sample Data'!D27,37),"")</f>
        <v>37</v>
      </c>
      <c r="E27" s="86">
        <f>IF(SUM('Control Sample Data'!E$3:E$50)&gt;10,IF(AND(ISNUMBER('Control Sample Data'!E27),'Control Sample Data'!E27&lt;37,'Control Sample Data'!E27&gt;0),'Control Sample Data'!E27,37),"")</f>
        <v>37</v>
      </c>
      <c r="F27" s="86" t="str">
        <f>IF(SUM('Control Sample Data'!F$3:F$50)&gt;10,IF(AND(ISNUMBER('Control Sample Data'!F27),'Control Sample Data'!F27&lt;37,'Control Sample Data'!F27&gt;0),'Control Sample Data'!F27,37),"")</f>
        <v/>
      </c>
      <c r="G27" s="86" t="str">
        <f>IF(SUM('Control Sample Data'!G$3:G$50)&gt;10,IF(AND(ISNUMBER('Control Sample Data'!G27),'Control Sample Data'!G27&lt;37,'Control Sample Data'!G27&gt;0),'Control Sample Data'!G27,37),"")</f>
        <v/>
      </c>
      <c r="H27" s="86" t="str">
        <f>IF(SUM('Control Sample Data'!H$3:H$50)&gt;10,IF(AND(ISNUMBER('Control Sample Data'!H27),'Control Sample Data'!H27&lt;37,'Control Sample Data'!H27&gt;0),'Control Sample Data'!H27,37),"")</f>
        <v/>
      </c>
      <c r="I27" s="86" t="str">
        <f>IF(SUM('Control Sample Data'!I$3:I$50)&gt;10,IF(AND(ISNUMBER('Control Sample Data'!I27),'Control Sample Data'!I27&lt;37,'Control Sample Data'!I27&gt;0),'Control Sample Data'!I27,37),"")</f>
        <v/>
      </c>
      <c r="J27" s="86" t="str">
        <f>IF(SUM('Control Sample Data'!J$3:J$50)&gt;10,IF(AND(ISNUMBER('Control Sample Data'!J27),'Control Sample Data'!J27&lt;37,'Control Sample Data'!J27&gt;0),'Control Sample Data'!J27,37),"")</f>
        <v/>
      </c>
      <c r="K27" s="86" t="str">
        <f>IF(SUM('Control Sample Data'!K$3:K$50)&gt;10,IF(AND(ISNUMBER('Control Sample Data'!K27),'Control Sample Data'!K27&lt;37,'Control Sample Data'!K27&gt;0),'Control Sample Data'!K27,37),"")</f>
        <v/>
      </c>
      <c r="L27" s="86" t="str">
        <f>IF(SUM('Control Sample Data'!L$3:L$50)&gt;10,IF(AND(ISNUMBER('Control Sample Data'!L27),'Control Sample Data'!L27&lt;37,'Control Sample Data'!L27&gt;0),'Control Sample Data'!L27,37),"")</f>
        <v/>
      </c>
      <c r="M27" s="86" t="str">
        <f>IF(SUM('Control Sample Data'!M$3:M$50)&gt;10,IF(AND(ISNUMBER('Control Sample Data'!M27),'Control Sample Data'!M27&lt;37,'Control Sample Data'!M27&gt;0),'Control Sample Data'!M27,37),"")</f>
        <v/>
      </c>
      <c r="N27" s="86" t="str">
        <f>IF(SUM('Control Sample Data'!N$3:N$50)&gt;10,IF(AND(ISNUMBER('Control Sample Data'!N27),'Control Sample Data'!N27&lt;37,'Control Sample Data'!N27&gt;0),'Control Sample Data'!N27,37),"")</f>
        <v/>
      </c>
      <c r="O27" s="86" t="str">
        <f>IF(SUM('Control Sample Data'!O$3:O$50)&gt;10,IF(AND(ISNUMBER('Control Sample Data'!O27),'Control Sample Data'!O27&lt;37,'Control Sample Data'!O27&gt;0),'Control Sample Data'!O27,37),"")</f>
        <v/>
      </c>
      <c r="P27" s="86" t="str">
        <f>IF(SUM('Control Sample Data'!P$3:P$50)&gt;10,IF(AND(ISNUMBER('Control Sample Data'!P27),'Control Sample Data'!P27&lt;37,'Control Sample Data'!P27&gt;0),'Control Sample Data'!P27,37),"")</f>
        <v/>
      </c>
      <c r="Q27" s="86" t="str">
        <f>IF(SUM('Control Sample Data'!Q$3:Q$50)&gt;10,IF(AND(ISNUMBER('Control Sample Data'!Q27),'Control Sample Data'!Q27&lt;37,'Control Sample Data'!Q27&gt;0),'Control Sample Data'!Q27,37),"")</f>
        <v/>
      </c>
      <c r="R27" s="86" t="str">
        <f>IF(SUM('Control Sample Data'!R$3:R$50)&gt;10,IF(AND(ISNUMBER('Control Sample Data'!R27),'Control Sample Data'!R27&lt;37,'Control Sample Data'!R27&gt;0),'Control Sample Data'!R27,37),"")</f>
        <v/>
      </c>
      <c r="S27" s="86" t="str">
        <f>IF(SUM('Control Sample Data'!S$3:S$50)&gt;10,IF(AND(ISNUMBER('Control Sample Data'!S27),'Control Sample Data'!S27&lt;37,'Control Sample Data'!S27&gt;0),'Control Sample Data'!S27,37),"")</f>
        <v/>
      </c>
      <c r="T27" s="86" t="str">
        <f>IF(SUM('Control Sample Data'!T$3:T$50)&gt;10,IF(AND(ISNUMBER('Control Sample Data'!T27),'Control Sample Data'!T27&lt;37,'Control Sample Data'!T27&gt;0),'Control Sample Data'!T27,37),"")</f>
        <v/>
      </c>
      <c r="U27" s="86" t="str">
        <f>IF(SUM('Control Sample Data'!U$3:U$50)&gt;10,IF(AND(ISNUMBER('Control Sample Data'!U27),'Control Sample Data'!U27&lt;37,'Control Sample Data'!U27&gt;0),'Control Sample Data'!U27,37),"")</f>
        <v/>
      </c>
      <c r="V27" s="86" t="str">
        <f>IF(SUM('Control Sample Data'!V$3:V$50)&gt;10,IF(AND(ISNUMBER('Control Sample Data'!V27),'Control Sample Data'!V27&lt;37,'Control Sample Data'!V27&gt;0),'Control Sample Data'!V27,37),"")</f>
        <v/>
      </c>
      <c r="W27" s="86" t="str">
        <f>IF(SUM('Control Sample Data'!W$3:W$50)&gt;10,IF(AND(ISNUMBER('Control Sample Data'!W27),'Control Sample Data'!W27&lt;37,'Control Sample Data'!W27&gt;0),'Control Sample Data'!W27,37),"")</f>
        <v/>
      </c>
      <c r="X27" s="86" t="str">
        <f>IF(SUM('Control Sample Data'!X$3:X$50)&gt;10,IF(AND(ISNUMBER('Control Sample Data'!X27),'Control Sample Data'!X27&lt;37,'Control Sample Data'!X27&gt;0),'Control Sample Data'!X27,37),"")</f>
        <v/>
      </c>
      <c r="Y27" s="86" t="str">
        <f>IF(SUM('Control Sample Data'!Y$3:Y$50)&gt;10,IF(AND(ISNUMBER('Control Sample Data'!Y27),'Control Sample Data'!Y27&lt;37,'Control Sample Data'!Y27&gt;0),'Control Sample Data'!Y27,37),"")</f>
        <v/>
      </c>
      <c r="Z27" s="86" t="str">
        <f>IF(SUM('Control Sample Data'!Z$3:Z$50)&gt;10,IF(AND(ISNUMBER('Control Sample Data'!Z27),'Control Sample Data'!Z27&lt;37,'Control Sample Data'!Z27&gt;0),'Control Sample Data'!Z27,37),"")</f>
        <v/>
      </c>
      <c r="AA27" s="86" t="str">
        <f>IF(SUM('Control Sample Data'!AA$3:AA$50)&gt;10,IF(AND(ISNUMBER('Control Sample Data'!AA27),'Control Sample Data'!AA27&lt;37,'Control Sample Data'!AA27&gt;0),'Control Sample Data'!AA27,37),"")</f>
        <v/>
      </c>
      <c r="AB27" s="86" t="str">
        <f>IF(SUM('Control Sample Data'!AB$3:AB$50)&gt;10,IF(AND(ISNUMBER('Control Sample Data'!AB27),'Control Sample Data'!AB27&lt;37,'Control Sample Data'!AB27&gt;0),'Control Sample Data'!AB27,37),"")</f>
        <v/>
      </c>
      <c r="AC27" s="86" t="str">
        <f>IF(SUM('Control Sample Data'!AC$3:AC$50)&gt;10,IF(AND(ISNUMBER('Control Sample Data'!AC27),'Control Sample Data'!AC27&lt;37,'Control Sample Data'!AC27&gt;0),'Control Sample Data'!AC27,37),"")</f>
        <v/>
      </c>
      <c r="AD27" s="86" t="str">
        <f>IF(SUM('Control Sample Data'!AD$3:AD$50)&gt;10,IF(AND(ISNUMBER('Control Sample Data'!AD27),'Control Sample Data'!AD27&lt;37,'Control Sample Data'!AD27&gt;0),'Control Sample Data'!AD27,37),"")</f>
        <v/>
      </c>
      <c r="AE27" s="86" t="str">
        <f>IF(SUM('Control Sample Data'!AE$3:AE$50)&gt;10,IF(AND(ISNUMBER('Control Sample Data'!AE27),'Control Sample Data'!AE27&lt;37,'Control Sample Data'!AE27&gt;0),'Control Sample Data'!AE27,37),"")</f>
        <v/>
      </c>
      <c r="AF27" s="86" t="str">
        <f>IF(SUM('Control Sample Data'!AF$3:AF$50)&gt;10,IF(AND(ISNUMBER('Control Sample Data'!AF27),'Control Sample Data'!AF27&lt;37,'Control Sample Data'!AF27&gt;0),'Control Sample Data'!AF27,37),"")</f>
        <v/>
      </c>
      <c r="AG27" s="86" t="str">
        <f>IF(SUM('Control Sample Data'!AG$3:AG$50)&gt;10,IF(AND(ISNUMBER('Control Sample Data'!AG27),'Control Sample Data'!AG27&lt;37,'Control Sample Data'!AG27&gt;0),'Control Sample Data'!AG27,37),"")</f>
        <v/>
      </c>
      <c r="AH27" s="86" t="str">
        <f>IF(SUM('Control Sample Data'!AH$3:AH$50)&gt;10,IF(AND(ISNUMBER('Control Sample Data'!AH27),'Control Sample Data'!AH27&lt;37,'Control Sample Data'!AH27&gt;0),'Control Sample Data'!AH27,37),"")</f>
        <v/>
      </c>
      <c r="AI27" s="86" t="str">
        <f>IF(SUM('Control Sample Data'!AI$3:AI$50)&gt;10,IF(AND(ISNUMBER('Control Sample Data'!AI27),'Control Sample Data'!AI27&lt;37,'Control Sample Data'!AI27&gt;0),'Control Sample Data'!AI27,37),"")</f>
        <v/>
      </c>
      <c r="AJ27" s="86" t="str">
        <f>IF(SUM('Control Sample Data'!AJ$3:AJ$50)&gt;10,IF(AND(ISNUMBER('Control Sample Data'!AJ27),'Control Sample Data'!AJ27&lt;37,'Control Sample Data'!AJ27&gt;0),'Control Sample Data'!AJ27,37),"")</f>
        <v/>
      </c>
      <c r="AK27" s="86" t="str">
        <f>IF(SUM('Control Sample Data'!AK$3:AK$50)&gt;10,IF(AND(ISNUMBER('Control Sample Data'!AK27),'Control Sample Data'!AK27&lt;37,'Control Sample Data'!AK27&gt;0),'Control Sample Data'!AK27,37),"")</f>
        <v/>
      </c>
      <c r="AL27" s="86" t="str">
        <f>IF(SUM('Control Sample Data'!AL$3:AL$50)&gt;10,IF(AND(ISNUMBER('Control Sample Data'!AL27),'Control Sample Data'!AL27&lt;37,'Control Sample Data'!AL27&gt;0),'Control Sample Data'!AL27,37),"")</f>
        <v/>
      </c>
      <c r="AM27" s="86" t="str">
        <f>IF(SUM('Control Sample Data'!AM$3:AM$50)&gt;10,IF(AND(ISNUMBER('Control Sample Data'!AM27),'Control Sample Data'!AM27&lt;37,'Control Sample Data'!AM27&gt;0),'Control Sample Data'!AM27,37),"")</f>
        <v/>
      </c>
      <c r="AN27" s="86" t="str">
        <f>IF(SUM('Control Sample Data'!AN$3:AN$50)&gt;10,IF(AND(ISNUMBER('Control Sample Data'!AN27),'Control Sample Data'!AN27&lt;37,'Control Sample Data'!AN27&gt;0),'Control Sample Data'!AN27,37),"")</f>
        <v/>
      </c>
      <c r="AO27" s="86" t="str">
        <f>IF(SUM('Control Sample Data'!AO$3:AO$50)&gt;10,IF(AND(ISNUMBER('Control Sample Data'!AO27),'Control Sample Data'!AO27&lt;37,'Control Sample Data'!AO27&gt;0),'Control Sample Data'!AO27,37),"")</f>
        <v/>
      </c>
      <c r="AP27" s="86" t="str">
        <f>IF(SUM('Control Sample Data'!AP$3:AP$50)&gt;10,IF(AND(ISNUMBER('Control Sample Data'!AP27),'Control Sample Data'!AP27&lt;37,'Control Sample Data'!AP27&gt;0),'Control Sample Data'!AP27,37),"")</f>
        <v/>
      </c>
      <c r="AQ27" s="86" t="str">
        <f>IF(SUM('Control Sample Data'!AQ$3:AQ$50)&gt;10,IF(AND(ISNUMBER('Control Sample Data'!AQ27),'Control Sample Data'!AQ27&lt;37,'Control Sample Data'!AQ27&gt;0),'Control Sample Data'!AQ27,37),"")</f>
        <v/>
      </c>
      <c r="AR27" s="86" t="str">
        <f>IF(SUM('Control Sample Data'!AR$3:AR$50)&gt;10,IF(AND(ISNUMBER('Control Sample Data'!AR27),'Control Sample Data'!AR27&lt;37,'Control Sample Data'!AR27&gt;0),'Control Sample Data'!AR27,37),"")</f>
        <v/>
      </c>
      <c r="AS27" s="86" t="str">
        <f>IF(SUM('Control Sample Data'!AS$3:AS$50)&gt;10,IF(AND(ISNUMBER('Control Sample Data'!AS27),'Control Sample Data'!AS27&lt;37,'Control Sample Data'!AS27&gt;0),'Control Sample Data'!AS27,37),"")</f>
        <v/>
      </c>
      <c r="AT27" s="86" t="str">
        <f>IF(SUM('Control Sample Data'!AT$3:AT$50)&gt;10,IF(AND(ISNUMBER('Control Sample Data'!AT27),'Control Sample Data'!AT27&lt;37,'Control Sample Data'!AT27&gt;0),'Control Sample Data'!AT27,37),"")</f>
        <v/>
      </c>
      <c r="AU27" s="86" t="str">
        <f>IF(SUM('Control Sample Data'!AU$3:AU$50)&gt;10,IF(AND(ISNUMBER('Control Sample Data'!AU27),'Control Sample Data'!AU27&lt;37,'Control Sample Data'!AU27&gt;0),'Control Sample Data'!AU27,37),"")</f>
        <v/>
      </c>
      <c r="AV27" s="86" t="str">
        <f>IF(SUM('Control Sample Data'!AV$3:AV$50)&gt;10,IF(AND(ISNUMBER('Control Sample Data'!AV27),'Control Sample Data'!AV27&lt;37,'Control Sample Data'!AV27&gt;0),'Control Sample Data'!AV27,37),"")</f>
        <v/>
      </c>
      <c r="AW27" s="86" t="str">
        <f>IF(SUM('Control Sample Data'!AW$3:AW$50)&gt;10,IF(AND(ISNUMBER('Control Sample Data'!AW27),'Control Sample Data'!AW27&lt;37,'Control Sample Data'!AW27&gt;0),'Control Sample Data'!AW27,37),"")</f>
        <v/>
      </c>
      <c r="AX27" s="86" t="str">
        <f>IF(SUM('Control Sample Data'!AX$3:AX$50)&gt;10,IF(AND(ISNUMBER('Control Sample Data'!AX27),'Control Sample Data'!AX27&lt;37,'Control Sample Data'!AX27&gt;0),'Control Sample Data'!AX27,37),"")</f>
        <v/>
      </c>
      <c r="AY27" s="87">
        <f>IF(ISERROR(AVERAGE(Calculations!C27:AX27)),"",AVERAGE(Calculations!C27:AX27))</f>
        <v>37</v>
      </c>
      <c r="AZ27" s="87">
        <f>IF(ISERROR(STDEV(Calculations!C27:AX27)),"",IF(COUNT(Calculations!C27:AX27)&lt;3,"N/A",STDEV(Calculations!C27:AX27)))</f>
        <v>0</v>
      </c>
      <c r="BA27" s="84" t="s">
        <v>1541</v>
      </c>
      <c r="BB27" s="85" t="str">
        <f>'Array Table'!B26</f>
        <v>Faecalibacterium prausnitzii</v>
      </c>
      <c r="BC27" s="86">
        <f>IF(SUM('Test Sample Data'!C$3:C$50)&gt;10,IF(AND(ISNUMBER('Test Sample Data'!C27),'Test Sample Data'!C27&lt;37,'Test Sample Data'!C27&gt;0),'Test Sample Data'!C27,37),"")</f>
        <v>37</v>
      </c>
      <c r="BD27" s="86">
        <f>IF(SUM('Test Sample Data'!D$3:D$50)&gt;10,IF(AND(ISNUMBER('Test Sample Data'!D27),'Test Sample Data'!D27&lt;37,'Test Sample Data'!D27&gt;0),'Test Sample Data'!D27,37),"")</f>
        <v>37</v>
      </c>
      <c r="BE27" s="86">
        <f>IF(SUM('Test Sample Data'!E$3:E$50)&gt;10,IF(AND(ISNUMBER('Test Sample Data'!E27),'Test Sample Data'!E27&lt;37,'Test Sample Data'!E27&gt;0),'Test Sample Data'!E27,37),"")</f>
        <v>35.770000000000003</v>
      </c>
      <c r="BF27" s="86" t="str">
        <f>IF(SUM('Test Sample Data'!F$3:F$50)&gt;10,IF(AND(ISNUMBER('Test Sample Data'!F27),'Test Sample Data'!F27&lt;37,'Test Sample Data'!F27&gt;0),'Test Sample Data'!F27,37),"")</f>
        <v/>
      </c>
      <c r="BG27" s="86" t="str">
        <f>IF(SUM('Test Sample Data'!G$3:G$50)&gt;10,IF(AND(ISNUMBER('Test Sample Data'!G27),'Test Sample Data'!G27&lt;37,'Test Sample Data'!G27&gt;0),'Test Sample Data'!G27,37),"")</f>
        <v/>
      </c>
      <c r="BH27" s="86" t="str">
        <f>IF(SUM('Test Sample Data'!H$3:H$50)&gt;10,IF(AND(ISNUMBER('Test Sample Data'!H27),'Test Sample Data'!H27&lt;37,'Test Sample Data'!H27&gt;0),'Test Sample Data'!H27,37),"")</f>
        <v/>
      </c>
      <c r="BI27" s="86" t="str">
        <f>IF(SUM('Test Sample Data'!I$3:I$50)&gt;10,IF(AND(ISNUMBER('Test Sample Data'!I27),'Test Sample Data'!I27&lt;37,'Test Sample Data'!I27&gt;0),'Test Sample Data'!I27,37),"")</f>
        <v/>
      </c>
      <c r="BJ27" s="86" t="str">
        <f>IF(SUM('Test Sample Data'!J$3:J$50)&gt;10,IF(AND(ISNUMBER('Test Sample Data'!J27),'Test Sample Data'!J27&lt;37,'Test Sample Data'!J27&gt;0),'Test Sample Data'!J27,37),"")</f>
        <v/>
      </c>
      <c r="BK27" s="86" t="str">
        <f>IF(SUM('Test Sample Data'!K$3:K$50)&gt;10,IF(AND(ISNUMBER('Test Sample Data'!K27),'Test Sample Data'!K27&lt;37,'Test Sample Data'!K27&gt;0),'Test Sample Data'!K27,37),"")</f>
        <v/>
      </c>
      <c r="BL27" s="86" t="str">
        <f>IF(SUM('Test Sample Data'!L$3:L$50)&gt;10,IF(AND(ISNUMBER('Test Sample Data'!L27),'Test Sample Data'!L27&lt;37,'Test Sample Data'!L27&gt;0),'Test Sample Data'!L27,37),"")</f>
        <v/>
      </c>
      <c r="BM27" s="86" t="str">
        <f>IF(SUM('Test Sample Data'!M$3:M$50)&gt;10,IF(AND(ISNUMBER('Test Sample Data'!M27),'Test Sample Data'!M27&lt;37,'Test Sample Data'!M27&gt;0),'Test Sample Data'!M27,37),"")</f>
        <v/>
      </c>
      <c r="BN27" s="86" t="str">
        <f>IF(SUM('Test Sample Data'!N$3:N$50)&gt;10,IF(AND(ISNUMBER('Test Sample Data'!N27),'Test Sample Data'!N27&lt;37,'Test Sample Data'!N27&gt;0),'Test Sample Data'!N27,37),"")</f>
        <v/>
      </c>
      <c r="BO27" s="86" t="str">
        <f>IF(SUM('Test Sample Data'!O$3:O$50)&gt;10,IF(AND(ISNUMBER('Test Sample Data'!O27),'Test Sample Data'!O27&lt;37,'Test Sample Data'!O27&gt;0),'Test Sample Data'!O27,37),"")</f>
        <v/>
      </c>
      <c r="BP27" s="86" t="str">
        <f>IF(SUM('Test Sample Data'!P$3:P$50)&gt;10,IF(AND(ISNUMBER('Test Sample Data'!P27),'Test Sample Data'!P27&lt;37,'Test Sample Data'!P27&gt;0),'Test Sample Data'!P27,37),"")</f>
        <v/>
      </c>
      <c r="BQ27" s="86" t="str">
        <f>IF(SUM('Test Sample Data'!Q$3:Q$50)&gt;10,IF(AND(ISNUMBER('Test Sample Data'!Q27),'Test Sample Data'!Q27&lt;37,'Test Sample Data'!Q27&gt;0),'Test Sample Data'!Q27,37),"")</f>
        <v/>
      </c>
      <c r="BR27" s="86" t="str">
        <f>IF(SUM('Test Sample Data'!R$3:R$50)&gt;10,IF(AND(ISNUMBER('Test Sample Data'!R27),'Test Sample Data'!R27&lt;37,'Test Sample Data'!R27&gt;0),'Test Sample Data'!R27,37),"")</f>
        <v/>
      </c>
      <c r="BS27" s="86" t="str">
        <f>IF(SUM('Test Sample Data'!S$3:S$50)&gt;10,IF(AND(ISNUMBER('Test Sample Data'!S27),'Test Sample Data'!S27&lt;37,'Test Sample Data'!S27&gt;0),'Test Sample Data'!S27,37),"")</f>
        <v/>
      </c>
      <c r="BT27" s="86" t="str">
        <f>IF(SUM('Test Sample Data'!T$3:T$50)&gt;10,IF(AND(ISNUMBER('Test Sample Data'!T27),'Test Sample Data'!T27&lt;37,'Test Sample Data'!T27&gt;0),'Test Sample Data'!T27,37),"")</f>
        <v/>
      </c>
      <c r="BU27" s="86" t="str">
        <f>IF(SUM('Test Sample Data'!U$3:U$50)&gt;10,IF(AND(ISNUMBER('Test Sample Data'!U27),'Test Sample Data'!U27&lt;37,'Test Sample Data'!U27&gt;0),'Test Sample Data'!U27,37),"")</f>
        <v/>
      </c>
      <c r="BV27" s="86" t="str">
        <f>IF(SUM('Test Sample Data'!V$3:V$50)&gt;10,IF(AND(ISNUMBER('Test Sample Data'!V27),'Test Sample Data'!V27&lt;37,'Test Sample Data'!V27&gt;0),'Test Sample Data'!V27,37),"")</f>
        <v/>
      </c>
      <c r="BW27" s="86" t="str">
        <f>IF(SUM('Test Sample Data'!W$3:W$50)&gt;10,IF(AND(ISNUMBER('Test Sample Data'!W27),'Test Sample Data'!W27&lt;37,'Test Sample Data'!W27&gt;0),'Test Sample Data'!W27,37),"")</f>
        <v/>
      </c>
      <c r="BX27" s="86" t="str">
        <f>IF(SUM('Test Sample Data'!X$3:X$50)&gt;10,IF(AND(ISNUMBER('Test Sample Data'!X27),'Test Sample Data'!X27&lt;37,'Test Sample Data'!X27&gt;0),'Test Sample Data'!X27,37),"")</f>
        <v/>
      </c>
      <c r="BY27" s="86" t="str">
        <f>IF(SUM('Test Sample Data'!Y$3:Y$50)&gt;10,IF(AND(ISNUMBER('Test Sample Data'!Y27),'Test Sample Data'!Y27&lt;37,'Test Sample Data'!Y27&gt;0),'Test Sample Data'!Y27,37),"")</f>
        <v/>
      </c>
      <c r="BZ27" s="86" t="str">
        <f>IF(SUM('Test Sample Data'!Z$3:Z$50)&gt;10,IF(AND(ISNUMBER('Test Sample Data'!Z27),'Test Sample Data'!Z27&lt;37,'Test Sample Data'!Z27&gt;0),'Test Sample Data'!Z27,37),"")</f>
        <v/>
      </c>
      <c r="CA27" s="86" t="str">
        <f>IF(SUM('Test Sample Data'!AA$3:AA$50)&gt;10,IF(AND(ISNUMBER('Test Sample Data'!AA27),'Test Sample Data'!AA27&lt;37,'Test Sample Data'!AA27&gt;0),'Test Sample Data'!AA27,37),"")</f>
        <v/>
      </c>
      <c r="CB27" s="86" t="str">
        <f>IF(SUM('Test Sample Data'!AB$3:AB$50)&gt;10,IF(AND(ISNUMBER('Test Sample Data'!AB27),'Test Sample Data'!AB27&lt;37,'Test Sample Data'!AB27&gt;0),'Test Sample Data'!AB27,37),"")</f>
        <v/>
      </c>
      <c r="CC27" s="86" t="str">
        <f>IF(SUM('Test Sample Data'!AC$3:AC$50)&gt;10,IF(AND(ISNUMBER('Test Sample Data'!AC27),'Test Sample Data'!AC27&lt;37,'Test Sample Data'!AC27&gt;0),'Test Sample Data'!AC27,37),"")</f>
        <v/>
      </c>
      <c r="CD27" s="86" t="str">
        <f>IF(SUM('Test Sample Data'!AD$3:AD$50)&gt;10,IF(AND(ISNUMBER('Test Sample Data'!AD27),'Test Sample Data'!AD27&lt;37,'Test Sample Data'!AD27&gt;0),'Test Sample Data'!AD27,37),"")</f>
        <v/>
      </c>
      <c r="CE27" s="86" t="str">
        <f>IF(SUM('Test Sample Data'!AE$3:AE$50)&gt;10,IF(AND(ISNUMBER('Test Sample Data'!AE27),'Test Sample Data'!AE27&lt;37,'Test Sample Data'!AE27&gt;0),'Test Sample Data'!AE27,37),"")</f>
        <v/>
      </c>
      <c r="CF27" s="86" t="str">
        <f>IF(SUM('Test Sample Data'!AF$3:AF$50)&gt;10,IF(AND(ISNUMBER('Test Sample Data'!AF27),'Test Sample Data'!AF27&lt;37,'Test Sample Data'!AF27&gt;0),'Test Sample Data'!AF27,37),"")</f>
        <v/>
      </c>
      <c r="CG27" s="86" t="str">
        <f>IF(SUM('Test Sample Data'!AG$3:AG$50)&gt;10,IF(AND(ISNUMBER('Test Sample Data'!AG27),'Test Sample Data'!AG27&lt;37,'Test Sample Data'!AG27&gt;0),'Test Sample Data'!AG27,37),"")</f>
        <v/>
      </c>
      <c r="CH27" s="86" t="str">
        <f>IF(SUM('Test Sample Data'!AH$3:AH$50)&gt;10,IF(AND(ISNUMBER('Test Sample Data'!AH27),'Test Sample Data'!AH27&lt;37,'Test Sample Data'!AH27&gt;0),'Test Sample Data'!AH27,37),"")</f>
        <v/>
      </c>
      <c r="CI27" s="86" t="str">
        <f>IF(SUM('Test Sample Data'!AI$3:AI$50)&gt;10,IF(AND(ISNUMBER('Test Sample Data'!AI27),'Test Sample Data'!AI27&lt;37,'Test Sample Data'!AI27&gt;0),'Test Sample Data'!AI27,37),"")</f>
        <v/>
      </c>
      <c r="CJ27" s="86" t="str">
        <f>IF(SUM('Test Sample Data'!AJ$3:AJ$50)&gt;10,IF(AND(ISNUMBER('Test Sample Data'!AJ27),'Test Sample Data'!AJ27&lt;37,'Test Sample Data'!AJ27&gt;0),'Test Sample Data'!AJ27,37),"")</f>
        <v/>
      </c>
      <c r="CK27" s="86" t="str">
        <f>IF(SUM('Test Sample Data'!AK$3:AK$50)&gt;10,IF(AND(ISNUMBER('Test Sample Data'!AK27),'Test Sample Data'!AK27&lt;37,'Test Sample Data'!AK27&gt;0),'Test Sample Data'!AK27,37),"")</f>
        <v/>
      </c>
      <c r="CL27" s="86" t="str">
        <f>IF(SUM('Test Sample Data'!AL$3:AL$50)&gt;10,IF(AND(ISNUMBER('Test Sample Data'!AL27),'Test Sample Data'!AL27&lt;37,'Test Sample Data'!AL27&gt;0),'Test Sample Data'!AL27,37),"")</f>
        <v/>
      </c>
      <c r="CM27" s="86" t="str">
        <f>IF(SUM('Test Sample Data'!AM$3:AM$50)&gt;10,IF(AND(ISNUMBER('Test Sample Data'!AM27),'Test Sample Data'!AM27&lt;37,'Test Sample Data'!AM27&gt;0),'Test Sample Data'!AM27,37),"")</f>
        <v/>
      </c>
      <c r="CN27" s="86" t="str">
        <f>IF(SUM('Test Sample Data'!AN$3:AN$50)&gt;10,IF(AND(ISNUMBER('Test Sample Data'!AN27),'Test Sample Data'!AN27&lt;37,'Test Sample Data'!AN27&gt;0),'Test Sample Data'!AN27,37),"")</f>
        <v/>
      </c>
      <c r="CO27" s="86" t="str">
        <f>IF(SUM('Test Sample Data'!AO$3:AO$50)&gt;10,IF(AND(ISNUMBER('Test Sample Data'!AO27),'Test Sample Data'!AO27&lt;37,'Test Sample Data'!AO27&gt;0),'Test Sample Data'!AO27,37),"")</f>
        <v/>
      </c>
      <c r="CP27" s="86" t="str">
        <f>IF(SUM('Test Sample Data'!AP$3:AP$50)&gt;10,IF(AND(ISNUMBER('Test Sample Data'!AP27),'Test Sample Data'!AP27&lt;37,'Test Sample Data'!AP27&gt;0),'Test Sample Data'!AP27,37),"")</f>
        <v/>
      </c>
      <c r="CQ27" s="86" t="str">
        <f>IF(SUM('Test Sample Data'!AQ$3:AQ$50)&gt;10,IF(AND(ISNUMBER('Test Sample Data'!AQ27),'Test Sample Data'!AQ27&lt;37,'Test Sample Data'!AQ27&gt;0),'Test Sample Data'!AQ27,37),"")</f>
        <v/>
      </c>
      <c r="CR27" s="86" t="str">
        <f>IF(SUM('Test Sample Data'!AR$3:AR$50)&gt;10,IF(AND(ISNUMBER('Test Sample Data'!AR27),'Test Sample Data'!AR27&lt;37,'Test Sample Data'!AR27&gt;0),'Test Sample Data'!AR27,37),"")</f>
        <v/>
      </c>
      <c r="CS27" s="86" t="str">
        <f>IF(SUM('Test Sample Data'!AS$3:AS$50)&gt;10,IF(AND(ISNUMBER('Test Sample Data'!AS27),'Test Sample Data'!AS27&lt;37,'Test Sample Data'!AS27&gt;0),'Test Sample Data'!AS27,37),"")</f>
        <v/>
      </c>
      <c r="CT27" s="86" t="str">
        <f>IF(SUM('Test Sample Data'!AT$3:AT$50)&gt;10,IF(AND(ISNUMBER('Test Sample Data'!AT27),'Test Sample Data'!AT27&lt;37,'Test Sample Data'!AT27&gt;0),'Test Sample Data'!AT27,37),"")</f>
        <v/>
      </c>
      <c r="CU27" s="86" t="str">
        <f>IF(SUM('Test Sample Data'!AU$3:AU$50)&gt;10,IF(AND(ISNUMBER('Test Sample Data'!AU27),'Test Sample Data'!AU27&lt;37,'Test Sample Data'!AU27&gt;0),'Test Sample Data'!AU27,37),"")</f>
        <v/>
      </c>
      <c r="CV27" s="86" t="str">
        <f>IF(SUM('Test Sample Data'!AV$3:AV$50)&gt;10,IF(AND(ISNUMBER('Test Sample Data'!AV27),'Test Sample Data'!AV27&lt;37,'Test Sample Data'!AV27&gt;0),'Test Sample Data'!AV27,37),"")</f>
        <v/>
      </c>
      <c r="CW27" s="86" t="str">
        <f>IF(SUM('Test Sample Data'!AW$3:AW$50)&gt;10,IF(AND(ISNUMBER('Test Sample Data'!AW27),'Test Sample Data'!AW27&lt;37,'Test Sample Data'!AW27&gt;0),'Test Sample Data'!AW27,37),"")</f>
        <v/>
      </c>
      <c r="CX27" s="86" t="str">
        <f>IF(SUM('Test Sample Data'!AX$3:AX$50)&gt;10,IF(AND(ISNUMBER('Test Sample Data'!AX27),'Test Sample Data'!AX27&lt;37,'Test Sample Data'!AX27&gt;0),'Test Sample Data'!AX27,37),"")</f>
        <v/>
      </c>
      <c r="CY27" s="87">
        <f>IF(ISERROR(AVERAGE(Calculations!BC27:CX27)),"",AVERAGE(Calculations!BC27:CX27))</f>
        <v>36.590000000000003</v>
      </c>
      <c r="CZ27" s="87">
        <f>IF(ISERROR(STDEV(Calculations!BC27:CX27)),"",IF(COUNT(Calculations!BC27:CX27)&lt;3,"N/A",STDEV(Calculations!BC27:CX27)))</f>
        <v>0.71014083110323789</v>
      </c>
      <c r="DA27" s="84" t="s">
        <v>1541</v>
      </c>
      <c r="DB27" s="85" t="str">
        <f>'Array Table'!B26</f>
        <v>Faecalibacterium prausnitzii</v>
      </c>
      <c r="DC27" s="87">
        <f>IF(SUM('No Template Controls'!C$3:C$50)&gt;10,IF(AND(ISNUMBER('No Template Controls'!C27),'No Template Controls'!C27&lt;37,'No Template Controls'!C27&gt;0),'No Template Controls'!C27,37),"")</f>
        <v>37</v>
      </c>
      <c r="DD27" s="87">
        <f>IF(SUM('No Template Controls'!D$3:D$50)&gt;10,IF(AND(ISNUMBER('No Template Controls'!D27),'No Template Controls'!D27&lt;37,'No Template Controls'!D27&gt;0),'No Template Controls'!D27,37),"")</f>
        <v>37</v>
      </c>
      <c r="DE27" s="87">
        <f>IF(SUM('No Template Controls'!E$3:E$50)&gt;10,IF(AND(ISNUMBER('No Template Controls'!E27),'No Template Controls'!E27&lt;37,'No Template Controls'!E27&gt;0),'No Template Controls'!E27,37),"")</f>
        <v>37</v>
      </c>
      <c r="DF27" s="87" t="str">
        <f>IF(SUM('No Template Controls'!F$3:F$50)&gt;10,IF(AND(ISNUMBER('No Template Controls'!F27),'No Template Controls'!F27&lt;37,'No Template Controls'!F27&gt;0),'No Template Controls'!F27,37),"")</f>
        <v/>
      </c>
      <c r="DG27" s="87" t="str">
        <f>IF(SUM('No Template Controls'!G$3:G$50)&gt;10,IF(AND(ISNUMBER('No Template Controls'!G27),'No Template Controls'!G27&lt;37,'No Template Controls'!G27&gt;0),'No Template Controls'!G27,37),"")</f>
        <v/>
      </c>
      <c r="DH27" s="87" t="str">
        <f>IF(SUM('No Template Controls'!H$3:H$50)&gt;10,IF(AND(ISNUMBER('No Template Controls'!H27),'No Template Controls'!H27&lt;37,'No Template Controls'!H27&gt;0),'No Template Controls'!H27,37),"")</f>
        <v/>
      </c>
      <c r="DI27" s="87">
        <f>IF(ISERROR(AVERAGE(Calculations!DC27:DH27)),"",AVERAGE(Calculations!DC27:DH27))</f>
        <v>37</v>
      </c>
      <c r="DJ27" s="87">
        <f>IF(ISERROR(STDEV(Calculations!DC27:DH27)),"",IF(COUNT(Calculations!DC27:DH27)&lt;3,"N/A",STDEV(Calculations!DC27:DH27)))</f>
        <v>0</v>
      </c>
      <c r="DK27" s="84" t="s">
        <v>1541</v>
      </c>
      <c r="DL27" s="85" t="str">
        <f>'Array Table'!B26</f>
        <v>Faecalibacterium prausnitzii</v>
      </c>
      <c r="DM27" s="86">
        <f t="shared" si="0"/>
        <v>12.5</v>
      </c>
      <c r="DN27" s="86">
        <f t="shared" si="1"/>
        <v>12.274999999999999</v>
      </c>
      <c r="DO27" s="86">
        <f t="shared" si="2"/>
        <v>12.5</v>
      </c>
      <c r="DP27" s="86" t="str">
        <f t="shared" si="3"/>
        <v/>
      </c>
      <c r="DQ27" s="86" t="str">
        <f t="shared" si="4"/>
        <v/>
      </c>
      <c r="DR27" s="86" t="str">
        <f t="shared" si="5"/>
        <v/>
      </c>
      <c r="DS27" s="86" t="str">
        <f t="shared" si="6"/>
        <v/>
      </c>
      <c r="DT27" s="86" t="str">
        <f t="shared" si="7"/>
        <v/>
      </c>
      <c r="DU27" s="86" t="str">
        <f t="shared" si="8"/>
        <v/>
      </c>
      <c r="DV27" s="86" t="str">
        <f t="shared" si="9"/>
        <v/>
      </c>
      <c r="DW27" s="86" t="str">
        <f t="shared" si="10"/>
        <v/>
      </c>
      <c r="DX27" s="86" t="str">
        <f t="shared" si="11"/>
        <v/>
      </c>
      <c r="DY27" s="86" t="str">
        <f t="shared" si="12"/>
        <v/>
      </c>
      <c r="DZ27" s="86" t="str">
        <f t="shared" si="13"/>
        <v/>
      </c>
      <c r="EA27" s="86" t="str">
        <f t="shared" si="14"/>
        <v/>
      </c>
      <c r="EB27" s="86" t="str">
        <f t="shared" si="15"/>
        <v/>
      </c>
      <c r="EC27" s="86" t="str">
        <f t="shared" si="16"/>
        <v/>
      </c>
      <c r="ED27" s="86" t="str">
        <f t="shared" si="17"/>
        <v/>
      </c>
      <c r="EE27" s="86" t="str">
        <f t="shared" si="18"/>
        <v/>
      </c>
      <c r="EF27" s="86" t="str">
        <f t="shared" si="19"/>
        <v/>
      </c>
      <c r="EG27" s="86" t="str">
        <f t="shared" si="20"/>
        <v/>
      </c>
      <c r="EH27" s="86" t="str">
        <f t="shared" si="21"/>
        <v/>
      </c>
      <c r="EI27" s="86" t="str">
        <f t="shared" si="22"/>
        <v/>
      </c>
      <c r="EJ27" s="86" t="str">
        <f t="shared" si="23"/>
        <v/>
      </c>
      <c r="EK27" s="86" t="str">
        <f t="shared" si="24"/>
        <v/>
      </c>
      <c r="EL27" s="86" t="str">
        <f t="shared" si="25"/>
        <v/>
      </c>
      <c r="EM27" s="86" t="str">
        <f t="shared" si="26"/>
        <v/>
      </c>
      <c r="EN27" s="86" t="str">
        <f t="shared" si="27"/>
        <v/>
      </c>
      <c r="EO27" s="86" t="str">
        <f t="shared" si="28"/>
        <v/>
      </c>
      <c r="EP27" s="86" t="str">
        <f t="shared" si="29"/>
        <v/>
      </c>
      <c r="EQ27" s="86" t="str">
        <f t="shared" si="30"/>
        <v/>
      </c>
      <c r="ER27" s="86" t="str">
        <f t="shared" si="31"/>
        <v/>
      </c>
      <c r="ES27" s="86" t="str">
        <f t="shared" si="32"/>
        <v/>
      </c>
      <c r="ET27" s="86" t="str">
        <f t="shared" si="33"/>
        <v/>
      </c>
      <c r="EU27" s="86" t="str">
        <f t="shared" si="34"/>
        <v/>
      </c>
      <c r="EV27" s="86" t="str">
        <f t="shared" si="35"/>
        <v/>
      </c>
      <c r="EW27" s="86" t="str">
        <f t="shared" si="36"/>
        <v/>
      </c>
      <c r="EX27" s="86" t="str">
        <f t="shared" si="37"/>
        <v/>
      </c>
      <c r="EY27" s="86" t="str">
        <f t="shared" si="38"/>
        <v/>
      </c>
      <c r="EZ27" s="86" t="str">
        <f t="shared" si="39"/>
        <v/>
      </c>
      <c r="FA27" s="86" t="str">
        <f t="shared" si="40"/>
        <v/>
      </c>
      <c r="FB27" s="86" t="str">
        <f t="shared" si="41"/>
        <v/>
      </c>
      <c r="FC27" s="86" t="str">
        <f t="shared" si="42"/>
        <v/>
      </c>
      <c r="FD27" s="86" t="str">
        <f t="shared" si="43"/>
        <v/>
      </c>
      <c r="FE27" s="86" t="str">
        <f t="shared" si="44"/>
        <v/>
      </c>
      <c r="FF27" s="86" t="str">
        <f t="shared" si="45"/>
        <v/>
      </c>
      <c r="FG27" s="86" t="str">
        <f t="shared" si="46"/>
        <v/>
      </c>
      <c r="FH27" s="86" t="str">
        <f t="shared" si="47"/>
        <v/>
      </c>
      <c r="FI27" s="88">
        <f t="shared" si="48"/>
        <v>12.424999999999999</v>
      </c>
      <c r="FJ27" s="84" t="s">
        <v>1541</v>
      </c>
      <c r="FK27" s="85" t="str">
        <f>'Array Table'!B26</f>
        <v>Faecalibacterium prausnitzii</v>
      </c>
      <c r="FL27" s="86">
        <f t="shared" si="49"/>
        <v>12.645</v>
      </c>
      <c r="FM27" s="86">
        <f t="shared" si="50"/>
        <v>11.645</v>
      </c>
      <c r="FN27" s="86">
        <f t="shared" si="51"/>
        <v>11.915000000000003</v>
      </c>
      <c r="FO27" s="86" t="str">
        <f t="shared" si="52"/>
        <v/>
      </c>
      <c r="FP27" s="86" t="str">
        <f t="shared" si="53"/>
        <v/>
      </c>
      <c r="FQ27" s="86" t="str">
        <f t="shared" si="54"/>
        <v/>
      </c>
      <c r="FR27" s="86" t="str">
        <f t="shared" si="55"/>
        <v/>
      </c>
      <c r="FS27" s="86" t="str">
        <f t="shared" si="56"/>
        <v/>
      </c>
      <c r="FT27" s="86" t="str">
        <f t="shared" si="57"/>
        <v/>
      </c>
      <c r="FU27" s="86" t="str">
        <f t="shared" si="58"/>
        <v/>
      </c>
      <c r="FV27" s="86" t="str">
        <f t="shared" si="59"/>
        <v/>
      </c>
      <c r="FW27" s="86" t="str">
        <f t="shared" si="60"/>
        <v/>
      </c>
      <c r="FX27" s="86" t="str">
        <f t="shared" si="61"/>
        <v/>
      </c>
      <c r="FY27" s="86" t="str">
        <f t="shared" si="62"/>
        <v/>
      </c>
      <c r="FZ27" s="86" t="str">
        <f t="shared" si="63"/>
        <v/>
      </c>
      <c r="GA27" s="86" t="str">
        <f t="shared" si="64"/>
        <v/>
      </c>
      <c r="GB27" s="86" t="str">
        <f t="shared" si="65"/>
        <v/>
      </c>
      <c r="GC27" s="86" t="str">
        <f t="shared" si="66"/>
        <v/>
      </c>
      <c r="GD27" s="86" t="str">
        <f t="shared" si="67"/>
        <v/>
      </c>
      <c r="GE27" s="86" t="str">
        <f t="shared" si="68"/>
        <v/>
      </c>
      <c r="GF27" s="86" t="str">
        <f t="shared" si="69"/>
        <v/>
      </c>
      <c r="GG27" s="86" t="str">
        <f t="shared" si="70"/>
        <v/>
      </c>
      <c r="GH27" s="86" t="str">
        <f t="shared" si="71"/>
        <v/>
      </c>
      <c r="GI27" s="86" t="str">
        <f t="shared" si="72"/>
        <v/>
      </c>
      <c r="GJ27" s="86" t="str">
        <f t="shared" si="73"/>
        <v/>
      </c>
      <c r="GK27" s="86" t="str">
        <f t="shared" si="74"/>
        <v/>
      </c>
      <c r="GL27" s="86" t="str">
        <f t="shared" si="75"/>
        <v/>
      </c>
      <c r="GM27" s="86" t="str">
        <f t="shared" si="76"/>
        <v/>
      </c>
      <c r="GN27" s="86" t="str">
        <f t="shared" si="77"/>
        <v/>
      </c>
      <c r="GO27" s="86" t="str">
        <f t="shared" si="78"/>
        <v/>
      </c>
      <c r="GP27" s="86" t="str">
        <f t="shared" si="79"/>
        <v/>
      </c>
      <c r="GQ27" s="86" t="str">
        <f t="shared" si="80"/>
        <v/>
      </c>
      <c r="GR27" s="86" t="str">
        <f t="shared" si="81"/>
        <v/>
      </c>
      <c r="GS27" s="86" t="str">
        <f t="shared" si="82"/>
        <v/>
      </c>
      <c r="GT27" s="86" t="str">
        <f t="shared" si="83"/>
        <v/>
      </c>
      <c r="GU27" s="86" t="str">
        <f t="shared" si="84"/>
        <v/>
      </c>
      <c r="GV27" s="86" t="str">
        <f t="shared" si="85"/>
        <v/>
      </c>
      <c r="GW27" s="86" t="str">
        <f t="shared" si="86"/>
        <v/>
      </c>
      <c r="GX27" s="86" t="str">
        <f t="shared" si="87"/>
        <v/>
      </c>
      <c r="GY27" s="86" t="str">
        <f t="shared" si="88"/>
        <v/>
      </c>
      <c r="GZ27" s="86" t="str">
        <f t="shared" si="89"/>
        <v/>
      </c>
      <c r="HA27" s="86" t="str">
        <f t="shared" si="90"/>
        <v/>
      </c>
      <c r="HB27" s="86" t="str">
        <f t="shared" si="91"/>
        <v/>
      </c>
      <c r="HC27" s="86" t="str">
        <f t="shared" si="92"/>
        <v/>
      </c>
      <c r="HD27" s="86" t="str">
        <f t="shared" si="93"/>
        <v/>
      </c>
      <c r="HE27" s="86" t="str">
        <f t="shared" si="94"/>
        <v/>
      </c>
      <c r="HF27" s="86" t="str">
        <f t="shared" si="95"/>
        <v/>
      </c>
      <c r="HG27" s="86" t="str">
        <f t="shared" si="96"/>
        <v/>
      </c>
      <c r="HH27" s="89">
        <f t="shared" si="97"/>
        <v>12.068333333333333</v>
      </c>
      <c r="HI27" s="84" t="s">
        <v>1541</v>
      </c>
      <c r="HJ27" s="85" t="str">
        <f>'Array Table'!B26</f>
        <v>Faecalibacterium prausnitzii</v>
      </c>
      <c r="HK27" s="87">
        <f t="shared" si="154"/>
        <v>1.2804639771506812</v>
      </c>
      <c r="HL27" s="90">
        <f t="shared" si="149"/>
        <v>1.2804639771506812</v>
      </c>
      <c r="HM27" s="87">
        <f t="shared" si="150"/>
        <v>0.10736736512015288</v>
      </c>
      <c r="HN27" s="84" t="s">
        <v>1541</v>
      </c>
      <c r="HO27" s="85" t="str">
        <f>'Array Table'!B26</f>
        <v>Faecalibacterium prausnitzii</v>
      </c>
      <c r="HP27" s="92">
        <f t="shared" si="151"/>
        <v>0</v>
      </c>
      <c r="HQ27" s="92">
        <f t="shared" si="236"/>
        <v>0</v>
      </c>
      <c r="HR27" s="92">
        <f t="shared" si="237"/>
        <v>0</v>
      </c>
      <c r="HS27" s="92" t="str">
        <f t="shared" si="238"/>
        <v/>
      </c>
      <c r="HT27" s="92" t="str">
        <f t="shared" si="239"/>
        <v/>
      </c>
      <c r="HU27" s="92" t="str">
        <f t="shared" si="240"/>
        <v/>
      </c>
      <c r="HV27" s="92" t="str">
        <f t="shared" si="241"/>
        <v/>
      </c>
      <c r="HW27" s="92" t="str">
        <f t="shared" si="242"/>
        <v/>
      </c>
      <c r="HX27" s="92" t="str">
        <f t="shared" si="243"/>
        <v/>
      </c>
      <c r="HY27" s="92" t="str">
        <f t="shared" si="244"/>
        <v/>
      </c>
      <c r="HZ27" s="92" t="str">
        <f t="shared" si="245"/>
        <v/>
      </c>
      <c r="IA27" s="92" t="str">
        <f t="shared" si="246"/>
        <v/>
      </c>
      <c r="IB27" s="92" t="str">
        <f t="shared" si="247"/>
        <v/>
      </c>
      <c r="IC27" s="92" t="str">
        <f t="shared" si="248"/>
        <v/>
      </c>
      <c r="ID27" s="92" t="str">
        <f t="shared" si="249"/>
        <v/>
      </c>
      <c r="IE27" s="92" t="str">
        <f t="shared" si="250"/>
        <v/>
      </c>
      <c r="IF27" s="92" t="str">
        <f t="shared" si="251"/>
        <v/>
      </c>
      <c r="IG27" s="92" t="str">
        <f t="shared" si="252"/>
        <v/>
      </c>
      <c r="IH27" s="92" t="str">
        <f t="shared" si="253"/>
        <v/>
      </c>
      <c r="II27" s="92" t="str">
        <f t="shared" si="254"/>
        <v/>
      </c>
      <c r="IJ27" s="92" t="str">
        <f t="shared" si="255"/>
        <v/>
      </c>
      <c r="IK27" s="92" t="str">
        <f t="shared" si="155"/>
        <v/>
      </c>
      <c r="IL27" s="92" t="str">
        <f t="shared" si="156"/>
        <v/>
      </c>
      <c r="IM27" s="92" t="str">
        <f t="shared" si="157"/>
        <v/>
      </c>
      <c r="IN27" s="92" t="str">
        <f t="shared" si="158"/>
        <v/>
      </c>
      <c r="IO27" s="92" t="str">
        <f t="shared" si="159"/>
        <v/>
      </c>
      <c r="IP27" s="92" t="str">
        <f t="shared" si="160"/>
        <v/>
      </c>
      <c r="IQ27" s="92" t="str">
        <f t="shared" si="161"/>
        <v/>
      </c>
      <c r="IR27" s="92" t="str">
        <f t="shared" si="162"/>
        <v/>
      </c>
      <c r="IS27" s="92" t="str">
        <f t="shared" si="163"/>
        <v/>
      </c>
      <c r="IT27" s="92" t="str">
        <f t="shared" si="164"/>
        <v/>
      </c>
      <c r="IU27" s="92" t="str">
        <f t="shared" si="165"/>
        <v/>
      </c>
      <c r="IV27" s="92" t="str">
        <f t="shared" si="166"/>
        <v/>
      </c>
      <c r="IW27" s="92" t="str">
        <f t="shared" si="167"/>
        <v/>
      </c>
      <c r="IX27" s="92" t="str">
        <f t="shared" si="168"/>
        <v/>
      </c>
      <c r="IY27" s="92" t="str">
        <f t="shared" si="169"/>
        <v/>
      </c>
      <c r="IZ27" s="92" t="str">
        <f t="shared" si="170"/>
        <v/>
      </c>
      <c r="JA27" s="92" t="str">
        <f t="shared" si="171"/>
        <v/>
      </c>
      <c r="JB27" s="92" t="str">
        <f t="shared" si="172"/>
        <v/>
      </c>
      <c r="JC27" s="92" t="str">
        <f t="shared" si="173"/>
        <v/>
      </c>
      <c r="JD27" s="92" t="str">
        <f t="shared" si="174"/>
        <v/>
      </c>
      <c r="JE27" s="92" t="str">
        <f t="shared" si="175"/>
        <v/>
      </c>
      <c r="JF27" s="92" t="str">
        <f t="shared" si="176"/>
        <v/>
      </c>
      <c r="JG27" s="92" t="str">
        <f t="shared" si="177"/>
        <v/>
      </c>
      <c r="JH27" s="92" t="str">
        <f t="shared" si="178"/>
        <v/>
      </c>
      <c r="JI27" s="92" t="str">
        <f t="shared" si="179"/>
        <v/>
      </c>
      <c r="JJ27" s="92" t="str">
        <f t="shared" si="180"/>
        <v/>
      </c>
      <c r="JK27" s="92" t="str">
        <f t="shared" si="181"/>
        <v/>
      </c>
      <c r="JL27" s="84" t="s">
        <v>1541</v>
      </c>
      <c r="JM27" s="85" t="str">
        <f>'Array Table'!B26</f>
        <v>Faecalibacterium prausnitzii</v>
      </c>
      <c r="JN27" s="92">
        <f t="shared" si="152"/>
        <v>0</v>
      </c>
      <c r="JO27" s="92">
        <f t="shared" si="256"/>
        <v>0</v>
      </c>
      <c r="JP27" s="92">
        <f t="shared" si="257"/>
        <v>1.2299999999999969</v>
      </c>
      <c r="JQ27" s="92" t="str">
        <f t="shared" si="258"/>
        <v/>
      </c>
      <c r="JR27" s="92" t="str">
        <f t="shared" si="259"/>
        <v/>
      </c>
      <c r="JS27" s="92" t="str">
        <f t="shared" si="260"/>
        <v/>
      </c>
      <c r="JT27" s="92" t="str">
        <f t="shared" si="261"/>
        <v/>
      </c>
      <c r="JU27" s="92" t="str">
        <f t="shared" si="262"/>
        <v/>
      </c>
      <c r="JV27" s="92" t="str">
        <f t="shared" si="263"/>
        <v/>
      </c>
      <c r="JW27" s="92" t="str">
        <f t="shared" si="264"/>
        <v/>
      </c>
      <c r="JX27" s="92" t="str">
        <f t="shared" si="265"/>
        <v/>
      </c>
      <c r="JY27" s="92" t="str">
        <f t="shared" si="266"/>
        <v/>
      </c>
      <c r="JZ27" s="92" t="str">
        <f t="shared" si="267"/>
        <v/>
      </c>
      <c r="KA27" s="92" t="str">
        <f t="shared" si="268"/>
        <v/>
      </c>
      <c r="KB27" s="92" t="str">
        <f t="shared" si="269"/>
        <v/>
      </c>
      <c r="KC27" s="92" t="str">
        <f t="shared" si="270"/>
        <v/>
      </c>
      <c r="KD27" s="92" t="str">
        <f t="shared" si="271"/>
        <v/>
      </c>
      <c r="KE27" s="92" t="str">
        <f t="shared" si="272"/>
        <v/>
      </c>
      <c r="KF27" s="92" t="str">
        <f t="shared" si="273"/>
        <v/>
      </c>
      <c r="KG27" s="92" t="str">
        <f t="shared" si="274"/>
        <v/>
      </c>
      <c r="KH27" s="92" t="str">
        <f t="shared" si="275"/>
        <v/>
      </c>
      <c r="KI27" s="92" t="str">
        <f t="shared" si="182"/>
        <v/>
      </c>
      <c r="KJ27" s="92" t="str">
        <f t="shared" si="183"/>
        <v/>
      </c>
      <c r="KK27" s="92" t="str">
        <f t="shared" si="184"/>
        <v/>
      </c>
      <c r="KL27" s="92" t="str">
        <f t="shared" si="185"/>
        <v/>
      </c>
      <c r="KM27" s="92" t="str">
        <f t="shared" si="186"/>
        <v/>
      </c>
      <c r="KN27" s="92" t="str">
        <f t="shared" si="187"/>
        <v/>
      </c>
      <c r="KO27" s="92" t="str">
        <f t="shared" si="188"/>
        <v/>
      </c>
      <c r="KP27" s="92" t="str">
        <f t="shared" si="189"/>
        <v/>
      </c>
      <c r="KQ27" s="92" t="str">
        <f t="shared" si="190"/>
        <v/>
      </c>
      <c r="KR27" s="92" t="str">
        <f t="shared" si="191"/>
        <v/>
      </c>
      <c r="KS27" s="92" t="str">
        <f t="shared" si="192"/>
        <v/>
      </c>
      <c r="KT27" s="92" t="str">
        <f t="shared" si="193"/>
        <v/>
      </c>
      <c r="KU27" s="92" t="str">
        <f t="shared" si="194"/>
        <v/>
      </c>
      <c r="KV27" s="92" t="str">
        <f t="shared" si="195"/>
        <v/>
      </c>
      <c r="KW27" s="92" t="str">
        <f t="shared" si="196"/>
        <v/>
      </c>
      <c r="KX27" s="92" t="str">
        <f t="shared" si="197"/>
        <v/>
      </c>
      <c r="KY27" s="92" t="str">
        <f t="shared" si="198"/>
        <v/>
      </c>
      <c r="KZ27" s="92" t="str">
        <f t="shared" si="199"/>
        <v/>
      </c>
      <c r="LA27" s="92" t="str">
        <f t="shared" si="200"/>
        <v/>
      </c>
      <c r="LB27" s="92" t="str">
        <f t="shared" si="201"/>
        <v/>
      </c>
      <c r="LC27" s="92" t="str">
        <f t="shared" si="202"/>
        <v/>
      </c>
      <c r="LD27" s="92" t="str">
        <f t="shared" si="203"/>
        <v/>
      </c>
      <c r="LE27" s="92" t="str">
        <f t="shared" si="204"/>
        <v/>
      </c>
      <c r="LF27" s="92" t="str">
        <f t="shared" si="205"/>
        <v/>
      </c>
      <c r="LG27" s="92" t="str">
        <f t="shared" si="206"/>
        <v/>
      </c>
      <c r="LH27" s="92" t="str">
        <f t="shared" si="207"/>
        <v/>
      </c>
      <c r="LI27" s="92" t="str">
        <f t="shared" si="208"/>
        <v/>
      </c>
      <c r="LJ27" s="84" t="s">
        <v>1541</v>
      </c>
      <c r="LK27" s="85" t="str">
        <f>'Array Table'!B26</f>
        <v>Faecalibacterium prausnitzii</v>
      </c>
      <c r="LL27" s="93" t="str">
        <f t="shared" si="153"/>
        <v>-</v>
      </c>
      <c r="LM27" s="93" t="str">
        <f t="shared" si="276"/>
        <v>-</v>
      </c>
      <c r="LN27" s="93" t="str">
        <f t="shared" si="277"/>
        <v>-</v>
      </c>
      <c r="LO27" s="93" t="str">
        <f t="shared" si="278"/>
        <v/>
      </c>
      <c r="LP27" s="93" t="str">
        <f t="shared" si="279"/>
        <v/>
      </c>
      <c r="LQ27" s="93" t="str">
        <f t="shared" si="280"/>
        <v/>
      </c>
      <c r="LR27" s="93" t="str">
        <f t="shared" si="281"/>
        <v/>
      </c>
      <c r="LS27" s="93" t="str">
        <f t="shared" si="282"/>
        <v/>
      </c>
      <c r="LT27" s="93" t="str">
        <f t="shared" si="283"/>
        <v/>
      </c>
      <c r="LU27" s="93" t="str">
        <f t="shared" si="284"/>
        <v/>
      </c>
      <c r="LV27" s="93" t="str">
        <f t="shared" si="285"/>
        <v/>
      </c>
      <c r="LW27" s="93" t="str">
        <f t="shared" si="286"/>
        <v/>
      </c>
      <c r="LX27" s="93" t="str">
        <f t="shared" si="287"/>
        <v/>
      </c>
      <c r="LY27" s="93" t="str">
        <f t="shared" si="288"/>
        <v/>
      </c>
      <c r="LZ27" s="93" t="str">
        <f t="shared" si="289"/>
        <v/>
      </c>
      <c r="MA27" s="93" t="str">
        <f t="shared" si="290"/>
        <v/>
      </c>
      <c r="MB27" s="93" t="str">
        <f t="shared" si="291"/>
        <v/>
      </c>
      <c r="MC27" s="93" t="str">
        <f t="shared" si="292"/>
        <v/>
      </c>
      <c r="MD27" s="93" t="str">
        <f t="shared" si="293"/>
        <v/>
      </c>
      <c r="ME27" s="93" t="str">
        <f t="shared" si="294"/>
        <v/>
      </c>
      <c r="MF27" s="93" t="str">
        <f t="shared" si="295"/>
        <v/>
      </c>
      <c r="MG27" s="93" t="str">
        <f t="shared" si="209"/>
        <v/>
      </c>
      <c r="MH27" s="93" t="str">
        <f t="shared" si="210"/>
        <v/>
      </c>
      <c r="MI27" s="93" t="str">
        <f t="shared" si="211"/>
        <v/>
      </c>
      <c r="MJ27" s="93" t="str">
        <f t="shared" si="212"/>
        <v/>
      </c>
      <c r="MK27" s="93" t="str">
        <f t="shared" si="213"/>
        <v/>
      </c>
      <c r="ML27" s="93" t="str">
        <f t="shared" si="214"/>
        <v/>
      </c>
      <c r="MM27" s="93" t="str">
        <f t="shared" si="215"/>
        <v/>
      </c>
      <c r="MN27" s="93" t="str">
        <f t="shared" si="216"/>
        <v/>
      </c>
      <c r="MO27" s="93" t="str">
        <f t="shared" si="217"/>
        <v/>
      </c>
      <c r="MP27" s="93" t="str">
        <f t="shared" si="218"/>
        <v/>
      </c>
      <c r="MQ27" s="93" t="str">
        <f t="shared" si="219"/>
        <v/>
      </c>
      <c r="MR27" s="93" t="str">
        <f t="shared" si="220"/>
        <v/>
      </c>
      <c r="MS27" s="93" t="str">
        <f t="shared" si="221"/>
        <v/>
      </c>
      <c r="MT27" s="93" t="str">
        <f t="shared" si="222"/>
        <v/>
      </c>
      <c r="MU27" s="93" t="str">
        <f t="shared" si="223"/>
        <v/>
      </c>
      <c r="MV27" s="93" t="str">
        <f t="shared" si="224"/>
        <v/>
      </c>
      <c r="MW27" s="93" t="str">
        <f t="shared" si="225"/>
        <v/>
      </c>
      <c r="MX27" s="93" t="str">
        <f t="shared" si="226"/>
        <v/>
      </c>
      <c r="MY27" s="93" t="str">
        <f t="shared" si="227"/>
        <v/>
      </c>
      <c r="MZ27" s="93" t="str">
        <f t="shared" si="228"/>
        <v/>
      </c>
      <c r="NA27" s="93" t="str">
        <f t="shared" si="229"/>
        <v/>
      </c>
      <c r="NB27" s="93" t="str">
        <f t="shared" si="230"/>
        <v/>
      </c>
      <c r="NC27" s="93" t="str">
        <f t="shared" si="231"/>
        <v/>
      </c>
      <c r="ND27" s="93" t="str">
        <f t="shared" si="232"/>
        <v/>
      </c>
      <c r="NE27" s="93" t="str">
        <f t="shared" si="233"/>
        <v/>
      </c>
      <c r="NF27" s="93" t="str">
        <f t="shared" si="234"/>
        <v/>
      </c>
      <c r="NG27" s="93" t="str">
        <f t="shared" si="235"/>
        <v/>
      </c>
      <c r="NH27" s="84" t="s">
        <v>1541</v>
      </c>
      <c r="NI27" s="85" t="str">
        <f>'Array Table'!B26</f>
        <v>Faecalibacterium prausnitzii</v>
      </c>
      <c r="NJ27" s="93" t="str">
        <f t="shared" si="101"/>
        <v>-</v>
      </c>
      <c r="NK27" s="93" t="str">
        <f t="shared" si="102"/>
        <v>-</v>
      </c>
      <c r="NL27" s="93" t="str">
        <f t="shared" si="103"/>
        <v>-</v>
      </c>
      <c r="NM27" s="93" t="str">
        <f t="shared" si="104"/>
        <v/>
      </c>
      <c r="NN27" s="93" t="str">
        <f t="shared" si="105"/>
        <v/>
      </c>
      <c r="NO27" s="93" t="str">
        <f t="shared" si="106"/>
        <v/>
      </c>
      <c r="NP27" s="93" t="str">
        <f t="shared" si="107"/>
        <v/>
      </c>
      <c r="NQ27" s="93" t="str">
        <f t="shared" si="108"/>
        <v/>
      </c>
      <c r="NR27" s="93" t="str">
        <f t="shared" si="109"/>
        <v/>
      </c>
      <c r="NS27" s="93" t="str">
        <f t="shared" si="110"/>
        <v/>
      </c>
      <c r="NT27" s="93" t="str">
        <f t="shared" si="111"/>
        <v/>
      </c>
      <c r="NU27" s="93" t="str">
        <f t="shared" si="112"/>
        <v/>
      </c>
      <c r="NV27" s="93" t="str">
        <f t="shared" si="113"/>
        <v/>
      </c>
      <c r="NW27" s="93" t="str">
        <f t="shared" si="114"/>
        <v/>
      </c>
      <c r="NX27" s="93" t="str">
        <f t="shared" si="115"/>
        <v/>
      </c>
      <c r="NY27" s="93" t="str">
        <f t="shared" si="116"/>
        <v/>
      </c>
      <c r="NZ27" s="93" t="str">
        <f t="shared" si="117"/>
        <v/>
      </c>
      <c r="OA27" s="93" t="str">
        <f t="shared" si="118"/>
        <v/>
      </c>
      <c r="OB27" s="93" t="str">
        <f t="shared" si="119"/>
        <v/>
      </c>
      <c r="OC27" s="93" t="str">
        <f t="shared" si="120"/>
        <v/>
      </c>
      <c r="OD27" s="93" t="str">
        <f t="shared" si="121"/>
        <v/>
      </c>
      <c r="OE27" s="93" t="str">
        <f t="shared" si="122"/>
        <v/>
      </c>
      <c r="OF27" s="93" t="str">
        <f t="shared" si="123"/>
        <v/>
      </c>
      <c r="OG27" s="93" t="str">
        <f t="shared" si="124"/>
        <v/>
      </c>
      <c r="OH27" s="93" t="str">
        <f t="shared" si="125"/>
        <v/>
      </c>
      <c r="OI27" s="93" t="str">
        <f t="shared" si="126"/>
        <v/>
      </c>
      <c r="OJ27" s="93" t="str">
        <f t="shared" si="127"/>
        <v/>
      </c>
      <c r="OK27" s="93" t="str">
        <f t="shared" si="128"/>
        <v/>
      </c>
      <c r="OL27" s="93" t="str">
        <f t="shared" si="129"/>
        <v/>
      </c>
      <c r="OM27" s="93" t="str">
        <f t="shared" si="130"/>
        <v/>
      </c>
      <c r="ON27" s="93" t="str">
        <f t="shared" si="131"/>
        <v/>
      </c>
      <c r="OO27" s="93" t="str">
        <f t="shared" si="132"/>
        <v/>
      </c>
      <c r="OP27" s="93" t="str">
        <f t="shared" si="133"/>
        <v/>
      </c>
      <c r="OQ27" s="93" t="str">
        <f t="shared" si="134"/>
        <v/>
      </c>
      <c r="OR27" s="93" t="str">
        <f t="shared" si="135"/>
        <v/>
      </c>
      <c r="OS27" s="93" t="str">
        <f t="shared" si="136"/>
        <v/>
      </c>
      <c r="OT27" s="93" t="str">
        <f t="shared" si="137"/>
        <v/>
      </c>
      <c r="OU27" s="93" t="str">
        <f t="shared" si="138"/>
        <v/>
      </c>
      <c r="OV27" s="93" t="str">
        <f t="shared" si="139"/>
        <v/>
      </c>
      <c r="OW27" s="93" t="str">
        <f t="shared" si="140"/>
        <v/>
      </c>
      <c r="OX27" s="93" t="str">
        <f t="shared" si="141"/>
        <v/>
      </c>
      <c r="OY27" s="93" t="str">
        <f t="shared" si="142"/>
        <v/>
      </c>
      <c r="OZ27" s="93" t="str">
        <f t="shared" si="143"/>
        <v/>
      </c>
      <c r="PA27" s="93" t="str">
        <f t="shared" si="144"/>
        <v/>
      </c>
      <c r="PB27" s="93" t="str">
        <f t="shared" si="145"/>
        <v/>
      </c>
      <c r="PC27" s="93" t="str">
        <f t="shared" si="146"/>
        <v/>
      </c>
      <c r="PD27" s="93" t="str">
        <f t="shared" si="147"/>
        <v/>
      </c>
      <c r="PE27" s="93" t="str">
        <f t="shared" si="148"/>
        <v/>
      </c>
    </row>
    <row r="28" spans="1:421" ht="12.75" x14ac:dyDescent="0.25">
      <c r="A28" s="84" t="s">
        <v>1542</v>
      </c>
      <c r="B28" s="85" t="str">
        <f>'Array Table'!B27</f>
        <v>Finegoldia magna</v>
      </c>
      <c r="C28" s="86">
        <f>IF(SUM('Control Sample Data'!C$3:C$50)&gt;10,IF(AND(ISNUMBER('Control Sample Data'!C28),'Control Sample Data'!C28&lt;37,'Control Sample Data'!C28&gt;0),'Control Sample Data'!C28,37),"")</f>
        <v>29.25</v>
      </c>
      <c r="D28" s="86">
        <f>IF(SUM('Control Sample Data'!D$3:D$50)&gt;10,IF(AND(ISNUMBER('Control Sample Data'!D28),'Control Sample Data'!D28&lt;37,'Control Sample Data'!D28&gt;0),'Control Sample Data'!D28,37),"")</f>
        <v>29.17</v>
      </c>
      <c r="E28" s="86">
        <f>IF(SUM('Control Sample Data'!E$3:E$50)&gt;10,IF(AND(ISNUMBER('Control Sample Data'!E28),'Control Sample Data'!E28&lt;37,'Control Sample Data'!E28&gt;0),'Control Sample Data'!E28,37),"")</f>
        <v>28.79</v>
      </c>
      <c r="F28" s="86" t="str">
        <f>IF(SUM('Control Sample Data'!F$3:F$50)&gt;10,IF(AND(ISNUMBER('Control Sample Data'!F28),'Control Sample Data'!F28&lt;37,'Control Sample Data'!F28&gt;0),'Control Sample Data'!F28,37),"")</f>
        <v/>
      </c>
      <c r="G28" s="86" t="str">
        <f>IF(SUM('Control Sample Data'!G$3:G$50)&gt;10,IF(AND(ISNUMBER('Control Sample Data'!G28),'Control Sample Data'!G28&lt;37,'Control Sample Data'!G28&gt;0),'Control Sample Data'!G28,37),"")</f>
        <v/>
      </c>
      <c r="H28" s="86" t="str">
        <f>IF(SUM('Control Sample Data'!H$3:H$50)&gt;10,IF(AND(ISNUMBER('Control Sample Data'!H28),'Control Sample Data'!H28&lt;37,'Control Sample Data'!H28&gt;0),'Control Sample Data'!H28,37),"")</f>
        <v/>
      </c>
      <c r="I28" s="86" t="str">
        <f>IF(SUM('Control Sample Data'!I$3:I$50)&gt;10,IF(AND(ISNUMBER('Control Sample Data'!I28),'Control Sample Data'!I28&lt;37,'Control Sample Data'!I28&gt;0),'Control Sample Data'!I28,37),"")</f>
        <v/>
      </c>
      <c r="J28" s="86" t="str">
        <f>IF(SUM('Control Sample Data'!J$3:J$50)&gt;10,IF(AND(ISNUMBER('Control Sample Data'!J28),'Control Sample Data'!J28&lt;37,'Control Sample Data'!J28&gt;0),'Control Sample Data'!J28,37),"")</f>
        <v/>
      </c>
      <c r="K28" s="86" t="str">
        <f>IF(SUM('Control Sample Data'!K$3:K$50)&gt;10,IF(AND(ISNUMBER('Control Sample Data'!K28),'Control Sample Data'!K28&lt;37,'Control Sample Data'!K28&gt;0),'Control Sample Data'!K28,37),"")</f>
        <v/>
      </c>
      <c r="L28" s="86" t="str">
        <f>IF(SUM('Control Sample Data'!L$3:L$50)&gt;10,IF(AND(ISNUMBER('Control Sample Data'!L28),'Control Sample Data'!L28&lt;37,'Control Sample Data'!L28&gt;0),'Control Sample Data'!L28,37),"")</f>
        <v/>
      </c>
      <c r="M28" s="86" t="str">
        <f>IF(SUM('Control Sample Data'!M$3:M$50)&gt;10,IF(AND(ISNUMBER('Control Sample Data'!M28),'Control Sample Data'!M28&lt;37,'Control Sample Data'!M28&gt;0),'Control Sample Data'!M28,37),"")</f>
        <v/>
      </c>
      <c r="N28" s="86" t="str">
        <f>IF(SUM('Control Sample Data'!N$3:N$50)&gt;10,IF(AND(ISNUMBER('Control Sample Data'!N28),'Control Sample Data'!N28&lt;37,'Control Sample Data'!N28&gt;0),'Control Sample Data'!N28,37),"")</f>
        <v/>
      </c>
      <c r="O28" s="86" t="str">
        <f>IF(SUM('Control Sample Data'!O$3:O$50)&gt;10,IF(AND(ISNUMBER('Control Sample Data'!O28),'Control Sample Data'!O28&lt;37,'Control Sample Data'!O28&gt;0),'Control Sample Data'!O28,37),"")</f>
        <v/>
      </c>
      <c r="P28" s="86" t="str">
        <f>IF(SUM('Control Sample Data'!P$3:P$50)&gt;10,IF(AND(ISNUMBER('Control Sample Data'!P28),'Control Sample Data'!P28&lt;37,'Control Sample Data'!P28&gt;0),'Control Sample Data'!P28,37),"")</f>
        <v/>
      </c>
      <c r="Q28" s="86" t="str">
        <f>IF(SUM('Control Sample Data'!Q$3:Q$50)&gt;10,IF(AND(ISNUMBER('Control Sample Data'!Q28),'Control Sample Data'!Q28&lt;37,'Control Sample Data'!Q28&gt;0),'Control Sample Data'!Q28,37),"")</f>
        <v/>
      </c>
      <c r="R28" s="86" t="str">
        <f>IF(SUM('Control Sample Data'!R$3:R$50)&gt;10,IF(AND(ISNUMBER('Control Sample Data'!R28),'Control Sample Data'!R28&lt;37,'Control Sample Data'!R28&gt;0),'Control Sample Data'!R28,37),"")</f>
        <v/>
      </c>
      <c r="S28" s="86" t="str">
        <f>IF(SUM('Control Sample Data'!S$3:S$50)&gt;10,IF(AND(ISNUMBER('Control Sample Data'!S28),'Control Sample Data'!S28&lt;37,'Control Sample Data'!S28&gt;0),'Control Sample Data'!S28,37),"")</f>
        <v/>
      </c>
      <c r="T28" s="86" t="str">
        <f>IF(SUM('Control Sample Data'!T$3:T$50)&gt;10,IF(AND(ISNUMBER('Control Sample Data'!T28),'Control Sample Data'!T28&lt;37,'Control Sample Data'!T28&gt;0),'Control Sample Data'!T28,37),"")</f>
        <v/>
      </c>
      <c r="U28" s="86" t="str">
        <f>IF(SUM('Control Sample Data'!U$3:U$50)&gt;10,IF(AND(ISNUMBER('Control Sample Data'!U28),'Control Sample Data'!U28&lt;37,'Control Sample Data'!U28&gt;0),'Control Sample Data'!U28,37),"")</f>
        <v/>
      </c>
      <c r="V28" s="86" t="str">
        <f>IF(SUM('Control Sample Data'!V$3:V$50)&gt;10,IF(AND(ISNUMBER('Control Sample Data'!V28),'Control Sample Data'!V28&lt;37,'Control Sample Data'!V28&gt;0),'Control Sample Data'!V28,37),"")</f>
        <v/>
      </c>
      <c r="W28" s="86" t="str">
        <f>IF(SUM('Control Sample Data'!W$3:W$50)&gt;10,IF(AND(ISNUMBER('Control Sample Data'!W28),'Control Sample Data'!W28&lt;37,'Control Sample Data'!W28&gt;0),'Control Sample Data'!W28,37),"")</f>
        <v/>
      </c>
      <c r="X28" s="86" t="str">
        <f>IF(SUM('Control Sample Data'!X$3:X$50)&gt;10,IF(AND(ISNUMBER('Control Sample Data'!X28),'Control Sample Data'!X28&lt;37,'Control Sample Data'!X28&gt;0),'Control Sample Data'!X28,37),"")</f>
        <v/>
      </c>
      <c r="Y28" s="86" t="str">
        <f>IF(SUM('Control Sample Data'!Y$3:Y$50)&gt;10,IF(AND(ISNUMBER('Control Sample Data'!Y28),'Control Sample Data'!Y28&lt;37,'Control Sample Data'!Y28&gt;0),'Control Sample Data'!Y28,37),"")</f>
        <v/>
      </c>
      <c r="Z28" s="86" t="str">
        <f>IF(SUM('Control Sample Data'!Z$3:Z$50)&gt;10,IF(AND(ISNUMBER('Control Sample Data'!Z28),'Control Sample Data'!Z28&lt;37,'Control Sample Data'!Z28&gt;0),'Control Sample Data'!Z28,37),"")</f>
        <v/>
      </c>
      <c r="AA28" s="86" t="str">
        <f>IF(SUM('Control Sample Data'!AA$3:AA$50)&gt;10,IF(AND(ISNUMBER('Control Sample Data'!AA28),'Control Sample Data'!AA28&lt;37,'Control Sample Data'!AA28&gt;0),'Control Sample Data'!AA28,37),"")</f>
        <v/>
      </c>
      <c r="AB28" s="86" t="str">
        <f>IF(SUM('Control Sample Data'!AB$3:AB$50)&gt;10,IF(AND(ISNUMBER('Control Sample Data'!AB28),'Control Sample Data'!AB28&lt;37,'Control Sample Data'!AB28&gt;0),'Control Sample Data'!AB28,37),"")</f>
        <v/>
      </c>
      <c r="AC28" s="86" t="str">
        <f>IF(SUM('Control Sample Data'!AC$3:AC$50)&gt;10,IF(AND(ISNUMBER('Control Sample Data'!AC28),'Control Sample Data'!AC28&lt;37,'Control Sample Data'!AC28&gt;0),'Control Sample Data'!AC28,37),"")</f>
        <v/>
      </c>
      <c r="AD28" s="86" t="str">
        <f>IF(SUM('Control Sample Data'!AD$3:AD$50)&gt;10,IF(AND(ISNUMBER('Control Sample Data'!AD28),'Control Sample Data'!AD28&lt;37,'Control Sample Data'!AD28&gt;0),'Control Sample Data'!AD28,37),"")</f>
        <v/>
      </c>
      <c r="AE28" s="86" t="str">
        <f>IF(SUM('Control Sample Data'!AE$3:AE$50)&gt;10,IF(AND(ISNUMBER('Control Sample Data'!AE28),'Control Sample Data'!AE28&lt;37,'Control Sample Data'!AE28&gt;0),'Control Sample Data'!AE28,37),"")</f>
        <v/>
      </c>
      <c r="AF28" s="86" t="str">
        <f>IF(SUM('Control Sample Data'!AF$3:AF$50)&gt;10,IF(AND(ISNUMBER('Control Sample Data'!AF28),'Control Sample Data'!AF28&lt;37,'Control Sample Data'!AF28&gt;0),'Control Sample Data'!AF28,37),"")</f>
        <v/>
      </c>
      <c r="AG28" s="86" t="str">
        <f>IF(SUM('Control Sample Data'!AG$3:AG$50)&gt;10,IF(AND(ISNUMBER('Control Sample Data'!AG28),'Control Sample Data'!AG28&lt;37,'Control Sample Data'!AG28&gt;0),'Control Sample Data'!AG28,37),"")</f>
        <v/>
      </c>
      <c r="AH28" s="86" t="str">
        <f>IF(SUM('Control Sample Data'!AH$3:AH$50)&gt;10,IF(AND(ISNUMBER('Control Sample Data'!AH28),'Control Sample Data'!AH28&lt;37,'Control Sample Data'!AH28&gt;0),'Control Sample Data'!AH28,37),"")</f>
        <v/>
      </c>
      <c r="AI28" s="86" t="str">
        <f>IF(SUM('Control Sample Data'!AI$3:AI$50)&gt;10,IF(AND(ISNUMBER('Control Sample Data'!AI28),'Control Sample Data'!AI28&lt;37,'Control Sample Data'!AI28&gt;0),'Control Sample Data'!AI28,37),"")</f>
        <v/>
      </c>
      <c r="AJ28" s="86" t="str">
        <f>IF(SUM('Control Sample Data'!AJ$3:AJ$50)&gt;10,IF(AND(ISNUMBER('Control Sample Data'!AJ28),'Control Sample Data'!AJ28&lt;37,'Control Sample Data'!AJ28&gt;0),'Control Sample Data'!AJ28,37),"")</f>
        <v/>
      </c>
      <c r="AK28" s="86" t="str">
        <f>IF(SUM('Control Sample Data'!AK$3:AK$50)&gt;10,IF(AND(ISNUMBER('Control Sample Data'!AK28),'Control Sample Data'!AK28&lt;37,'Control Sample Data'!AK28&gt;0),'Control Sample Data'!AK28,37),"")</f>
        <v/>
      </c>
      <c r="AL28" s="86" t="str">
        <f>IF(SUM('Control Sample Data'!AL$3:AL$50)&gt;10,IF(AND(ISNUMBER('Control Sample Data'!AL28),'Control Sample Data'!AL28&lt;37,'Control Sample Data'!AL28&gt;0),'Control Sample Data'!AL28,37),"")</f>
        <v/>
      </c>
      <c r="AM28" s="86" t="str">
        <f>IF(SUM('Control Sample Data'!AM$3:AM$50)&gt;10,IF(AND(ISNUMBER('Control Sample Data'!AM28),'Control Sample Data'!AM28&lt;37,'Control Sample Data'!AM28&gt;0),'Control Sample Data'!AM28,37),"")</f>
        <v/>
      </c>
      <c r="AN28" s="86" t="str">
        <f>IF(SUM('Control Sample Data'!AN$3:AN$50)&gt;10,IF(AND(ISNUMBER('Control Sample Data'!AN28),'Control Sample Data'!AN28&lt;37,'Control Sample Data'!AN28&gt;0),'Control Sample Data'!AN28,37),"")</f>
        <v/>
      </c>
      <c r="AO28" s="86" t="str">
        <f>IF(SUM('Control Sample Data'!AO$3:AO$50)&gt;10,IF(AND(ISNUMBER('Control Sample Data'!AO28),'Control Sample Data'!AO28&lt;37,'Control Sample Data'!AO28&gt;0),'Control Sample Data'!AO28,37),"")</f>
        <v/>
      </c>
      <c r="AP28" s="86" t="str">
        <f>IF(SUM('Control Sample Data'!AP$3:AP$50)&gt;10,IF(AND(ISNUMBER('Control Sample Data'!AP28),'Control Sample Data'!AP28&lt;37,'Control Sample Data'!AP28&gt;0),'Control Sample Data'!AP28,37),"")</f>
        <v/>
      </c>
      <c r="AQ28" s="86" t="str">
        <f>IF(SUM('Control Sample Data'!AQ$3:AQ$50)&gt;10,IF(AND(ISNUMBER('Control Sample Data'!AQ28),'Control Sample Data'!AQ28&lt;37,'Control Sample Data'!AQ28&gt;0),'Control Sample Data'!AQ28,37),"")</f>
        <v/>
      </c>
      <c r="AR28" s="86" t="str">
        <f>IF(SUM('Control Sample Data'!AR$3:AR$50)&gt;10,IF(AND(ISNUMBER('Control Sample Data'!AR28),'Control Sample Data'!AR28&lt;37,'Control Sample Data'!AR28&gt;0),'Control Sample Data'!AR28,37),"")</f>
        <v/>
      </c>
      <c r="AS28" s="86" t="str">
        <f>IF(SUM('Control Sample Data'!AS$3:AS$50)&gt;10,IF(AND(ISNUMBER('Control Sample Data'!AS28),'Control Sample Data'!AS28&lt;37,'Control Sample Data'!AS28&gt;0),'Control Sample Data'!AS28,37),"")</f>
        <v/>
      </c>
      <c r="AT28" s="86" t="str">
        <f>IF(SUM('Control Sample Data'!AT$3:AT$50)&gt;10,IF(AND(ISNUMBER('Control Sample Data'!AT28),'Control Sample Data'!AT28&lt;37,'Control Sample Data'!AT28&gt;0),'Control Sample Data'!AT28,37),"")</f>
        <v/>
      </c>
      <c r="AU28" s="86" t="str">
        <f>IF(SUM('Control Sample Data'!AU$3:AU$50)&gt;10,IF(AND(ISNUMBER('Control Sample Data'!AU28),'Control Sample Data'!AU28&lt;37,'Control Sample Data'!AU28&gt;0),'Control Sample Data'!AU28,37),"")</f>
        <v/>
      </c>
      <c r="AV28" s="86" t="str">
        <f>IF(SUM('Control Sample Data'!AV$3:AV$50)&gt;10,IF(AND(ISNUMBER('Control Sample Data'!AV28),'Control Sample Data'!AV28&lt;37,'Control Sample Data'!AV28&gt;0),'Control Sample Data'!AV28,37),"")</f>
        <v/>
      </c>
      <c r="AW28" s="86" t="str">
        <f>IF(SUM('Control Sample Data'!AW$3:AW$50)&gt;10,IF(AND(ISNUMBER('Control Sample Data'!AW28),'Control Sample Data'!AW28&lt;37,'Control Sample Data'!AW28&gt;0),'Control Sample Data'!AW28,37),"")</f>
        <v/>
      </c>
      <c r="AX28" s="86" t="str">
        <f>IF(SUM('Control Sample Data'!AX$3:AX$50)&gt;10,IF(AND(ISNUMBER('Control Sample Data'!AX28),'Control Sample Data'!AX28&lt;37,'Control Sample Data'!AX28&gt;0),'Control Sample Data'!AX28,37),"")</f>
        <v/>
      </c>
      <c r="AY28" s="87">
        <f>IF(ISERROR(AVERAGE(Calculations!C28:AX28)),"",AVERAGE(Calculations!C28:AX28))</f>
        <v>29.070000000000004</v>
      </c>
      <c r="AZ28" s="87">
        <f>IF(ISERROR(STDEV(Calculations!C28:AX28)),"",IF(COUNT(Calculations!C28:AX28)&lt;3,"N/A",STDEV(Calculations!C28:AX28)))</f>
        <v>0.24576411454889097</v>
      </c>
      <c r="BA28" s="84" t="s">
        <v>1542</v>
      </c>
      <c r="BB28" s="85" t="str">
        <f>'Array Table'!B27</f>
        <v>Finegoldia magna</v>
      </c>
      <c r="BC28" s="86">
        <f>IF(SUM('Test Sample Data'!C$3:C$50)&gt;10,IF(AND(ISNUMBER('Test Sample Data'!C28),'Test Sample Data'!C28&lt;37,'Test Sample Data'!C28&gt;0),'Test Sample Data'!C28,37),"")</f>
        <v>31.18</v>
      </c>
      <c r="BD28" s="86">
        <f>IF(SUM('Test Sample Data'!D$3:D$50)&gt;10,IF(AND(ISNUMBER('Test Sample Data'!D28),'Test Sample Data'!D28&lt;37,'Test Sample Data'!D28&gt;0),'Test Sample Data'!D28,37),"")</f>
        <v>30.82</v>
      </c>
      <c r="BE28" s="86">
        <f>IF(SUM('Test Sample Data'!E$3:E$50)&gt;10,IF(AND(ISNUMBER('Test Sample Data'!E28),'Test Sample Data'!E28&lt;37,'Test Sample Data'!E28&gt;0),'Test Sample Data'!E28,37),"")</f>
        <v>31.32</v>
      </c>
      <c r="BF28" s="86" t="str">
        <f>IF(SUM('Test Sample Data'!F$3:F$50)&gt;10,IF(AND(ISNUMBER('Test Sample Data'!F28),'Test Sample Data'!F28&lt;37,'Test Sample Data'!F28&gt;0),'Test Sample Data'!F28,37),"")</f>
        <v/>
      </c>
      <c r="BG28" s="86" t="str">
        <f>IF(SUM('Test Sample Data'!G$3:G$50)&gt;10,IF(AND(ISNUMBER('Test Sample Data'!G28),'Test Sample Data'!G28&lt;37,'Test Sample Data'!G28&gt;0),'Test Sample Data'!G28,37),"")</f>
        <v/>
      </c>
      <c r="BH28" s="86" t="str">
        <f>IF(SUM('Test Sample Data'!H$3:H$50)&gt;10,IF(AND(ISNUMBER('Test Sample Data'!H28),'Test Sample Data'!H28&lt;37,'Test Sample Data'!H28&gt;0),'Test Sample Data'!H28,37),"")</f>
        <v/>
      </c>
      <c r="BI28" s="86" t="str">
        <f>IF(SUM('Test Sample Data'!I$3:I$50)&gt;10,IF(AND(ISNUMBER('Test Sample Data'!I28),'Test Sample Data'!I28&lt;37,'Test Sample Data'!I28&gt;0),'Test Sample Data'!I28,37),"")</f>
        <v/>
      </c>
      <c r="BJ28" s="86" t="str">
        <f>IF(SUM('Test Sample Data'!J$3:J$50)&gt;10,IF(AND(ISNUMBER('Test Sample Data'!J28),'Test Sample Data'!J28&lt;37,'Test Sample Data'!J28&gt;0),'Test Sample Data'!J28,37),"")</f>
        <v/>
      </c>
      <c r="BK28" s="86" t="str">
        <f>IF(SUM('Test Sample Data'!K$3:K$50)&gt;10,IF(AND(ISNUMBER('Test Sample Data'!K28),'Test Sample Data'!K28&lt;37,'Test Sample Data'!K28&gt;0),'Test Sample Data'!K28,37),"")</f>
        <v/>
      </c>
      <c r="BL28" s="86" t="str">
        <f>IF(SUM('Test Sample Data'!L$3:L$50)&gt;10,IF(AND(ISNUMBER('Test Sample Data'!L28),'Test Sample Data'!L28&lt;37,'Test Sample Data'!L28&gt;0),'Test Sample Data'!L28,37),"")</f>
        <v/>
      </c>
      <c r="BM28" s="86" t="str">
        <f>IF(SUM('Test Sample Data'!M$3:M$50)&gt;10,IF(AND(ISNUMBER('Test Sample Data'!M28),'Test Sample Data'!M28&lt;37,'Test Sample Data'!M28&gt;0),'Test Sample Data'!M28,37),"")</f>
        <v/>
      </c>
      <c r="BN28" s="86" t="str">
        <f>IF(SUM('Test Sample Data'!N$3:N$50)&gt;10,IF(AND(ISNUMBER('Test Sample Data'!N28),'Test Sample Data'!N28&lt;37,'Test Sample Data'!N28&gt;0),'Test Sample Data'!N28,37),"")</f>
        <v/>
      </c>
      <c r="BO28" s="86" t="str">
        <f>IF(SUM('Test Sample Data'!O$3:O$50)&gt;10,IF(AND(ISNUMBER('Test Sample Data'!O28),'Test Sample Data'!O28&lt;37,'Test Sample Data'!O28&gt;0),'Test Sample Data'!O28,37),"")</f>
        <v/>
      </c>
      <c r="BP28" s="86" t="str">
        <f>IF(SUM('Test Sample Data'!P$3:P$50)&gt;10,IF(AND(ISNUMBER('Test Sample Data'!P28),'Test Sample Data'!P28&lt;37,'Test Sample Data'!P28&gt;0),'Test Sample Data'!P28,37),"")</f>
        <v/>
      </c>
      <c r="BQ28" s="86" t="str">
        <f>IF(SUM('Test Sample Data'!Q$3:Q$50)&gt;10,IF(AND(ISNUMBER('Test Sample Data'!Q28),'Test Sample Data'!Q28&lt;37,'Test Sample Data'!Q28&gt;0),'Test Sample Data'!Q28,37),"")</f>
        <v/>
      </c>
      <c r="BR28" s="86" t="str">
        <f>IF(SUM('Test Sample Data'!R$3:R$50)&gt;10,IF(AND(ISNUMBER('Test Sample Data'!R28),'Test Sample Data'!R28&lt;37,'Test Sample Data'!R28&gt;0),'Test Sample Data'!R28,37),"")</f>
        <v/>
      </c>
      <c r="BS28" s="86" t="str">
        <f>IF(SUM('Test Sample Data'!S$3:S$50)&gt;10,IF(AND(ISNUMBER('Test Sample Data'!S28),'Test Sample Data'!S28&lt;37,'Test Sample Data'!S28&gt;0),'Test Sample Data'!S28,37),"")</f>
        <v/>
      </c>
      <c r="BT28" s="86" t="str">
        <f>IF(SUM('Test Sample Data'!T$3:T$50)&gt;10,IF(AND(ISNUMBER('Test Sample Data'!T28),'Test Sample Data'!T28&lt;37,'Test Sample Data'!T28&gt;0),'Test Sample Data'!T28,37),"")</f>
        <v/>
      </c>
      <c r="BU28" s="86" t="str">
        <f>IF(SUM('Test Sample Data'!U$3:U$50)&gt;10,IF(AND(ISNUMBER('Test Sample Data'!U28),'Test Sample Data'!U28&lt;37,'Test Sample Data'!U28&gt;0),'Test Sample Data'!U28,37),"")</f>
        <v/>
      </c>
      <c r="BV28" s="86" t="str">
        <f>IF(SUM('Test Sample Data'!V$3:V$50)&gt;10,IF(AND(ISNUMBER('Test Sample Data'!V28),'Test Sample Data'!V28&lt;37,'Test Sample Data'!V28&gt;0),'Test Sample Data'!V28,37),"")</f>
        <v/>
      </c>
      <c r="BW28" s="86" t="str">
        <f>IF(SUM('Test Sample Data'!W$3:W$50)&gt;10,IF(AND(ISNUMBER('Test Sample Data'!W28),'Test Sample Data'!W28&lt;37,'Test Sample Data'!W28&gt;0),'Test Sample Data'!W28,37),"")</f>
        <v/>
      </c>
      <c r="BX28" s="86" t="str">
        <f>IF(SUM('Test Sample Data'!X$3:X$50)&gt;10,IF(AND(ISNUMBER('Test Sample Data'!X28),'Test Sample Data'!X28&lt;37,'Test Sample Data'!X28&gt;0),'Test Sample Data'!X28,37),"")</f>
        <v/>
      </c>
      <c r="BY28" s="86" t="str">
        <f>IF(SUM('Test Sample Data'!Y$3:Y$50)&gt;10,IF(AND(ISNUMBER('Test Sample Data'!Y28),'Test Sample Data'!Y28&lt;37,'Test Sample Data'!Y28&gt;0),'Test Sample Data'!Y28,37),"")</f>
        <v/>
      </c>
      <c r="BZ28" s="86" t="str">
        <f>IF(SUM('Test Sample Data'!Z$3:Z$50)&gt;10,IF(AND(ISNUMBER('Test Sample Data'!Z28),'Test Sample Data'!Z28&lt;37,'Test Sample Data'!Z28&gt;0),'Test Sample Data'!Z28,37),"")</f>
        <v/>
      </c>
      <c r="CA28" s="86" t="str">
        <f>IF(SUM('Test Sample Data'!AA$3:AA$50)&gt;10,IF(AND(ISNUMBER('Test Sample Data'!AA28),'Test Sample Data'!AA28&lt;37,'Test Sample Data'!AA28&gt;0),'Test Sample Data'!AA28,37),"")</f>
        <v/>
      </c>
      <c r="CB28" s="86" t="str">
        <f>IF(SUM('Test Sample Data'!AB$3:AB$50)&gt;10,IF(AND(ISNUMBER('Test Sample Data'!AB28),'Test Sample Data'!AB28&lt;37,'Test Sample Data'!AB28&gt;0),'Test Sample Data'!AB28,37),"")</f>
        <v/>
      </c>
      <c r="CC28" s="86" t="str">
        <f>IF(SUM('Test Sample Data'!AC$3:AC$50)&gt;10,IF(AND(ISNUMBER('Test Sample Data'!AC28),'Test Sample Data'!AC28&lt;37,'Test Sample Data'!AC28&gt;0),'Test Sample Data'!AC28,37),"")</f>
        <v/>
      </c>
      <c r="CD28" s="86" t="str">
        <f>IF(SUM('Test Sample Data'!AD$3:AD$50)&gt;10,IF(AND(ISNUMBER('Test Sample Data'!AD28),'Test Sample Data'!AD28&lt;37,'Test Sample Data'!AD28&gt;0),'Test Sample Data'!AD28,37),"")</f>
        <v/>
      </c>
      <c r="CE28" s="86" t="str">
        <f>IF(SUM('Test Sample Data'!AE$3:AE$50)&gt;10,IF(AND(ISNUMBER('Test Sample Data'!AE28),'Test Sample Data'!AE28&lt;37,'Test Sample Data'!AE28&gt;0),'Test Sample Data'!AE28,37),"")</f>
        <v/>
      </c>
      <c r="CF28" s="86" t="str">
        <f>IF(SUM('Test Sample Data'!AF$3:AF$50)&gt;10,IF(AND(ISNUMBER('Test Sample Data'!AF28),'Test Sample Data'!AF28&lt;37,'Test Sample Data'!AF28&gt;0),'Test Sample Data'!AF28,37),"")</f>
        <v/>
      </c>
      <c r="CG28" s="86" t="str">
        <f>IF(SUM('Test Sample Data'!AG$3:AG$50)&gt;10,IF(AND(ISNUMBER('Test Sample Data'!AG28),'Test Sample Data'!AG28&lt;37,'Test Sample Data'!AG28&gt;0),'Test Sample Data'!AG28,37),"")</f>
        <v/>
      </c>
      <c r="CH28" s="86" t="str">
        <f>IF(SUM('Test Sample Data'!AH$3:AH$50)&gt;10,IF(AND(ISNUMBER('Test Sample Data'!AH28),'Test Sample Data'!AH28&lt;37,'Test Sample Data'!AH28&gt;0),'Test Sample Data'!AH28,37),"")</f>
        <v/>
      </c>
      <c r="CI28" s="86" t="str">
        <f>IF(SUM('Test Sample Data'!AI$3:AI$50)&gt;10,IF(AND(ISNUMBER('Test Sample Data'!AI28),'Test Sample Data'!AI28&lt;37,'Test Sample Data'!AI28&gt;0),'Test Sample Data'!AI28,37),"")</f>
        <v/>
      </c>
      <c r="CJ28" s="86" t="str">
        <f>IF(SUM('Test Sample Data'!AJ$3:AJ$50)&gt;10,IF(AND(ISNUMBER('Test Sample Data'!AJ28),'Test Sample Data'!AJ28&lt;37,'Test Sample Data'!AJ28&gt;0),'Test Sample Data'!AJ28,37),"")</f>
        <v/>
      </c>
      <c r="CK28" s="86" t="str">
        <f>IF(SUM('Test Sample Data'!AK$3:AK$50)&gt;10,IF(AND(ISNUMBER('Test Sample Data'!AK28),'Test Sample Data'!AK28&lt;37,'Test Sample Data'!AK28&gt;0),'Test Sample Data'!AK28,37),"")</f>
        <v/>
      </c>
      <c r="CL28" s="86" t="str">
        <f>IF(SUM('Test Sample Data'!AL$3:AL$50)&gt;10,IF(AND(ISNUMBER('Test Sample Data'!AL28),'Test Sample Data'!AL28&lt;37,'Test Sample Data'!AL28&gt;0),'Test Sample Data'!AL28,37),"")</f>
        <v/>
      </c>
      <c r="CM28" s="86" t="str">
        <f>IF(SUM('Test Sample Data'!AM$3:AM$50)&gt;10,IF(AND(ISNUMBER('Test Sample Data'!AM28),'Test Sample Data'!AM28&lt;37,'Test Sample Data'!AM28&gt;0),'Test Sample Data'!AM28,37),"")</f>
        <v/>
      </c>
      <c r="CN28" s="86" t="str">
        <f>IF(SUM('Test Sample Data'!AN$3:AN$50)&gt;10,IF(AND(ISNUMBER('Test Sample Data'!AN28),'Test Sample Data'!AN28&lt;37,'Test Sample Data'!AN28&gt;0),'Test Sample Data'!AN28,37),"")</f>
        <v/>
      </c>
      <c r="CO28" s="86" t="str">
        <f>IF(SUM('Test Sample Data'!AO$3:AO$50)&gt;10,IF(AND(ISNUMBER('Test Sample Data'!AO28),'Test Sample Data'!AO28&lt;37,'Test Sample Data'!AO28&gt;0),'Test Sample Data'!AO28,37),"")</f>
        <v/>
      </c>
      <c r="CP28" s="86" t="str">
        <f>IF(SUM('Test Sample Data'!AP$3:AP$50)&gt;10,IF(AND(ISNUMBER('Test Sample Data'!AP28),'Test Sample Data'!AP28&lt;37,'Test Sample Data'!AP28&gt;0),'Test Sample Data'!AP28,37),"")</f>
        <v/>
      </c>
      <c r="CQ28" s="86" t="str">
        <f>IF(SUM('Test Sample Data'!AQ$3:AQ$50)&gt;10,IF(AND(ISNUMBER('Test Sample Data'!AQ28),'Test Sample Data'!AQ28&lt;37,'Test Sample Data'!AQ28&gt;0),'Test Sample Data'!AQ28,37),"")</f>
        <v/>
      </c>
      <c r="CR28" s="86" t="str">
        <f>IF(SUM('Test Sample Data'!AR$3:AR$50)&gt;10,IF(AND(ISNUMBER('Test Sample Data'!AR28),'Test Sample Data'!AR28&lt;37,'Test Sample Data'!AR28&gt;0),'Test Sample Data'!AR28,37),"")</f>
        <v/>
      </c>
      <c r="CS28" s="86" t="str">
        <f>IF(SUM('Test Sample Data'!AS$3:AS$50)&gt;10,IF(AND(ISNUMBER('Test Sample Data'!AS28),'Test Sample Data'!AS28&lt;37,'Test Sample Data'!AS28&gt;0),'Test Sample Data'!AS28,37),"")</f>
        <v/>
      </c>
      <c r="CT28" s="86" t="str">
        <f>IF(SUM('Test Sample Data'!AT$3:AT$50)&gt;10,IF(AND(ISNUMBER('Test Sample Data'!AT28),'Test Sample Data'!AT28&lt;37,'Test Sample Data'!AT28&gt;0),'Test Sample Data'!AT28,37),"")</f>
        <v/>
      </c>
      <c r="CU28" s="86" t="str">
        <f>IF(SUM('Test Sample Data'!AU$3:AU$50)&gt;10,IF(AND(ISNUMBER('Test Sample Data'!AU28),'Test Sample Data'!AU28&lt;37,'Test Sample Data'!AU28&gt;0),'Test Sample Data'!AU28,37),"")</f>
        <v/>
      </c>
      <c r="CV28" s="86" t="str">
        <f>IF(SUM('Test Sample Data'!AV$3:AV$50)&gt;10,IF(AND(ISNUMBER('Test Sample Data'!AV28),'Test Sample Data'!AV28&lt;37,'Test Sample Data'!AV28&gt;0),'Test Sample Data'!AV28,37),"")</f>
        <v/>
      </c>
      <c r="CW28" s="86" t="str">
        <f>IF(SUM('Test Sample Data'!AW$3:AW$50)&gt;10,IF(AND(ISNUMBER('Test Sample Data'!AW28),'Test Sample Data'!AW28&lt;37,'Test Sample Data'!AW28&gt;0),'Test Sample Data'!AW28,37),"")</f>
        <v/>
      </c>
      <c r="CX28" s="86" t="str">
        <f>IF(SUM('Test Sample Data'!AX$3:AX$50)&gt;10,IF(AND(ISNUMBER('Test Sample Data'!AX28),'Test Sample Data'!AX28&lt;37,'Test Sample Data'!AX28&gt;0),'Test Sample Data'!AX28,37),"")</f>
        <v/>
      </c>
      <c r="CY28" s="87">
        <f>IF(ISERROR(AVERAGE(Calculations!BC28:CX28)),"",AVERAGE(Calculations!BC28:CX28))</f>
        <v>31.106666666666666</v>
      </c>
      <c r="CZ28" s="87">
        <f>IF(ISERROR(STDEV(Calculations!BC28:CX28)),"",IF(COUNT(Calculations!BC28:CX28)&lt;3,"N/A",STDEV(Calculations!BC28:CX28)))</f>
        <v>0.25794056162870799</v>
      </c>
      <c r="DA28" s="84" t="s">
        <v>1542</v>
      </c>
      <c r="DB28" s="85" t="str">
        <f>'Array Table'!B27</f>
        <v>Finegoldia magna</v>
      </c>
      <c r="DC28" s="87">
        <f>IF(SUM('No Template Controls'!C$3:C$50)&gt;10,IF(AND(ISNUMBER('No Template Controls'!C28),'No Template Controls'!C28&lt;37,'No Template Controls'!C28&gt;0),'No Template Controls'!C28,37),"")</f>
        <v>37</v>
      </c>
      <c r="DD28" s="87">
        <f>IF(SUM('No Template Controls'!D$3:D$50)&gt;10,IF(AND(ISNUMBER('No Template Controls'!D28),'No Template Controls'!D28&lt;37,'No Template Controls'!D28&gt;0),'No Template Controls'!D28,37),"")</f>
        <v>37</v>
      </c>
      <c r="DE28" s="87">
        <f>IF(SUM('No Template Controls'!E$3:E$50)&gt;10,IF(AND(ISNUMBER('No Template Controls'!E28),'No Template Controls'!E28&lt;37,'No Template Controls'!E28&gt;0),'No Template Controls'!E28,37),"")</f>
        <v>37</v>
      </c>
      <c r="DF28" s="87" t="str">
        <f>IF(SUM('No Template Controls'!F$3:F$50)&gt;10,IF(AND(ISNUMBER('No Template Controls'!F28),'No Template Controls'!F28&lt;37,'No Template Controls'!F28&gt;0),'No Template Controls'!F28,37),"")</f>
        <v/>
      </c>
      <c r="DG28" s="87" t="str">
        <f>IF(SUM('No Template Controls'!G$3:G$50)&gt;10,IF(AND(ISNUMBER('No Template Controls'!G28),'No Template Controls'!G28&lt;37,'No Template Controls'!G28&gt;0),'No Template Controls'!G28,37),"")</f>
        <v/>
      </c>
      <c r="DH28" s="87" t="str">
        <f>IF(SUM('No Template Controls'!H$3:H$50)&gt;10,IF(AND(ISNUMBER('No Template Controls'!H28),'No Template Controls'!H28&lt;37,'No Template Controls'!H28&gt;0),'No Template Controls'!H28,37),"")</f>
        <v/>
      </c>
      <c r="DI28" s="87">
        <f>IF(ISERROR(AVERAGE(Calculations!DC28:DH28)),"",AVERAGE(Calculations!DC28:DH28))</f>
        <v>37</v>
      </c>
      <c r="DJ28" s="87">
        <f>IF(ISERROR(STDEV(Calculations!DC28:DH28)),"",IF(COUNT(Calculations!DC28:DH28)&lt;3,"N/A",STDEV(Calculations!DC28:DH28)))</f>
        <v>0</v>
      </c>
      <c r="DK28" s="84" t="s">
        <v>1542</v>
      </c>
      <c r="DL28" s="85" t="str">
        <f>'Array Table'!B27</f>
        <v>Finegoldia magna</v>
      </c>
      <c r="DM28" s="86">
        <f t="shared" si="0"/>
        <v>4.75</v>
      </c>
      <c r="DN28" s="86">
        <f t="shared" si="1"/>
        <v>4.4450000000000003</v>
      </c>
      <c r="DO28" s="86">
        <f t="shared" si="2"/>
        <v>4.2899999999999991</v>
      </c>
      <c r="DP28" s="86" t="str">
        <f t="shared" si="3"/>
        <v/>
      </c>
      <c r="DQ28" s="86" t="str">
        <f t="shared" si="4"/>
        <v/>
      </c>
      <c r="DR28" s="86" t="str">
        <f t="shared" si="5"/>
        <v/>
      </c>
      <c r="DS28" s="86" t="str">
        <f t="shared" si="6"/>
        <v/>
      </c>
      <c r="DT28" s="86" t="str">
        <f t="shared" si="7"/>
        <v/>
      </c>
      <c r="DU28" s="86" t="str">
        <f t="shared" si="8"/>
        <v/>
      </c>
      <c r="DV28" s="86" t="str">
        <f t="shared" si="9"/>
        <v/>
      </c>
      <c r="DW28" s="86" t="str">
        <f t="shared" si="10"/>
        <v/>
      </c>
      <c r="DX28" s="86" t="str">
        <f t="shared" si="11"/>
        <v/>
      </c>
      <c r="DY28" s="86" t="str">
        <f t="shared" si="12"/>
        <v/>
      </c>
      <c r="DZ28" s="86" t="str">
        <f t="shared" si="13"/>
        <v/>
      </c>
      <c r="EA28" s="86" t="str">
        <f t="shared" si="14"/>
        <v/>
      </c>
      <c r="EB28" s="86" t="str">
        <f t="shared" si="15"/>
        <v/>
      </c>
      <c r="EC28" s="86" t="str">
        <f t="shared" si="16"/>
        <v/>
      </c>
      <c r="ED28" s="86" t="str">
        <f t="shared" si="17"/>
        <v/>
      </c>
      <c r="EE28" s="86" t="str">
        <f t="shared" si="18"/>
        <v/>
      </c>
      <c r="EF28" s="86" t="str">
        <f t="shared" si="19"/>
        <v/>
      </c>
      <c r="EG28" s="86" t="str">
        <f t="shared" si="20"/>
        <v/>
      </c>
      <c r="EH28" s="86" t="str">
        <f t="shared" si="21"/>
        <v/>
      </c>
      <c r="EI28" s="86" t="str">
        <f t="shared" si="22"/>
        <v/>
      </c>
      <c r="EJ28" s="86" t="str">
        <f t="shared" si="23"/>
        <v/>
      </c>
      <c r="EK28" s="86" t="str">
        <f t="shared" si="24"/>
        <v/>
      </c>
      <c r="EL28" s="86" t="str">
        <f t="shared" si="25"/>
        <v/>
      </c>
      <c r="EM28" s="86" t="str">
        <f t="shared" si="26"/>
        <v/>
      </c>
      <c r="EN28" s="86" t="str">
        <f t="shared" si="27"/>
        <v/>
      </c>
      <c r="EO28" s="86" t="str">
        <f t="shared" si="28"/>
        <v/>
      </c>
      <c r="EP28" s="86" t="str">
        <f t="shared" si="29"/>
        <v/>
      </c>
      <c r="EQ28" s="86" t="str">
        <f t="shared" si="30"/>
        <v/>
      </c>
      <c r="ER28" s="86" t="str">
        <f t="shared" si="31"/>
        <v/>
      </c>
      <c r="ES28" s="86" t="str">
        <f t="shared" si="32"/>
        <v/>
      </c>
      <c r="ET28" s="86" t="str">
        <f t="shared" si="33"/>
        <v/>
      </c>
      <c r="EU28" s="86" t="str">
        <f t="shared" si="34"/>
        <v/>
      </c>
      <c r="EV28" s="86" t="str">
        <f t="shared" si="35"/>
        <v/>
      </c>
      <c r="EW28" s="86" t="str">
        <f t="shared" si="36"/>
        <v/>
      </c>
      <c r="EX28" s="86" t="str">
        <f t="shared" si="37"/>
        <v/>
      </c>
      <c r="EY28" s="86" t="str">
        <f t="shared" si="38"/>
        <v/>
      </c>
      <c r="EZ28" s="86" t="str">
        <f t="shared" si="39"/>
        <v/>
      </c>
      <c r="FA28" s="86" t="str">
        <f t="shared" si="40"/>
        <v/>
      </c>
      <c r="FB28" s="86" t="str">
        <f t="shared" si="41"/>
        <v/>
      </c>
      <c r="FC28" s="86" t="str">
        <f t="shared" si="42"/>
        <v/>
      </c>
      <c r="FD28" s="86" t="str">
        <f t="shared" si="43"/>
        <v/>
      </c>
      <c r="FE28" s="86" t="str">
        <f t="shared" si="44"/>
        <v/>
      </c>
      <c r="FF28" s="86" t="str">
        <f t="shared" si="45"/>
        <v/>
      </c>
      <c r="FG28" s="86" t="str">
        <f t="shared" si="46"/>
        <v/>
      </c>
      <c r="FH28" s="86" t="str">
        <f t="shared" si="47"/>
        <v/>
      </c>
      <c r="FI28" s="88">
        <f t="shared" si="48"/>
        <v>4.4950000000000001</v>
      </c>
      <c r="FJ28" s="84" t="s">
        <v>1542</v>
      </c>
      <c r="FK28" s="85" t="str">
        <f>'Array Table'!B27</f>
        <v>Finegoldia magna</v>
      </c>
      <c r="FL28" s="86">
        <f t="shared" si="49"/>
        <v>6.8249999999999993</v>
      </c>
      <c r="FM28" s="86">
        <f t="shared" si="50"/>
        <v>5.4649999999999999</v>
      </c>
      <c r="FN28" s="86">
        <f t="shared" si="51"/>
        <v>7.4649999999999999</v>
      </c>
      <c r="FO28" s="86" t="str">
        <f t="shared" si="52"/>
        <v/>
      </c>
      <c r="FP28" s="86" t="str">
        <f t="shared" si="53"/>
        <v/>
      </c>
      <c r="FQ28" s="86" t="str">
        <f t="shared" si="54"/>
        <v/>
      </c>
      <c r="FR28" s="86" t="str">
        <f t="shared" si="55"/>
        <v/>
      </c>
      <c r="FS28" s="86" t="str">
        <f t="shared" si="56"/>
        <v/>
      </c>
      <c r="FT28" s="86" t="str">
        <f t="shared" si="57"/>
        <v/>
      </c>
      <c r="FU28" s="86" t="str">
        <f t="shared" si="58"/>
        <v/>
      </c>
      <c r="FV28" s="86" t="str">
        <f t="shared" si="59"/>
        <v/>
      </c>
      <c r="FW28" s="86" t="str">
        <f t="shared" si="60"/>
        <v/>
      </c>
      <c r="FX28" s="86" t="str">
        <f t="shared" si="61"/>
        <v/>
      </c>
      <c r="FY28" s="86" t="str">
        <f t="shared" si="62"/>
        <v/>
      </c>
      <c r="FZ28" s="86" t="str">
        <f t="shared" si="63"/>
        <v/>
      </c>
      <c r="GA28" s="86" t="str">
        <f t="shared" si="64"/>
        <v/>
      </c>
      <c r="GB28" s="86" t="str">
        <f t="shared" si="65"/>
        <v/>
      </c>
      <c r="GC28" s="86" t="str">
        <f t="shared" si="66"/>
        <v/>
      </c>
      <c r="GD28" s="86" t="str">
        <f t="shared" si="67"/>
        <v/>
      </c>
      <c r="GE28" s="86" t="str">
        <f t="shared" si="68"/>
        <v/>
      </c>
      <c r="GF28" s="86" t="str">
        <f t="shared" si="69"/>
        <v/>
      </c>
      <c r="GG28" s="86" t="str">
        <f t="shared" si="70"/>
        <v/>
      </c>
      <c r="GH28" s="86" t="str">
        <f t="shared" si="71"/>
        <v/>
      </c>
      <c r="GI28" s="86" t="str">
        <f t="shared" si="72"/>
        <v/>
      </c>
      <c r="GJ28" s="86" t="str">
        <f t="shared" si="73"/>
        <v/>
      </c>
      <c r="GK28" s="86" t="str">
        <f t="shared" si="74"/>
        <v/>
      </c>
      <c r="GL28" s="86" t="str">
        <f t="shared" si="75"/>
        <v/>
      </c>
      <c r="GM28" s="86" t="str">
        <f t="shared" si="76"/>
        <v/>
      </c>
      <c r="GN28" s="86" t="str">
        <f t="shared" si="77"/>
        <v/>
      </c>
      <c r="GO28" s="86" t="str">
        <f t="shared" si="78"/>
        <v/>
      </c>
      <c r="GP28" s="86" t="str">
        <f t="shared" si="79"/>
        <v/>
      </c>
      <c r="GQ28" s="86" t="str">
        <f t="shared" si="80"/>
        <v/>
      </c>
      <c r="GR28" s="86" t="str">
        <f t="shared" si="81"/>
        <v/>
      </c>
      <c r="GS28" s="86" t="str">
        <f t="shared" si="82"/>
        <v/>
      </c>
      <c r="GT28" s="86" t="str">
        <f t="shared" si="83"/>
        <v/>
      </c>
      <c r="GU28" s="86" t="str">
        <f t="shared" si="84"/>
        <v/>
      </c>
      <c r="GV28" s="86" t="str">
        <f t="shared" si="85"/>
        <v/>
      </c>
      <c r="GW28" s="86" t="str">
        <f t="shared" si="86"/>
        <v/>
      </c>
      <c r="GX28" s="86" t="str">
        <f t="shared" si="87"/>
        <v/>
      </c>
      <c r="GY28" s="86" t="str">
        <f t="shared" si="88"/>
        <v/>
      </c>
      <c r="GZ28" s="86" t="str">
        <f t="shared" si="89"/>
        <v/>
      </c>
      <c r="HA28" s="86" t="str">
        <f t="shared" si="90"/>
        <v/>
      </c>
      <c r="HB28" s="86" t="str">
        <f t="shared" si="91"/>
        <v/>
      </c>
      <c r="HC28" s="86" t="str">
        <f t="shared" si="92"/>
        <v/>
      </c>
      <c r="HD28" s="86" t="str">
        <f t="shared" si="93"/>
        <v/>
      </c>
      <c r="HE28" s="86" t="str">
        <f t="shared" si="94"/>
        <v/>
      </c>
      <c r="HF28" s="86" t="str">
        <f t="shared" si="95"/>
        <v/>
      </c>
      <c r="HG28" s="86" t="str">
        <f t="shared" si="96"/>
        <v/>
      </c>
      <c r="HH28" s="89">
        <f t="shared" si="97"/>
        <v>6.585</v>
      </c>
      <c r="HI28" s="84" t="s">
        <v>1542</v>
      </c>
      <c r="HJ28" s="85" t="str">
        <f>'Array Table'!B27</f>
        <v>Finegoldia magna</v>
      </c>
      <c r="HK28" s="87">
        <f t="shared" si="154"/>
        <v>-4.2574807298134401</v>
      </c>
      <c r="HL28" s="90">
        <f t="shared" si="149"/>
        <v>0.23488068730350292</v>
      </c>
      <c r="HM28" s="87">
        <f t="shared" si="150"/>
        <v>-0.62915269093772075</v>
      </c>
      <c r="HN28" s="84" t="s">
        <v>1542</v>
      </c>
      <c r="HO28" s="85" t="str">
        <f>'Array Table'!B27</f>
        <v>Finegoldia magna</v>
      </c>
      <c r="HP28" s="92">
        <f t="shared" si="151"/>
        <v>7.75</v>
      </c>
      <c r="HQ28" s="92">
        <f t="shared" si="236"/>
        <v>7.8299999999999983</v>
      </c>
      <c r="HR28" s="92">
        <f t="shared" si="237"/>
        <v>8.2100000000000009</v>
      </c>
      <c r="HS28" s="92" t="str">
        <f t="shared" si="238"/>
        <v/>
      </c>
      <c r="HT28" s="92" t="str">
        <f t="shared" si="239"/>
        <v/>
      </c>
      <c r="HU28" s="92" t="str">
        <f t="shared" si="240"/>
        <v/>
      </c>
      <c r="HV28" s="92" t="str">
        <f t="shared" si="241"/>
        <v/>
      </c>
      <c r="HW28" s="92" t="str">
        <f t="shared" si="242"/>
        <v/>
      </c>
      <c r="HX28" s="92" t="str">
        <f t="shared" si="243"/>
        <v/>
      </c>
      <c r="HY28" s="92" t="str">
        <f t="shared" si="244"/>
        <v/>
      </c>
      <c r="HZ28" s="92" t="str">
        <f t="shared" si="245"/>
        <v/>
      </c>
      <c r="IA28" s="92" t="str">
        <f t="shared" si="246"/>
        <v/>
      </c>
      <c r="IB28" s="92" t="str">
        <f t="shared" si="247"/>
        <v/>
      </c>
      <c r="IC28" s="92" t="str">
        <f t="shared" si="248"/>
        <v/>
      </c>
      <c r="ID28" s="92" t="str">
        <f t="shared" si="249"/>
        <v/>
      </c>
      <c r="IE28" s="92" t="str">
        <f t="shared" si="250"/>
        <v/>
      </c>
      <c r="IF28" s="92" t="str">
        <f t="shared" si="251"/>
        <v/>
      </c>
      <c r="IG28" s="92" t="str">
        <f t="shared" si="252"/>
        <v/>
      </c>
      <c r="IH28" s="92" t="str">
        <f t="shared" si="253"/>
        <v/>
      </c>
      <c r="II28" s="92" t="str">
        <f t="shared" si="254"/>
        <v/>
      </c>
      <c r="IJ28" s="92" t="str">
        <f t="shared" si="255"/>
        <v/>
      </c>
      <c r="IK28" s="92" t="str">
        <f t="shared" si="155"/>
        <v/>
      </c>
      <c r="IL28" s="92" t="str">
        <f t="shared" si="156"/>
        <v/>
      </c>
      <c r="IM28" s="92" t="str">
        <f t="shared" si="157"/>
        <v/>
      </c>
      <c r="IN28" s="92" t="str">
        <f t="shared" si="158"/>
        <v/>
      </c>
      <c r="IO28" s="92" t="str">
        <f t="shared" si="159"/>
        <v/>
      </c>
      <c r="IP28" s="92" t="str">
        <f t="shared" si="160"/>
        <v/>
      </c>
      <c r="IQ28" s="92" t="str">
        <f t="shared" si="161"/>
        <v/>
      </c>
      <c r="IR28" s="92" t="str">
        <f t="shared" si="162"/>
        <v/>
      </c>
      <c r="IS28" s="92" t="str">
        <f t="shared" si="163"/>
        <v/>
      </c>
      <c r="IT28" s="92" t="str">
        <f t="shared" si="164"/>
        <v/>
      </c>
      <c r="IU28" s="92" t="str">
        <f t="shared" si="165"/>
        <v/>
      </c>
      <c r="IV28" s="92" t="str">
        <f t="shared" si="166"/>
        <v/>
      </c>
      <c r="IW28" s="92" t="str">
        <f t="shared" si="167"/>
        <v/>
      </c>
      <c r="IX28" s="92" t="str">
        <f t="shared" si="168"/>
        <v/>
      </c>
      <c r="IY28" s="92" t="str">
        <f t="shared" si="169"/>
        <v/>
      </c>
      <c r="IZ28" s="92" t="str">
        <f t="shared" si="170"/>
        <v/>
      </c>
      <c r="JA28" s="92" t="str">
        <f t="shared" si="171"/>
        <v/>
      </c>
      <c r="JB28" s="92" t="str">
        <f t="shared" si="172"/>
        <v/>
      </c>
      <c r="JC28" s="92" t="str">
        <f t="shared" si="173"/>
        <v/>
      </c>
      <c r="JD28" s="92" t="str">
        <f t="shared" si="174"/>
        <v/>
      </c>
      <c r="JE28" s="92" t="str">
        <f t="shared" si="175"/>
        <v/>
      </c>
      <c r="JF28" s="92" t="str">
        <f t="shared" si="176"/>
        <v/>
      </c>
      <c r="JG28" s="92" t="str">
        <f t="shared" si="177"/>
        <v/>
      </c>
      <c r="JH28" s="92" t="str">
        <f t="shared" si="178"/>
        <v/>
      </c>
      <c r="JI28" s="92" t="str">
        <f t="shared" si="179"/>
        <v/>
      </c>
      <c r="JJ28" s="92" t="str">
        <f t="shared" si="180"/>
        <v/>
      </c>
      <c r="JK28" s="92" t="str">
        <f t="shared" si="181"/>
        <v/>
      </c>
      <c r="JL28" s="84" t="s">
        <v>1542</v>
      </c>
      <c r="JM28" s="85" t="str">
        <f>'Array Table'!B27</f>
        <v>Finegoldia magna</v>
      </c>
      <c r="JN28" s="92">
        <f t="shared" si="152"/>
        <v>5.82</v>
      </c>
      <c r="JO28" s="92">
        <f t="shared" si="256"/>
        <v>6.18</v>
      </c>
      <c r="JP28" s="92">
        <f t="shared" si="257"/>
        <v>5.68</v>
      </c>
      <c r="JQ28" s="92" t="str">
        <f t="shared" si="258"/>
        <v/>
      </c>
      <c r="JR28" s="92" t="str">
        <f t="shared" si="259"/>
        <v/>
      </c>
      <c r="JS28" s="92" t="str">
        <f t="shared" si="260"/>
        <v/>
      </c>
      <c r="JT28" s="92" t="str">
        <f t="shared" si="261"/>
        <v/>
      </c>
      <c r="JU28" s="92" t="str">
        <f t="shared" si="262"/>
        <v/>
      </c>
      <c r="JV28" s="92" t="str">
        <f t="shared" si="263"/>
        <v/>
      </c>
      <c r="JW28" s="92" t="str">
        <f t="shared" si="264"/>
        <v/>
      </c>
      <c r="JX28" s="92" t="str">
        <f t="shared" si="265"/>
        <v/>
      </c>
      <c r="JY28" s="92" t="str">
        <f t="shared" si="266"/>
        <v/>
      </c>
      <c r="JZ28" s="92" t="str">
        <f t="shared" si="267"/>
        <v/>
      </c>
      <c r="KA28" s="92" t="str">
        <f t="shared" si="268"/>
        <v/>
      </c>
      <c r="KB28" s="92" t="str">
        <f t="shared" si="269"/>
        <v/>
      </c>
      <c r="KC28" s="92" t="str">
        <f t="shared" si="270"/>
        <v/>
      </c>
      <c r="KD28" s="92" t="str">
        <f t="shared" si="271"/>
        <v/>
      </c>
      <c r="KE28" s="92" t="str">
        <f t="shared" si="272"/>
        <v/>
      </c>
      <c r="KF28" s="92" t="str">
        <f t="shared" si="273"/>
        <v/>
      </c>
      <c r="KG28" s="92" t="str">
        <f t="shared" si="274"/>
        <v/>
      </c>
      <c r="KH28" s="92" t="str">
        <f t="shared" si="275"/>
        <v/>
      </c>
      <c r="KI28" s="92" t="str">
        <f t="shared" si="182"/>
        <v/>
      </c>
      <c r="KJ28" s="92" t="str">
        <f t="shared" si="183"/>
        <v/>
      </c>
      <c r="KK28" s="92" t="str">
        <f t="shared" si="184"/>
        <v/>
      </c>
      <c r="KL28" s="92" t="str">
        <f t="shared" si="185"/>
        <v/>
      </c>
      <c r="KM28" s="92" t="str">
        <f t="shared" si="186"/>
        <v/>
      </c>
      <c r="KN28" s="92" t="str">
        <f t="shared" si="187"/>
        <v/>
      </c>
      <c r="KO28" s="92" t="str">
        <f t="shared" si="188"/>
        <v/>
      </c>
      <c r="KP28" s="92" t="str">
        <f t="shared" si="189"/>
        <v/>
      </c>
      <c r="KQ28" s="92" t="str">
        <f t="shared" si="190"/>
        <v/>
      </c>
      <c r="KR28" s="92" t="str">
        <f t="shared" si="191"/>
        <v/>
      </c>
      <c r="KS28" s="92" t="str">
        <f t="shared" si="192"/>
        <v/>
      </c>
      <c r="KT28" s="92" t="str">
        <f t="shared" si="193"/>
        <v/>
      </c>
      <c r="KU28" s="92" t="str">
        <f t="shared" si="194"/>
        <v/>
      </c>
      <c r="KV28" s="92" t="str">
        <f t="shared" si="195"/>
        <v/>
      </c>
      <c r="KW28" s="92" t="str">
        <f t="shared" si="196"/>
        <v/>
      </c>
      <c r="KX28" s="92" t="str">
        <f t="shared" si="197"/>
        <v/>
      </c>
      <c r="KY28" s="92" t="str">
        <f t="shared" si="198"/>
        <v/>
      </c>
      <c r="KZ28" s="92" t="str">
        <f t="shared" si="199"/>
        <v/>
      </c>
      <c r="LA28" s="92" t="str">
        <f t="shared" si="200"/>
        <v/>
      </c>
      <c r="LB28" s="92" t="str">
        <f t="shared" si="201"/>
        <v/>
      </c>
      <c r="LC28" s="92" t="str">
        <f t="shared" si="202"/>
        <v/>
      </c>
      <c r="LD28" s="92" t="str">
        <f t="shared" si="203"/>
        <v/>
      </c>
      <c r="LE28" s="92" t="str">
        <f t="shared" si="204"/>
        <v/>
      </c>
      <c r="LF28" s="92" t="str">
        <f t="shared" si="205"/>
        <v/>
      </c>
      <c r="LG28" s="92" t="str">
        <f t="shared" si="206"/>
        <v/>
      </c>
      <c r="LH28" s="92" t="str">
        <f t="shared" si="207"/>
        <v/>
      </c>
      <c r="LI28" s="92" t="str">
        <f t="shared" si="208"/>
        <v/>
      </c>
      <c r="LJ28" s="84" t="s">
        <v>1542</v>
      </c>
      <c r="LK28" s="85" t="str">
        <f>'Array Table'!B27</f>
        <v>Finegoldia magna</v>
      </c>
      <c r="LL28" s="93" t="str">
        <f t="shared" si="153"/>
        <v>+</v>
      </c>
      <c r="LM28" s="93" t="str">
        <f t="shared" si="276"/>
        <v>+</v>
      </c>
      <c r="LN28" s="93" t="str">
        <f t="shared" si="277"/>
        <v>+</v>
      </c>
      <c r="LO28" s="93" t="str">
        <f t="shared" si="278"/>
        <v/>
      </c>
      <c r="LP28" s="93" t="str">
        <f t="shared" si="279"/>
        <v/>
      </c>
      <c r="LQ28" s="93" t="str">
        <f t="shared" si="280"/>
        <v/>
      </c>
      <c r="LR28" s="93" t="str">
        <f t="shared" si="281"/>
        <v/>
      </c>
      <c r="LS28" s="93" t="str">
        <f t="shared" si="282"/>
        <v/>
      </c>
      <c r="LT28" s="93" t="str">
        <f t="shared" si="283"/>
        <v/>
      </c>
      <c r="LU28" s="93" t="str">
        <f t="shared" si="284"/>
        <v/>
      </c>
      <c r="LV28" s="93" t="str">
        <f t="shared" si="285"/>
        <v/>
      </c>
      <c r="LW28" s="93" t="str">
        <f t="shared" si="286"/>
        <v/>
      </c>
      <c r="LX28" s="93" t="str">
        <f t="shared" si="287"/>
        <v/>
      </c>
      <c r="LY28" s="93" t="str">
        <f t="shared" si="288"/>
        <v/>
      </c>
      <c r="LZ28" s="93" t="str">
        <f t="shared" si="289"/>
        <v/>
      </c>
      <c r="MA28" s="93" t="str">
        <f t="shared" si="290"/>
        <v/>
      </c>
      <c r="MB28" s="93" t="str">
        <f t="shared" si="291"/>
        <v/>
      </c>
      <c r="MC28" s="93" t="str">
        <f t="shared" si="292"/>
        <v/>
      </c>
      <c r="MD28" s="93" t="str">
        <f t="shared" si="293"/>
        <v/>
      </c>
      <c r="ME28" s="93" t="str">
        <f t="shared" si="294"/>
        <v/>
      </c>
      <c r="MF28" s="93" t="str">
        <f t="shared" si="295"/>
        <v/>
      </c>
      <c r="MG28" s="93" t="str">
        <f t="shared" si="209"/>
        <v/>
      </c>
      <c r="MH28" s="93" t="str">
        <f t="shared" si="210"/>
        <v/>
      </c>
      <c r="MI28" s="93" t="str">
        <f t="shared" si="211"/>
        <v/>
      </c>
      <c r="MJ28" s="93" t="str">
        <f t="shared" si="212"/>
        <v/>
      </c>
      <c r="MK28" s="93" t="str">
        <f t="shared" si="213"/>
        <v/>
      </c>
      <c r="ML28" s="93" t="str">
        <f t="shared" si="214"/>
        <v/>
      </c>
      <c r="MM28" s="93" t="str">
        <f t="shared" si="215"/>
        <v/>
      </c>
      <c r="MN28" s="93" t="str">
        <f t="shared" si="216"/>
        <v/>
      </c>
      <c r="MO28" s="93" t="str">
        <f t="shared" si="217"/>
        <v/>
      </c>
      <c r="MP28" s="93" t="str">
        <f t="shared" si="218"/>
        <v/>
      </c>
      <c r="MQ28" s="93" t="str">
        <f t="shared" si="219"/>
        <v/>
      </c>
      <c r="MR28" s="93" t="str">
        <f t="shared" si="220"/>
        <v/>
      </c>
      <c r="MS28" s="93" t="str">
        <f t="shared" si="221"/>
        <v/>
      </c>
      <c r="MT28" s="93" t="str">
        <f t="shared" si="222"/>
        <v/>
      </c>
      <c r="MU28" s="93" t="str">
        <f t="shared" si="223"/>
        <v/>
      </c>
      <c r="MV28" s="93" t="str">
        <f t="shared" si="224"/>
        <v/>
      </c>
      <c r="MW28" s="93" t="str">
        <f t="shared" si="225"/>
        <v/>
      </c>
      <c r="MX28" s="93" t="str">
        <f t="shared" si="226"/>
        <v/>
      </c>
      <c r="MY28" s="93" t="str">
        <f t="shared" si="227"/>
        <v/>
      </c>
      <c r="MZ28" s="93" t="str">
        <f t="shared" si="228"/>
        <v/>
      </c>
      <c r="NA28" s="93" t="str">
        <f t="shared" si="229"/>
        <v/>
      </c>
      <c r="NB28" s="93" t="str">
        <f t="shared" si="230"/>
        <v/>
      </c>
      <c r="NC28" s="93" t="str">
        <f t="shared" si="231"/>
        <v/>
      </c>
      <c r="ND28" s="93" t="str">
        <f t="shared" si="232"/>
        <v/>
      </c>
      <c r="NE28" s="93" t="str">
        <f t="shared" si="233"/>
        <v/>
      </c>
      <c r="NF28" s="93" t="str">
        <f t="shared" si="234"/>
        <v/>
      </c>
      <c r="NG28" s="93" t="str">
        <f t="shared" si="235"/>
        <v/>
      </c>
      <c r="NH28" s="84" t="s">
        <v>1542</v>
      </c>
      <c r="NI28" s="85" t="str">
        <f>'Array Table'!B27</f>
        <v>Finegoldia magna</v>
      </c>
      <c r="NJ28" s="93" t="str">
        <f t="shared" si="101"/>
        <v>+</v>
      </c>
      <c r="NK28" s="93" t="str">
        <f t="shared" si="102"/>
        <v>+</v>
      </c>
      <c r="NL28" s="93" t="str">
        <f t="shared" si="103"/>
        <v>+</v>
      </c>
      <c r="NM28" s="93" t="str">
        <f t="shared" si="104"/>
        <v/>
      </c>
      <c r="NN28" s="93" t="str">
        <f t="shared" si="105"/>
        <v/>
      </c>
      <c r="NO28" s="93" t="str">
        <f t="shared" si="106"/>
        <v/>
      </c>
      <c r="NP28" s="93" t="str">
        <f t="shared" si="107"/>
        <v/>
      </c>
      <c r="NQ28" s="93" t="str">
        <f t="shared" si="108"/>
        <v/>
      </c>
      <c r="NR28" s="93" t="str">
        <f t="shared" si="109"/>
        <v/>
      </c>
      <c r="NS28" s="93" t="str">
        <f t="shared" si="110"/>
        <v/>
      </c>
      <c r="NT28" s="93" t="str">
        <f t="shared" si="111"/>
        <v/>
      </c>
      <c r="NU28" s="93" t="str">
        <f t="shared" si="112"/>
        <v/>
      </c>
      <c r="NV28" s="93" t="str">
        <f t="shared" si="113"/>
        <v/>
      </c>
      <c r="NW28" s="93" t="str">
        <f t="shared" si="114"/>
        <v/>
      </c>
      <c r="NX28" s="93" t="str">
        <f t="shared" si="115"/>
        <v/>
      </c>
      <c r="NY28" s="93" t="str">
        <f t="shared" si="116"/>
        <v/>
      </c>
      <c r="NZ28" s="93" t="str">
        <f t="shared" si="117"/>
        <v/>
      </c>
      <c r="OA28" s="93" t="str">
        <f t="shared" si="118"/>
        <v/>
      </c>
      <c r="OB28" s="93" t="str">
        <f t="shared" si="119"/>
        <v/>
      </c>
      <c r="OC28" s="93" t="str">
        <f t="shared" si="120"/>
        <v/>
      </c>
      <c r="OD28" s="93" t="str">
        <f t="shared" si="121"/>
        <v/>
      </c>
      <c r="OE28" s="93" t="str">
        <f t="shared" si="122"/>
        <v/>
      </c>
      <c r="OF28" s="93" t="str">
        <f t="shared" si="123"/>
        <v/>
      </c>
      <c r="OG28" s="93" t="str">
        <f t="shared" si="124"/>
        <v/>
      </c>
      <c r="OH28" s="93" t="str">
        <f t="shared" si="125"/>
        <v/>
      </c>
      <c r="OI28" s="93" t="str">
        <f t="shared" si="126"/>
        <v/>
      </c>
      <c r="OJ28" s="93" t="str">
        <f t="shared" si="127"/>
        <v/>
      </c>
      <c r="OK28" s="93" t="str">
        <f t="shared" si="128"/>
        <v/>
      </c>
      <c r="OL28" s="93" t="str">
        <f t="shared" si="129"/>
        <v/>
      </c>
      <c r="OM28" s="93" t="str">
        <f t="shared" si="130"/>
        <v/>
      </c>
      <c r="ON28" s="93" t="str">
        <f t="shared" si="131"/>
        <v/>
      </c>
      <c r="OO28" s="93" t="str">
        <f t="shared" si="132"/>
        <v/>
      </c>
      <c r="OP28" s="93" t="str">
        <f t="shared" si="133"/>
        <v/>
      </c>
      <c r="OQ28" s="93" t="str">
        <f t="shared" si="134"/>
        <v/>
      </c>
      <c r="OR28" s="93" t="str">
        <f t="shared" si="135"/>
        <v/>
      </c>
      <c r="OS28" s="93" t="str">
        <f t="shared" si="136"/>
        <v/>
      </c>
      <c r="OT28" s="93" t="str">
        <f t="shared" si="137"/>
        <v/>
      </c>
      <c r="OU28" s="93" t="str">
        <f t="shared" si="138"/>
        <v/>
      </c>
      <c r="OV28" s="93" t="str">
        <f t="shared" si="139"/>
        <v/>
      </c>
      <c r="OW28" s="93" t="str">
        <f t="shared" si="140"/>
        <v/>
      </c>
      <c r="OX28" s="93" t="str">
        <f t="shared" si="141"/>
        <v/>
      </c>
      <c r="OY28" s="93" t="str">
        <f t="shared" si="142"/>
        <v/>
      </c>
      <c r="OZ28" s="93" t="str">
        <f t="shared" si="143"/>
        <v/>
      </c>
      <c r="PA28" s="93" t="str">
        <f t="shared" si="144"/>
        <v/>
      </c>
      <c r="PB28" s="93" t="str">
        <f t="shared" si="145"/>
        <v/>
      </c>
      <c r="PC28" s="93" t="str">
        <f t="shared" si="146"/>
        <v/>
      </c>
      <c r="PD28" s="93" t="str">
        <f t="shared" si="147"/>
        <v/>
      </c>
      <c r="PE28" s="93" t="str">
        <f t="shared" si="148"/>
        <v/>
      </c>
    </row>
    <row r="29" spans="1:421" ht="12.75" x14ac:dyDescent="0.25">
      <c r="A29" s="84" t="s">
        <v>1543</v>
      </c>
      <c r="B29" s="85" t="str">
        <f>'Array Table'!B28</f>
        <v>Haemophilus parainfluenzae</v>
      </c>
      <c r="C29" s="86">
        <f>IF(SUM('Control Sample Data'!C$3:C$50)&gt;10,IF(AND(ISNUMBER('Control Sample Data'!C29),'Control Sample Data'!C29&lt;37,'Control Sample Data'!C29&gt;0),'Control Sample Data'!C29,37),"")</f>
        <v>22.38</v>
      </c>
      <c r="D29" s="86">
        <f>IF(SUM('Control Sample Data'!D$3:D$50)&gt;10,IF(AND(ISNUMBER('Control Sample Data'!D29),'Control Sample Data'!D29&lt;37,'Control Sample Data'!D29&gt;0),'Control Sample Data'!D29,37),"")</f>
        <v>22.43</v>
      </c>
      <c r="E29" s="86">
        <f>IF(SUM('Control Sample Data'!E$3:E$50)&gt;10,IF(AND(ISNUMBER('Control Sample Data'!E29),'Control Sample Data'!E29&lt;37,'Control Sample Data'!E29&gt;0),'Control Sample Data'!E29,37),"")</f>
        <v>22.43</v>
      </c>
      <c r="F29" s="86" t="str">
        <f>IF(SUM('Control Sample Data'!F$3:F$50)&gt;10,IF(AND(ISNUMBER('Control Sample Data'!F29),'Control Sample Data'!F29&lt;37,'Control Sample Data'!F29&gt;0),'Control Sample Data'!F29,37),"")</f>
        <v/>
      </c>
      <c r="G29" s="86" t="str">
        <f>IF(SUM('Control Sample Data'!G$3:G$50)&gt;10,IF(AND(ISNUMBER('Control Sample Data'!G29),'Control Sample Data'!G29&lt;37,'Control Sample Data'!G29&gt;0),'Control Sample Data'!G29,37),"")</f>
        <v/>
      </c>
      <c r="H29" s="86" t="str">
        <f>IF(SUM('Control Sample Data'!H$3:H$50)&gt;10,IF(AND(ISNUMBER('Control Sample Data'!H29),'Control Sample Data'!H29&lt;37,'Control Sample Data'!H29&gt;0),'Control Sample Data'!H29,37),"")</f>
        <v/>
      </c>
      <c r="I29" s="86" t="str">
        <f>IF(SUM('Control Sample Data'!I$3:I$50)&gt;10,IF(AND(ISNUMBER('Control Sample Data'!I29),'Control Sample Data'!I29&lt;37,'Control Sample Data'!I29&gt;0),'Control Sample Data'!I29,37),"")</f>
        <v/>
      </c>
      <c r="J29" s="86" t="str">
        <f>IF(SUM('Control Sample Data'!J$3:J$50)&gt;10,IF(AND(ISNUMBER('Control Sample Data'!J29),'Control Sample Data'!J29&lt;37,'Control Sample Data'!J29&gt;0),'Control Sample Data'!J29,37),"")</f>
        <v/>
      </c>
      <c r="K29" s="86" t="str">
        <f>IF(SUM('Control Sample Data'!K$3:K$50)&gt;10,IF(AND(ISNUMBER('Control Sample Data'!K29),'Control Sample Data'!K29&lt;37,'Control Sample Data'!K29&gt;0),'Control Sample Data'!K29,37),"")</f>
        <v/>
      </c>
      <c r="L29" s="86" t="str">
        <f>IF(SUM('Control Sample Data'!L$3:L$50)&gt;10,IF(AND(ISNUMBER('Control Sample Data'!L29),'Control Sample Data'!L29&lt;37,'Control Sample Data'!L29&gt;0),'Control Sample Data'!L29,37),"")</f>
        <v/>
      </c>
      <c r="M29" s="86" t="str">
        <f>IF(SUM('Control Sample Data'!M$3:M$50)&gt;10,IF(AND(ISNUMBER('Control Sample Data'!M29),'Control Sample Data'!M29&lt;37,'Control Sample Data'!M29&gt;0),'Control Sample Data'!M29,37),"")</f>
        <v/>
      </c>
      <c r="N29" s="86" t="str">
        <f>IF(SUM('Control Sample Data'!N$3:N$50)&gt;10,IF(AND(ISNUMBER('Control Sample Data'!N29),'Control Sample Data'!N29&lt;37,'Control Sample Data'!N29&gt;0),'Control Sample Data'!N29,37),"")</f>
        <v/>
      </c>
      <c r="O29" s="86" t="str">
        <f>IF(SUM('Control Sample Data'!O$3:O$50)&gt;10,IF(AND(ISNUMBER('Control Sample Data'!O29),'Control Sample Data'!O29&lt;37,'Control Sample Data'!O29&gt;0),'Control Sample Data'!O29,37),"")</f>
        <v/>
      </c>
      <c r="P29" s="86" t="str">
        <f>IF(SUM('Control Sample Data'!P$3:P$50)&gt;10,IF(AND(ISNUMBER('Control Sample Data'!P29),'Control Sample Data'!P29&lt;37,'Control Sample Data'!P29&gt;0),'Control Sample Data'!P29,37),"")</f>
        <v/>
      </c>
      <c r="Q29" s="86" t="str">
        <f>IF(SUM('Control Sample Data'!Q$3:Q$50)&gt;10,IF(AND(ISNUMBER('Control Sample Data'!Q29),'Control Sample Data'!Q29&lt;37,'Control Sample Data'!Q29&gt;0),'Control Sample Data'!Q29,37),"")</f>
        <v/>
      </c>
      <c r="R29" s="86" t="str">
        <f>IF(SUM('Control Sample Data'!R$3:R$50)&gt;10,IF(AND(ISNUMBER('Control Sample Data'!R29),'Control Sample Data'!R29&lt;37,'Control Sample Data'!R29&gt;0),'Control Sample Data'!R29,37),"")</f>
        <v/>
      </c>
      <c r="S29" s="86" t="str">
        <f>IF(SUM('Control Sample Data'!S$3:S$50)&gt;10,IF(AND(ISNUMBER('Control Sample Data'!S29),'Control Sample Data'!S29&lt;37,'Control Sample Data'!S29&gt;0),'Control Sample Data'!S29,37),"")</f>
        <v/>
      </c>
      <c r="T29" s="86" t="str">
        <f>IF(SUM('Control Sample Data'!T$3:T$50)&gt;10,IF(AND(ISNUMBER('Control Sample Data'!T29),'Control Sample Data'!T29&lt;37,'Control Sample Data'!T29&gt;0),'Control Sample Data'!T29,37),"")</f>
        <v/>
      </c>
      <c r="U29" s="86" t="str">
        <f>IF(SUM('Control Sample Data'!U$3:U$50)&gt;10,IF(AND(ISNUMBER('Control Sample Data'!U29),'Control Sample Data'!U29&lt;37,'Control Sample Data'!U29&gt;0),'Control Sample Data'!U29,37),"")</f>
        <v/>
      </c>
      <c r="V29" s="86" t="str">
        <f>IF(SUM('Control Sample Data'!V$3:V$50)&gt;10,IF(AND(ISNUMBER('Control Sample Data'!V29),'Control Sample Data'!V29&lt;37,'Control Sample Data'!V29&gt;0),'Control Sample Data'!V29,37),"")</f>
        <v/>
      </c>
      <c r="W29" s="86" t="str">
        <f>IF(SUM('Control Sample Data'!W$3:W$50)&gt;10,IF(AND(ISNUMBER('Control Sample Data'!W29),'Control Sample Data'!W29&lt;37,'Control Sample Data'!W29&gt;0),'Control Sample Data'!W29,37),"")</f>
        <v/>
      </c>
      <c r="X29" s="86" t="str">
        <f>IF(SUM('Control Sample Data'!X$3:X$50)&gt;10,IF(AND(ISNUMBER('Control Sample Data'!X29),'Control Sample Data'!X29&lt;37,'Control Sample Data'!X29&gt;0),'Control Sample Data'!X29,37),"")</f>
        <v/>
      </c>
      <c r="Y29" s="86" t="str">
        <f>IF(SUM('Control Sample Data'!Y$3:Y$50)&gt;10,IF(AND(ISNUMBER('Control Sample Data'!Y29),'Control Sample Data'!Y29&lt;37,'Control Sample Data'!Y29&gt;0),'Control Sample Data'!Y29,37),"")</f>
        <v/>
      </c>
      <c r="Z29" s="86" t="str">
        <f>IF(SUM('Control Sample Data'!Z$3:Z$50)&gt;10,IF(AND(ISNUMBER('Control Sample Data'!Z29),'Control Sample Data'!Z29&lt;37,'Control Sample Data'!Z29&gt;0),'Control Sample Data'!Z29,37),"")</f>
        <v/>
      </c>
      <c r="AA29" s="86" t="str">
        <f>IF(SUM('Control Sample Data'!AA$3:AA$50)&gt;10,IF(AND(ISNUMBER('Control Sample Data'!AA29),'Control Sample Data'!AA29&lt;37,'Control Sample Data'!AA29&gt;0),'Control Sample Data'!AA29,37),"")</f>
        <v/>
      </c>
      <c r="AB29" s="86" t="str">
        <f>IF(SUM('Control Sample Data'!AB$3:AB$50)&gt;10,IF(AND(ISNUMBER('Control Sample Data'!AB29),'Control Sample Data'!AB29&lt;37,'Control Sample Data'!AB29&gt;0),'Control Sample Data'!AB29,37),"")</f>
        <v/>
      </c>
      <c r="AC29" s="86" t="str">
        <f>IF(SUM('Control Sample Data'!AC$3:AC$50)&gt;10,IF(AND(ISNUMBER('Control Sample Data'!AC29),'Control Sample Data'!AC29&lt;37,'Control Sample Data'!AC29&gt;0),'Control Sample Data'!AC29,37),"")</f>
        <v/>
      </c>
      <c r="AD29" s="86" t="str">
        <f>IF(SUM('Control Sample Data'!AD$3:AD$50)&gt;10,IF(AND(ISNUMBER('Control Sample Data'!AD29),'Control Sample Data'!AD29&lt;37,'Control Sample Data'!AD29&gt;0),'Control Sample Data'!AD29,37),"")</f>
        <v/>
      </c>
      <c r="AE29" s="86" t="str">
        <f>IF(SUM('Control Sample Data'!AE$3:AE$50)&gt;10,IF(AND(ISNUMBER('Control Sample Data'!AE29),'Control Sample Data'!AE29&lt;37,'Control Sample Data'!AE29&gt;0),'Control Sample Data'!AE29,37),"")</f>
        <v/>
      </c>
      <c r="AF29" s="86" t="str">
        <f>IF(SUM('Control Sample Data'!AF$3:AF$50)&gt;10,IF(AND(ISNUMBER('Control Sample Data'!AF29),'Control Sample Data'!AF29&lt;37,'Control Sample Data'!AF29&gt;0),'Control Sample Data'!AF29,37),"")</f>
        <v/>
      </c>
      <c r="AG29" s="86" t="str">
        <f>IF(SUM('Control Sample Data'!AG$3:AG$50)&gt;10,IF(AND(ISNUMBER('Control Sample Data'!AG29),'Control Sample Data'!AG29&lt;37,'Control Sample Data'!AG29&gt;0),'Control Sample Data'!AG29,37),"")</f>
        <v/>
      </c>
      <c r="AH29" s="86" t="str">
        <f>IF(SUM('Control Sample Data'!AH$3:AH$50)&gt;10,IF(AND(ISNUMBER('Control Sample Data'!AH29),'Control Sample Data'!AH29&lt;37,'Control Sample Data'!AH29&gt;0),'Control Sample Data'!AH29,37),"")</f>
        <v/>
      </c>
      <c r="AI29" s="86" t="str">
        <f>IF(SUM('Control Sample Data'!AI$3:AI$50)&gt;10,IF(AND(ISNUMBER('Control Sample Data'!AI29),'Control Sample Data'!AI29&lt;37,'Control Sample Data'!AI29&gt;0),'Control Sample Data'!AI29,37),"")</f>
        <v/>
      </c>
      <c r="AJ29" s="86" t="str">
        <f>IF(SUM('Control Sample Data'!AJ$3:AJ$50)&gt;10,IF(AND(ISNUMBER('Control Sample Data'!AJ29),'Control Sample Data'!AJ29&lt;37,'Control Sample Data'!AJ29&gt;0),'Control Sample Data'!AJ29,37),"")</f>
        <v/>
      </c>
      <c r="AK29" s="86" t="str">
        <f>IF(SUM('Control Sample Data'!AK$3:AK$50)&gt;10,IF(AND(ISNUMBER('Control Sample Data'!AK29),'Control Sample Data'!AK29&lt;37,'Control Sample Data'!AK29&gt;0),'Control Sample Data'!AK29,37),"")</f>
        <v/>
      </c>
      <c r="AL29" s="86" t="str">
        <f>IF(SUM('Control Sample Data'!AL$3:AL$50)&gt;10,IF(AND(ISNUMBER('Control Sample Data'!AL29),'Control Sample Data'!AL29&lt;37,'Control Sample Data'!AL29&gt;0),'Control Sample Data'!AL29,37),"")</f>
        <v/>
      </c>
      <c r="AM29" s="86" t="str">
        <f>IF(SUM('Control Sample Data'!AM$3:AM$50)&gt;10,IF(AND(ISNUMBER('Control Sample Data'!AM29),'Control Sample Data'!AM29&lt;37,'Control Sample Data'!AM29&gt;0),'Control Sample Data'!AM29,37),"")</f>
        <v/>
      </c>
      <c r="AN29" s="86" t="str">
        <f>IF(SUM('Control Sample Data'!AN$3:AN$50)&gt;10,IF(AND(ISNUMBER('Control Sample Data'!AN29),'Control Sample Data'!AN29&lt;37,'Control Sample Data'!AN29&gt;0),'Control Sample Data'!AN29,37),"")</f>
        <v/>
      </c>
      <c r="AO29" s="86" t="str">
        <f>IF(SUM('Control Sample Data'!AO$3:AO$50)&gt;10,IF(AND(ISNUMBER('Control Sample Data'!AO29),'Control Sample Data'!AO29&lt;37,'Control Sample Data'!AO29&gt;0),'Control Sample Data'!AO29,37),"")</f>
        <v/>
      </c>
      <c r="AP29" s="86" t="str">
        <f>IF(SUM('Control Sample Data'!AP$3:AP$50)&gt;10,IF(AND(ISNUMBER('Control Sample Data'!AP29),'Control Sample Data'!AP29&lt;37,'Control Sample Data'!AP29&gt;0),'Control Sample Data'!AP29,37),"")</f>
        <v/>
      </c>
      <c r="AQ29" s="86" t="str">
        <f>IF(SUM('Control Sample Data'!AQ$3:AQ$50)&gt;10,IF(AND(ISNUMBER('Control Sample Data'!AQ29),'Control Sample Data'!AQ29&lt;37,'Control Sample Data'!AQ29&gt;0),'Control Sample Data'!AQ29,37),"")</f>
        <v/>
      </c>
      <c r="AR29" s="86" t="str">
        <f>IF(SUM('Control Sample Data'!AR$3:AR$50)&gt;10,IF(AND(ISNUMBER('Control Sample Data'!AR29),'Control Sample Data'!AR29&lt;37,'Control Sample Data'!AR29&gt;0),'Control Sample Data'!AR29,37),"")</f>
        <v/>
      </c>
      <c r="AS29" s="86" t="str">
        <f>IF(SUM('Control Sample Data'!AS$3:AS$50)&gt;10,IF(AND(ISNUMBER('Control Sample Data'!AS29),'Control Sample Data'!AS29&lt;37,'Control Sample Data'!AS29&gt;0),'Control Sample Data'!AS29,37),"")</f>
        <v/>
      </c>
      <c r="AT29" s="86" t="str">
        <f>IF(SUM('Control Sample Data'!AT$3:AT$50)&gt;10,IF(AND(ISNUMBER('Control Sample Data'!AT29),'Control Sample Data'!AT29&lt;37,'Control Sample Data'!AT29&gt;0),'Control Sample Data'!AT29,37),"")</f>
        <v/>
      </c>
      <c r="AU29" s="86" t="str">
        <f>IF(SUM('Control Sample Data'!AU$3:AU$50)&gt;10,IF(AND(ISNUMBER('Control Sample Data'!AU29),'Control Sample Data'!AU29&lt;37,'Control Sample Data'!AU29&gt;0),'Control Sample Data'!AU29,37),"")</f>
        <v/>
      </c>
      <c r="AV29" s="86" t="str">
        <f>IF(SUM('Control Sample Data'!AV$3:AV$50)&gt;10,IF(AND(ISNUMBER('Control Sample Data'!AV29),'Control Sample Data'!AV29&lt;37,'Control Sample Data'!AV29&gt;0),'Control Sample Data'!AV29,37),"")</f>
        <v/>
      </c>
      <c r="AW29" s="86" t="str">
        <f>IF(SUM('Control Sample Data'!AW$3:AW$50)&gt;10,IF(AND(ISNUMBER('Control Sample Data'!AW29),'Control Sample Data'!AW29&lt;37,'Control Sample Data'!AW29&gt;0),'Control Sample Data'!AW29,37),"")</f>
        <v/>
      </c>
      <c r="AX29" s="86" t="str">
        <f>IF(SUM('Control Sample Data'!AX$3:AX$50)&gt;10,IF(AND(ISNUMBER('Control Sample Data'!AX29),'Control Sample Data'!AX29&lt;37,'Control Sample Data'!AX29&gt;0),'Control Sample Data'!AX29,37),"")</f>
        <v/>
      </c>
      <c r="AY29" s="87">
        <f>IF(ISERROR(AVERAGE(Calculations!C29:AX29)),"",AVERAGE(Calculations!C29:AX29))</f>
        <v>22.413333333333338</v>
      </c>
      <c r="AZ29" s="87">
        <f>IF(ISERROR(STDEV(Calculations!C29:AX29)),"",IF(COUNT(Calculations!C29:AX29)&lt;3,"N/A",STDEV(Calculations!C29:AX29)))</f>
        <v>2.88675134594817E-2</v>
      </c>
      <c r="BA29" s="84" t="s">
        <v>1543</v>
      </c>
      <c r="BB29" s="85" t="str">
        <f>'Array Table'!B28</f>
        <v>Haemophilus parainfluenzae</v>
      </c>
      <c r="BC29" s="86">
        <f>IF(SUM('Test Sample Data'!C$3:C$50)&gt;10,IF(AND(ISNUMBER('Test Sample Data'!C29),'Test Sample Data'!C29&lt;37,'Test Sample Data'!C29&gt;0),'Test Sample Data'!C29,37),"")</f>
        <v>13.53</v>
      </c>
      <c r="BD29" s="86">
        <f>IF(SUM('Test Sample Data'!D$3:D$50)&gt;10,IF(AND(ISNUMBER('Test Sample Data'!D29),'Test Sample Data'!D29&lt;37,'Test Sample Data'!D29&gt;0),'Test Sample Data'!D29,37),"")</f>
        <v>13.59</v>
      </c>
      <c r="BE29" s="86">
        <f>IF(SUM('Test Sample Data'!E$3:E$50)&gt;10,IF(AND(ISNUMBER('Test Sample Data'!E29),'Test Sample Data'!E29&lt;37,'Test Sample Data'!E29&gt;0),'Test Sample Data'!E29,37),"")</f>
        <v>13.59</v>
      </c>
      <c r="BF29" s="86" t="str">
        <f>IF(SUM('Test Sample Data'!F$3:F$50)&gt;10,IF(AND(ISNUMBER('Test Sample Data'!F29),'Test Sample Data'!F29&lt;37,'Test Sample Data'!F29&gt;0),'Test Sample Data'!F29,37),"")</f>
        <v/>
      </c>
      <c r="BG29" s="86" t="str">
        <f>IF(SUM('Test Sample Data'!G$3:G$50)&gt;10,IF(AND(ISNUMBER('Test Sample Data'!G29),'Test Sample Data'!G29&lt;37,'Test Sample Data'!G29&gt;0),'Test Sample Data'!G29,37),"")</f>
        <v/>
      </c>
      <c r="BH29" s="86" t="str">
        <f>IF(SUM('Test Sample Data'!H$3:H$50)&gt;10,IF(AND(ISNUMBER('Test Sample Data'!H29),'Test Sample Data'!H29&lt;37,'Test Sample Data'!H29&gt;0),'Test Sample Data'!H29,37),"")</f>
        <v/>
      </c>
      <c r="BI29" s="86" t="str">
        <f>IF(SUM('Test Sample Data'!I$3:I$50)&gt;10,IF(AND(ISNUMBER('Test Sample Data'!I29),'Test Sample Data'!I29&lt;37,'Test Sample Data'!I29&gt;0),'Test Sample Data'!I29,37),"")</f>
        <v/>
      </c>
      <c r="BJ29" s="86" t="str">
        <f>IF(SUM('Test Sample Data'!J$3:J$50)&gt;10,IF(AND(ISNUMBER('Test Sample Data'!J29),'Test Sample Data'!J29&lt;37,'Test Sample Data'!J29&gt;0),'Test Sample Data'!J29,37),"")</f>
        <v/>
      </c>
      <c r="BK29" s="86" t="str">
        <f>IF(SUM('Test Sample Data'!K$3:K$50)&gt;10,IF(AND(ISNUMBER('Test Sample Data'!K29),'Test Sample Data'!K29&lt;37,'Test Sample Data'!K29&gt;0),'Test Sample Data'!K29,37),"")</f>
        <v/>
      </c>
      <c r="BL29" s="86" t="str">
        <f>IF(SUM('Test Sample Data'!L$3:L$50)&gt;10,IF(AND(ISNUMBER('Test Sample Data'!L29),'Test Sample Data'!L29&lt;37,'Test Sample Data'!L29&gt;0),'Test Sample Data'!L29,37),"")</f>
        <v/>
      </c>
      <c r="BM29" s="86" t="str">
        <f>IF(SUM('Test Sample Data'!M$3:M$50)&gt;10,IF(AND(ISNUMBER('Test Sample Data'!M29),'Test Sample Data'!M29&lt;37,'Test Sample Data'!M29&gt;0),'Test Sample Data'!M29,37),"")</f>
        <v/>
      </c>
      <c r="BN29" s="86" t="str">
        <f>IF(SUM('Test Sample Data'!N$3:N$50)&gt;10,IF(AND(ISNUMBER('Test Sample Data'!N29),'Test Sample Data'!N29&lt;37,'Test Sample Data'!N29&gt;0),'Test Sample Data'!N29,37),"")</f>
        <v/>
      </c>
      <c r="BO29" s="86" t="str">
        <f>IF(SUM('Test Sample Data'!O$3:O$50)&gt;10,IF(AND(ISNUMBER('Test Sample Data'!O29),'Test Sample Data'!O29&lt;37,'Test Sample Data'!O29&gt;0),'Test Sample Data'!O29,37),"")</f>
        <v/>
      </c>
      <c r="BP29" s="86" t="str">
        <f>IF(SUM('Test Sample Data'!P$3:P$50)&gt;10,IF(AND(ISNUMBER('Test Sample Data'!P29),'Test Sample Data'!P29&lt;37,'Test Sample Data'!P29&gt;0),'Test Sample Data'!P29,37),"")</f>
        <v/>
      </c>
      <c r="BQ29" s="86" t="str">
        <f>IF(SUM('Test Sample Data'!Q$3:Q$50)&gt;10,IF(AND(ISNUMBER('Test Sample Data'!Q29),'Test Sample Data'!Q29&lt;37,'Test Sample Data'!Q29&gt;0),'Test Sample Data'!Q29,37),"")</f>
        <v/>
      </c>
      <c r="BR29" s="86" t="str">
        <f>IF(SUM('Test Sample Data'!R$3:R$50)&gt;10,IF(AND(ISNUMBER('Test Sample Data'!R29),'Test Sample Data'!R29&lt;37,'Test Sample Data'!R29&gt;0),'Test Sample Data'!R29,37),"")</f>
        <v/>
      </c>
      <c r="BS29" s="86" t="str">
        <f>IF(SUM('Test Sample Data'!S$3:S$50)&gt;10,IF(AND(ISNUMBER('Test Sample Data'!S29),'Test Sample Data'!S29&lt;37,'Test Sample Data'!S29&gt;0),'Test Sample Data'!S29,37),"")</f>
        <v/>
      </c>
      <c r="BT29" s="86" t="str">
        <f>IF(SUM('Test Sample Data'!T$3:T$50)&gt;10,IF(AND(ISNUMBER('Test Sample Data'!T29),'Test Sample Data'!T29&lt;37,'Test Sample Data'!T29&gt;0),'Test Sample Data'!T29,37),"")</f>
        <v/>
      </c>
      <c r="BU29" s="86" t="str">
        <f>IF(SUM('Test Sample Data'!U$3:U$50)&gt;10,IF(AND(ISNUMBER('Test Sample Data'!U29),'Test Sample Data'!U29&lt;37,'Test Sample Data'!U29&gt;0),'Test Sample Data'!U29,37),"")</f>
        <v/>
      </c>
      <c r="BV29" s="86" t="str">
        <f>IF(SUM('Test Sample Data'!V$3:V$50)&gt;10,IF(AND(ISNUMBER('Test Sample Data'!V29),'Test Sample Data'!V29&lt;37,'Test Sample Data'!V29&gt;0),'Test Sample Data'!V29,37),"")</f>
        <v/>
      </c>
      <c r="BW29" s="86" t="str">
        <f>IF(SUM('Test Sample Data'!W$3:W$50)&gt;10,IF(AND(ISNUMBER('Test Sample Data'!W29),'Test Sample Data'!W29&lt;37,'Test Sample Data'!W29&gt;0),'Test Sample Data'!W29,37),"")</f>
        <v/>
      </c>
      <c r="BX29" s="86" t="str">
        <f>IF(SUM('Test Sample Data'!X$3:X$50)&gt;10,IF(AND(ISNUMBER('Test Sample Data'!X29),'Test Sample Data'!X29&lt;37,'Test Sample Data'!X29&gt;0),'Test Sample Data'!X29,37),"")</f>
        <v/>
      </c>
      <c r="BY29" s="86" t="str">
        <f>IF(SUM('Test Sample Data'!Y$3:Y$50)&gt;10,IF(AND(ISNUMBER('Test Sample Data'!Y29),'Test Sample Data'!Y29&lt;37,'Test Sample Data'!Y29&gt;0),'Test Sample Data'!Y29,37),"")</f>
        <v/>
      </c>
      <c r="BZ29" s="86" t="str">
        <f>IF(SUM('Test Sample Data'!Z$3:Z$50)&gt;10,IF(AND(ISNUMBER('Test Sample Data'!Z29),'Test Sample Data'!Z29&lt;37,'Test Sample Data'!Z29&gt;0),'Test Sample Data'!Z29,37),"")</f>
        <v/>
      </c>
      <c r="CA29" s="86" t="str">
        <f>IF(SUM('Test Sample Data'!AA$3:AA$50)&gt;10,IF(AND(ISNUMBER('Test Sample Data'!AA29),'Test Sample Data'!AA29&lt;37,'Test Sample Data'!AA29&gt;0),'Test Sample Data'!AA29,37),"")</f>
        <v/>
      </c>
      <c r="CB29" s="86" t="str">
        <f>IF(SUM('Test Sample Data'!AB$3:AB$50)&gt;10,IF(AND(ISNUMBER('Test Sample Data'!AB29),'Test Sample Data'!AB29&lt;37,'Test Sample Data'!AB29&gt;0),'Test Sample Data'!AB29,37),"")</f>
        <v/>
      </c>
      <c r="CC29" s="86" t="str">
        <f>IF(SUM('Test Sample Data'!AC$3:AC$50)&gt;10,IF(AND(ISNUMBER('Test Sample Data'!AC29),'Test Sample Data'!AC29&lt;37,'Test Sample Data'!AC29&gt;0),'Test Sample Data'!AC29,37),"")</f>
        <v/>
      </c>
      <c r="CD29" s="86" t="str">
        <f>IF(SUM('Test Sample Data'!AD$3:AD$50)&gt;10,IF(AND(ISNUMBER('Test Sample Data'!AD29),'Test Sample Data'!AD29&lt;37,'Test Sample Data'!AD29&gt;0),'Test Sample Data'!AD29,37),"")</f>
        <v/>
      </c>
      <c r="CE29" s="86" t="str">
        <f>IF(SUM('Test Sample Data'!AE$3:AE$50)&gt;10,IF(AND(ISNUMBER('Test Sample Data'!AE29),'Test Sample Data'!AE29&lt;37,'Test Sample Data'!AE29&gt;0),'Test Sample Data'!AE29,37),"")</f>
        <v/>
      </c>
      <c r="CF29" s="86" t="str">
        <f>IF(SUM('Test Sample Data'!AF$3:AF$50)&gt;10,IF(AND(ISNUMBER('Test Sample Data'!AF29),'Test Sample Data'!AF29&lt;37,'Test Sample Data'!AF29&gt;0),'Test Sample Data'!AF29,37),"")</f>
        <v/>
      </c>
      <c r="CG29" s="86" t="str">
        <f>IF(SUM('Test Sample Data'!AG$3:AG$50)&gt;10,IF(AND(ISNUMBER('Test Sample Data'!AG29),'Test Sample Data'!AG29&lt;37,'Test Sample Data'!AG29&gt;0),'Test Sample Data'!AG29,37),"")</f>
        <v/>
      </c>
      <c r="CH29" s="86" t="str">
        <f>IF(SUM('Test Sample Data'!AH$3:AH$50)&gt;10,IF(AND(ISNUMBER('Test Sample Data'!AH29),'Test Sample Data'!AH29&lt;37,'Test Sample Data'!AH29&gt;0),'Test Sample Data'!AH29,37),"")</f>
        <v/>
      </c>
      <c r="CI29" s="86" t="str">
        <f>IF(SUM('Test Sample Data'!AI$3:AI$50)&gt;10,IF(AND(ISNUMBER('Test Sample Data'!AI29),'Test Sample Data'!AI29&lt;37,'Test Sample Data'!AI29&gt;0),'Test Sample Data'!AI29,37),"")</f>
        <v/>
      </c>
      <c r="CJ29" s="86" t="str">
        <f>IF(SUM('Test Sample Data'!AJ$3:AJ$50)&gt;10,IF(AND(ISNUMBER('Test Sample Data'!AJ29),'Test Sample Data'!AJ29&lt;37,'Test Sample Data'!AJ29&gt;0),'Test Sample Data'!AJ29,37),"")</f>
        <v/>
      </c>
      <c r="CK29" s="86" t="str">
        <f>IF(SUM('Test Sample Data'!AK$3:AK$50)&gt;10,IF(AND(ISNUMBER('Test Sample Data'!AK29),'Test Sample Data'!AK29&lt;37,'Test Sample Data'!AK29&gt;0),'Test Sample Data'!AK29,37),"")</f>
        <v/>
      </c>
      <c r="CL29" s="86" t="str">
        <f>IF(SUM('Test Sample Data'!AL$3:AL$50)&gt;10,IF(AND(ISNUMBER('Test Sample Data'!AL29),'Test Sample Data'!AL29&lt;37,'Test Sample Data'!AL29&gt;0),'Test Sample Data'!AL29,37),"")</f>
        <v/>
      </c>
      <c r="CM29" s="86" t="str">
        <f>IF(SUM('Test Sample Data'!AM$3:AM$50)&gt;10,IF(AND(ISNUMBER('Test Sample Data'!AM29),'Test Sample Data'!AM29&lt;37,'Test Sample Data'!AM29&gt;0),'Test Sample Data'!AM29,37),"")</f>
        <v/>
      </c>
      <c r="CN29" s="86" t="str">
        <f>IF(SUM('Test Sample Data'!AN$3:AN$50)&gt;10,IF(AND(ISNUMBER('Test Sample Data'!AN29),'Test Sample Data'!AN29&lt;37,'Test Sample Data'!AN29&gt;0),'Test Sample Data'!AN29,37),"")</f>
        <v/>
      </c>
      <c r="CO29" s="86" t="str">
        <f>IF(SUM('Test Sample Data'!AO$3:AO$50)&gt;10,IF(AND(ISNUMBER('Test Sample Data'!AO29),'Test Sample Data'!AO29&lt;37,'Test Sample Data'!AO29&gt;0),'Test Sample Data'!AO29,37),"")</f>
        <v/>
      </c>
      <c r="CP29" s="86" t="str">
        <f>IF(SUM('Test Sample Data'!AP$3:AP$50)&gt;10,IF(AND(ISNUMBER('Test Sample Data'!AP29),'Test Sample Data'!AP29&lt;37,'Test Sample Data'!AP29&gt;0),'Test Sample Data'!AP29,37),"")</f>
        <v/>
      </c>
      <c r="CQ29" s="86" t="str">
        <f>IF(SUM('Test Sample Data'!AQ$3:AQ$50)&gt;10,IF(AND(ISNUMBER('Test Sample Data'!AQ29),'Test Sample Data'!AQ29&lt;37,'Test Sample Data'!AQ29&gt;0),'Test Sample Data'!AQ29,37),"")</f>
        <v/>
      </c>
      <c r="CR29" s="86" t="str">
        <f>IF(SUM('Test Sample Data'!AR$3:AR$50)&gt;10,IF(AND(ISNUMBER('Test Sample Data'!AR29),'Test Sample Data'!AR29&lt;37,'Test Sample Data'!AR29&gt;0),'Test Sample Data'!AR29,37),"")</f>
        <v/>
      </c>
      <c r="CS29" s="86" t="str">
        <f>IF(SUM('Test Sample Data'!AS$3:AS$50)&gt;10,IF(AND(ISNUMBER('Test Sample Data'!AS29),'Test Sample Data'!AS29&lt;37,'Test Sample Data'!AS29&gt;0),'Test Sample Data'!AS29,37),"")</f>
        <v/>
      </c>
      <c r="CT29" s="86" t="str">
        <f>IF(SUM('Test Sample Data'!AT$3:AT$50)&gt;10,IF(AND(ISNUMBER('Test Sample Data'!AT29),'Test Sample Data'!AT29&lt;37,'Test Sample Data'!AT29&gt;0),'Test Sample Data'!AT29,37),"")</f>
        <v/>
      </c>
      <c r="CU29" s="86" t="str">
        <f>IF(SUM('Test Sample Data'!AU$3:AU$50)&gt;10,IF(AND(ISNUMBER('Test Sample Data'!AU29),'Test Sample Data'!AU29&lt;37,'Test Sample Data'!AU29&gt;0),'Test Sample Data'!AU29,37),"")</f>
        <v/>
      </c>
      <c r="CV29" s="86" t="str">
        <f>IF(SUM('Test Sample Data'!AV$3:AV$50)&gt;10,IF(AND(ISNUMBER('Test Sample Data'!AV29),'Test Sample Data'!AV29&lt;37,'Test Sample Data'!AV29&gt;0),'Test Sample Data'!AV29,37),"")</f>
        <v/>
      </c>
      <c r="CW29" s="86" t="str">
        <f>IF(SUM('Test Sample Data'!AW$3:AW$50)&gt;10,IF(AND(ISNUMBER('Test Sample Data'!AW29),'Test Sample Data'!AW29&lt;37,'Test Sample Data'!AW29&gt;0),'Test Sample Data'!AW29,37),"")</f>
        <v/>
      </c>
      <c r="CX29" s="86" t="str">
        <f>IF(SUM('Test Sample Data'!AX$3:AX$50)&gt;10,IF(AND(ISNUMBER('Test Sample Data'!AX29),'Test Sample Data'!AX29&lt;37,'Test Sample Data'!AX29&gt;0),'Test Sample Data'!AX29,37),"")</f>
        <v/>
      </c>
      <c r="CY29" s="87">
        <f>IF(ISERROR(AVERAGE(Calculations!BC29:CX29)),"",AVERAGE(Calculations!BC29:CX29))</f>
        <v>13.569999999999999</v>
      </c>
      <c r="CZ29" s="87">
        <f>IF(ISERROR(STDEV(Calculations!BC29:CX29)),"",IF(COUNT(Calculations!BC29:CX29)&lt;3,"N/A",STDEV(Calculations!BC29:CX29)))</f>
        <v>3.4641016151377831E-2</v>
      </c>
      <c r="DA29" s="84" t="s">
        <v>1543</v>
      </c>
      <c r="DB29" s="85" t="str">
        <f>'Array Table'!B28</f>
        <v>Haemophilus parainfluenzae</v>
      </c>
      <c r="DC29" s="87">
        <f>IF(SUM('No Template Controls'!C$3:C$50)&gt;10,IF(AND(ISNUMBER('No Template Controls'!C29),'No Template Controls'!C29&lt;37,'No Template Controls'!C29&gt;0),'No Template Controls'!C29,37),"")</f>
        <v>37</v>
      </c>
      <c r="DD29" s="87">
        <f>IF(SUM('No Template Controls'!D$3:D$50)&gt;10,IF(AND(ISNUMBER('No Template Controls'!D29),'No Template Controls'!D29&lt;37,'No Template Controls'!D29&gt;0),'No Template Controls'!D29,37),"")</f>
        <v>37</v>
      </c>
      <c r="DE29" s="87">
        <f>IF(SUM('No Template Controls'!E$3:E$50)&gt;10,IF(AND(ISNUMBER('No Template Controls'!E29),'No Template Controls'!E29&lt;37,'No Template Controls'!E29&gt;0),'No Template Controls'!E29,37),"")</f>
        <v>37</v>
      </c>
      <c r="DF29" s="87" t="str">
        <f>IF(SUM('No Template Controls'!F$3:F$50)&gt;10,IF(AND(ISNUMBER('No Template Controls'!F29),'No Template Controls'!F29&lt;37,'No Template Controls'!F29&gt;0),'No Template Controls'!F29,37),"")</f>
        <v/>
      </c>
      <c r="DG29" s="87" t="str">
        <f>IF(SUM('No Template Controls'!G$3:G$50)&gt;10,IF(AND(ISNUMBER('No Template Controls'!G29),'No Template Controls'!G29&lt;37,'No Template Controls'!G29&gt;0),'No Template Controls'!G29,37),"")</f>
        <v/>
      </c>
      <c r="DH29" s="87" t="str">
        <f>IF(SUM('No Template Controls'!H$3:H$50)&gt;10,IF(AND(ISNUMBER('No Template Controls'!H29),'No Template Controls'!H29&lt;37,'No Template Controls'!H29&gt;0),'No Template Controls'!H29,37),"")</f>
        <v/>
      </c>
      <c r="DI29" s="87">
        <f>IF(ISERROR(AVERAGE(Calculations!DC29:DH29)),"",AVERAGE(Calculations!DC29:DH29))</f>
        <v>37</v>
      </c>
      <c r="DJ29" s="87">
        <f>IF(ISERROR(STDEV(Calculations!DC29:DH29)),"",IF(COUNT(Calculations!DC29:DH29)&lt;3,"N/A",STDEV(Calculations!DC29:DH29)))</f>
        <v>0</v>
      </c>
      <c r="DK29" s="84" t="s">
        <v>1543</v>
      </c>
      <c r="DL29" s="85" t="str">
        <f>'Array Table'!B28</f>
        <v>Haemophilus parainfluenzae</v>
      </c>
      <c r="DM29" s="86">
        <f t="shared" si="0"/>
        <v>-2.120000000000001</v>
      </c>
      <c r="DN29" s="86">
        <f t="shared" si="1"/>
        <v>-2.2950000000000017</v>
      </c>
      <c r="DO29" s="86">
        <f t="shared" si="2"/>
        <v>-2.0700000000000003</v>
      </c>
      <c r="DP29" s="86" t="str">
        <f t="shared" si="3"/>
        <v/>
      </c>
      <c r="DQ29" s="86" t="str">
        <f t="shared" si="4"/>
        <v/>
      </c>
      <c r="DR29" s="86" t="str">
        <f t="shared" si="5"/>
        <v/>
      </c>
      <c r="DS29" s="86" t="str">
        <f t="shared" si="6"/>
        <v/>
      </c>
      <c r="DT29" s="86" t="str">
        <f t="shared" si="7"/>
        <v/>
      </c>
      <c r="DU29" s="86" t="str">
        <f t="shared" si="8"/>
        <v/>
      </c>
      <c r="DV29" s="86" t="str">
        <f t="shared" si="9"/>
        <v/>
      </c>
      <c r="DW29" s="86" t="str">
        <f t="shared" si="10"/>
        <v/>
      </c>
      <c r="DX29" s="86" t="str">
        <f t="shared" si="11"/>
        <v/>
      </c>
      <c r="DY29" s="86" t="str">
        <f t="shared" si="12"/>
        <v/>
      </c>
      <c r="DZ29" s="86" t="str">
        <f t="shared" si="13"/>
        <v/>
      </c>
      <c r="EA29" s="86" t="str">
        <f t="shared" si="14"/>
        <v/>
      </c>
      <c r="EB29" s="86" t="str">
        <f t="shared" si="15"/>
        <v/>
      </c>
      <c r="EC29" s="86" t="str">
        <f t="shared" si="16"/>
        <v/>
      </c>
      <c r="ED29" s="86" t="str">
        <f t="shared" si="17"/>
        <v/>
      </c>
      <c r="EE29" s="86" t="str">
        <f t="shared" si="18"/>
        <v/>
      </c>
      <c r="EF29" s="86" t="str">
        <f t="shared" si="19"/>
        <v/>
      </c>
      <c r="EG29" s="86" t="str">
        <f t="shared" si="20"/>
        <v/>
      </c>
      <c r="EH29" s="86" t="str">
        <f t="shared" si="21"/>
        <v/>
      </c>
      <c r="EI29" s="86" t="str">
        <f t="shared" si="22"/>
        <v/>
      </c>
      <c r="EJ29" s="86" t="str">
        <f t="shared" si="23"/>
        <v/>
      </c>
      <c r="EK29" s="86" t="str">
        <f t="shared" si="24"/>
        <v/>
      </c>
      <c r="EL29" s="86" t="str">
        <f t="shared" si="25"/>
        <v/>
      </c>
      <c r="EM29" s="86" t="str">
        <f t="shared" si="26"/>
        <v/>
      </c>
      <c r="EN29" s="86" t="str">
        <f t="shared" si="27"/>
        <v/>
      </c>
      <c r="EO29" s="86" t="str">
        <f t="shared" si="28"/>
        <v/>
      </c>
      <c r="EP29" s="86" t="str">
        <f t="shared" si="29"/>
        <v/>
      </c>
      <c r="EQ29" s="86" t="str">
        <f t="shared" si="30"/>
        <v/>
      </c>
      <c r="ER29" s="86" t="str">
        <f t="shared" si="31"/>
        <v/>
      </c>
      <c r="ES29" s="86" t="str">
        <f t="shared" si="32"/>
        <v/>
      </c>
      <c r="ET29" s="86" t="str">
        <f t="shared" si="33"/>
        <v/>
      </c>
      <c r="EU29" s="86" t="str">
        <f t="shared" si="34"/>
        <v/>
      </c>
      <c r="EV29" s="86" t="str">
        <f t="shared" si="35"/>
        <v/>
      </c>
      <c r="EW29" s="86" t="str">
        <f t="shared" si="36"/>
        <v/>
      </c>
      <c r="EX29" s="86" t="str">
        <f t="shared" si="37"/>
        <v/>
      </c>
      <c r="EY29" s="86" t="str">
        <f t="shared" si="38"/>
        <v/>
      </c>
      <c r="EZ29" s="86" t="str">
        <f t="shared" si="39"/>
        <v/>
      </c>
      <c r="FA29" s="86" t="str">
        <f t="shared" si="40"/>
        <v/>
      </c>
      <c r="FB29" s="86" t="str">
        <f t="shared" si="41"/>
        <v/>
      </c>
      <c r="FC29" s="86" t="str">
        <f t="shared" si="42"/>
        <v/>
      </c>
      <c r="FD29" s="86" t="str">
        <f t="shared" si="43"/>
        <v/>
      </c>
      <c r="FE29" s="86" t="str">
        <f t="shared" si="44"/>
        <v/>
      </c>
      <c r="FF29" s="86" t="str">
        <f t="shared" si="45"/>
        <v/>
      </c>
      <c r="FG29" s="86" t="str">
        <f t="shared" si="46"/>
        <v/>
      </c>
      <c r="FH29" s="86" t="str">
        <f t="shared" si="47"/>
        <v/>
      </c>
      <c r="FI29" s="88">
        <f t="shared" si="48"/>
        <v>-2.1616666666666675</v>
      </c>
      <c r="FJ29" s="84" t="s">
        <v>1543</v>
      </c>
      <c r="FK29" s="85" t="str">
        <f>'Array Table'!B28</f>
        <v>Haemophilus parainfluenzae</v>
      </c>
      <c r="FL29" s="86">
        <f t="shared" si="49"/>
        <v>-10.825000000000001</v>
      </c>
      <c r="FM29" s="86">
        <f t="shared" si="50"/>
        <v>-11.765000000000001</v>
      </c>
      <c r="FN29" s="86">
        <f t="shared" si="51"/>
        <v>-10.265000000000001</v>
      </c>
      <c r="FO29" s="86" t="str">
        <f t="shared" si="52"/>
        <v/>
      </c>
      <c r="FP29" s="86" t="str">
        <f t="shared" si="53"/>
        <v/>
      </c>
      <c r="FQ29" s="86" t="str">
        <f t="shared" si="54"/>
        <v/>
      </c>
      <c r="FR29" s="86" t="str">
        <f t="shared" si="55"/>
        <v/>
      </c>
      <c r="FS29" s="86" t="str">
        <f t="shared" si="56"/>
        <v/>
      </c>
      <c r="FT29" s="86" t="str">
        <f t="shared" si="57"/>
        <v/>
      </c>
      <c r="FU29" s="86" t="str">
        <f t="shared" si="58"/>
        <v/>
      </c>
      <c r="FV29" s="86" t="str">
        <f t="shared" si="59"/>
        <v/>
      </c>
      <c r="FW29" s="86" t="str">
        <f t="shared" si="60"/>
        <v/>
      </c>
      <c r="FX29" s="86" t="str">
        <f t="shared" si="61"/>
        <v/>
      </c>
      <c r="FY29" s="86" t="str">
        <f t="shared" si="62"/>
        <v/>
      </c>
      <c r="FZ29" s="86" t="str">
        <f t="shared" si="63"/>
        <v/>
      </c>
      <c r="GA29" s="86" t="str">
        <f t="shared" si="64"/>
        <v/>
      </c>
      <c r="GB29" s="86" t="str">
        <f t="shared" si="65"/>
        <v/>
      </c>
      <c r="GC29" s="86" t="str">
        <f t="shared" si="66"/>
        <v/>
      </c>
      <c r="GD29" s="86" t="str">
        <f t="shared" si="67"/>
        <v/>
      </c>
      <c r="GE29" s="86" t="str">
        <f t="shared" si="68"/>
        <v/>
      </c>
      <c r="GF29" s="86" t="str">
        <f t="shared" si="69"/>
        <v/>
      </c>
      <c r="GG29" s="86" t="str">
        <f t="shared" si="70"/>
        <v/>
      </c>
      <c r="GH29" s="86" t="str">
        <f t="shared" si="71"/>
        <v/>
      </c>
      <c r="GI29" s="86" t="str">
        <f t="shared" si="72"/>
        <v/>
      </c>
      <c r="GJ29" s="86" t="str">
        <f t="shared" si="73"/>
        <v/>
      </c>
      <c r="GK29" s="86" t="str">
        <f t="shared" si="74"/>
        <v/>
      </c>
      <c r="GL29" s="86" t="str">
        <f t="shared" si="75"/>
        <v/>
      </c>
      <c r="GM29" s="86" t="str">
        <f t="shared" si="76"/>
        <v/>
      </c>
      <c r="GN29" s="86" t="str">
        <f t="shared" si="77"/>
        <v/>
      </c>
      <c r="GO29" s="86" t="str">
        <f t="shared" si="78"/>
        <v/>
      </c>
      <c r="GP29" s="86" t="str">
        <f t="shared" si="79"/>
        <v/>
      </c>
      <c r="GQ29" s="86" t="str">
        <f t="shared" si="80"/>
        <v/>
      </c>
      <c r="GR29" s="86" t="str">
        <f t="shared" si="81"/>
        <v/>
      </c>
      <c r="GS29" s="86" t="str">
        <f t="shared" si="82"/>
        <v/>
      </c>
      <c r="GT29" s="86" t="str">
        <f t="shared" si="83"/>
        <v/>
      </c>
      <c r="GU29" s="86" t="str">
        <f t="shared" si="84"/>
        <v/>
      </c>
      <c r="GV29" s="86" t="str">
        <f t="shared" si="85"/>
        <v/>
      </c>
      <c r="GW29" s="86" t="str">
        <f t="shared" si="86"/>
        <v/>
      </c>
      <c r="GX29" s="86" t="str">
        <f t="shared" si="87"/>
        <v/>
      </c>
      <c r="GY29" s="86" t="str">
        <f t="shared" si="88"/>
        <v/>
      </c>
      <c r="GZ29" s="86" t="str">
        <f t="shared" si="89"/>
        <v/>
      </c>
      <c r="HA29" s="86" t="str">
        <f t="shared" si="90"/>
        <v/>
      </c>
      <c r="HB29" s="86" t="str">
        <f t="shared" si="91"/>
        <v/>
      </c>
      <c r="HC29" s="86" t="str">
        <f t="shared" si="92"/>
        <v/>
      </c>
      <c r="HD29" s="86" t="str">
        <f t="shared" si="93"/>
        <v/>
      </c>
      <c r="HE29" s="86" t="str">
        <f t="shared" si="94"/>
        <v/>
      </c>
      <c r="HF29" s="86" t="str">
        <f t="shared" si="95"/>
        <v/>
      </c>
      <c r="HG29" s="86" t="str">
        <f t="shared" si="96"/>
        <v/>
      </c>
      <c r="HH29" s="89">
        <f t="shared" si="97"/>
        <v>-10.951666666666668</v>
      </c>
      <c r="HI29" s="84" t="s">
        <v>1543</v>
      </c>
      <c r="HJ29" s="85" t="str">
        <f>'Array Table'!B28</f>
        <v>Haemophilus parainfluenzae</v>
      </c>
      <c r="HK29" s="87">
        <f t="shared" si="154"/>
        <v>442.64306242962687</v>
      </c>
      <c r="HL29" s="90">
        <f t="shared" si="149"/>
        <v>442.64306242962687</v>
      </c>
      <c r="HM29" s="87">
        <f t="shared" si="150"/>
        <v>2.6460536618863943</v>
      </c>
      <c r="HN29" s="84" t="s">
        <v>1543</v>
      </c>
      <c r="HO29" s="85" t="str">
        <f>'Array Table'!B28</f>
        <v>Haemophilus parainfluenzae</v>
      </c>
      <c r="HP29" s="92">
        <f t="shared" si="151"/>
        <v>14.620000000000001</v>
      </c>
      <c r="HQ29" s="92">
        <f t="shared" si="236"/>
        <v>14.57</v>
      </c>
      <c r="HR29" s="92">
        <f t="shared" si="237"/>
        <v>14.57</v>
      </c>
      <c r="HS29" s="92" t="str">
        <f t="shared" si="238"/>
        <v/>
      </c>
      <c r="HT29" s="92" t="str">
        <f t="shared" si="239"/>
        <v/>
      </c>
      <c r="HU29" s="92" t="str">
        <f t="shared" si="240"/>
        <v/>
      </c>
      <c r="HV29" s="92" t="str">
        <f t="shared" si="241"/>
        <v/>
      </c>
      <c r="HW29" s="92" t="str">
        <f t="shared" si="242"/>
        <v/>
      </c>
      <c r="HX29" s="92" t="str">
        <f t="shared" si="243"/>
        <v/>
      </c>
      <c r="HY29" s="92" t="str">
        <f t="shared" si="244"/>
        <v/>
      </c>
      <c r="HZ29" s="92" t="str">
        <f t="shared" si="245"/>
        <v/>
      </c>
      <c r="IA29" s="92" t="str">
        <f t="shared" si="246"/>
        <v/>
      </c>
      <c r="IB29" s="92" t="str">
        <f t="shared" si="247"/>
        <v/>
      </c>
      <c r="IC29" s="92" t="str">
        <f t="shared" si="248"/>
        <v/>
      </c>
      <c r="ID29" s="92" t="str">
        <f t="shared" si="249"/>
        <v/>
      </c>
      <c r="IE29" s="92" t="str">
        <f t="shared" si="250"/>
        <v/>
      </c>
      <c r="IF29" s="92" t="str">
        <f t="shared" si="251"/>
        <v/>
      </c>
      <c r="IG29" s="92" t="str">
        <f t="shared" si="252"/>
        <v/>
      </c>
      <c r="IH29" s="92" t="str">
        <f t="shared" si="253"/>
        <v/>
      </c>
      <c r="II29" s="92" t="str">
        <f t="shared" si="254"/>
        <v/>
      </c>
      <c r="IJ29" s="92" t="str">
        <f t="shared" si="255"/>
        <v/>
      </c>
      <c r="IK29" s="92" t="str">
        <f t="shared" si="155"/>
        <v/>
      </c>
      <c r="IL29" s="92" t="str">
        <f t="shared" si="156"/>
        <v/>
      </c>
      <c r="IM29" s="92" t="str">
        <f t="shared" si="157"/>
        <v/>
      </c>
      <c r="IN29" s="92" t="str">
        <f t="shared" si="158"/>
        <v/>
      </c>
      <c r="IO29" s="92" t="str">
        <f t="shared" si="159"/>
        <v/>
      </c>
      <c r="IP29" s="92" t="str">
        <f t="shared" si="160"/>
        <v/>
      </c>
      <c r="IQ29" s="92" t="str">
        <f t="shared" si="161"/>
        <v/>
      </c>
      <c r="IR29" s="92" t="str">
        <f t="shared" si="162"/>
        <v/>
      </c>
      <c r="IS29" s="92" t="str">
        <f t="shared" si="163"/>
        <v/>
      </c>
      <c r="IT29" s="92" t="str">
        <f t="shared" si="164"/>
        <v/>
      </c>
      <c r="IU29" s="92" t="str">
        <f t="shared" si="165"/>
        <v/>
      </c>
      <c r="IV29" s="92" t="str">
        <f t="shared" si="166"/>
        <v/>
      </c>
      <c r="IW29" s="92" t="str">
        <f t="shared" si="167"/>
        <v/>
      </c>
      <c r="IX29" s="92" t="str">
        <f t="shared" si="168"/>
        <v/>
      </c>
      <c r="IY29" s="92" t="str">
        <f t="shared" si="169"/>
        <v/>
      </c>
      <c r="IZ29" s="92" t="str">
        <f t="shared" si="170"/>
        <v/>
      </c>
      <c r="JA29" s="92" t="str">
        <f t="shared" si="171"/>
        <v/>
      </c>
      <c r="JB29" s="92" t="str">
        <f t="shared" si="172"/>
        <v/>
      </c>
      <c r="JC29" s="92" t="str">
        <f t="shared" si="173"/>
        <v/>
      </c>
      <c r="JD29" s="92" t="str">
        <f t="shared" si="174"/>
        <v/>
      </c>
      <c r="JE29" s="92" t="str">
        <f t="shared" si="175"/>
        <v/>
      </c>
      <c r="JF29" s="92" t="str">
        <f t="shared" si="176"/>
        <v/>
      </c>
      <c r="JG29" s="92" t="str">
        <f t="shared" si="177"/>
        <v/>
      </c>
      <c r="JH29" s="92" t="str">
        <f t="shared" si="178"/>
        <v/>
      </c>
      <c r="JI29" s="92" t="str">
        <f t="shared" si="179"/>
        <v/>
      </c>
      <c r="JJ29" s="92" t="str">
        <f t="shared" si="180"/>
        <v/>
      </c>
      <c r="JK29" s="92" t="str">
        <f t="shared" si="181"/>
        <v/>
      </c>
      <c r="JL29" s="84" t="s">
        <v>1543</v>
      </c>
      <c r="JM29" s="85" t="str">
        <f>'Array Table'!B28</f>
        <v>Haemophilus parainfluenzae</v>
      </c>
      <c r="JN29" s="92">
        <f t="shared" si="152"/>
        <v>23.47</v>
      </c>
      <c r="JO29" s="92">
        <f t="shared" si="256"/>
        <v>23.41</v>
      </c>
      <c r="JP29" s="92">
        <f t="shared" si="257"/>
        <v>23.41</v>
      </c>
      <c r="JQ29" s="92" t="str">
        <f t="shared" si="258"/>
        <v/>
      </c>
      <c r="JR29" s="92" t="str">
        <f t="shared" si="259"/>
        <v/>
      </c>
      <c r="JS29" s="92" t="str">
        <f t="shared" si="260"/>
        <v/>
      </c>
      <c r="JT29" s="92" t="str">
        <f t="shared" si="261"/>
        <v/>
      </c>
      <c r="JU29" s="92" t="str">
        <f t="shared" si="262"/>
        <v/>
      </c>
      <c r="JV29" s="92" t="str">
        <f t="shared" si="263"/>
        <v/>
      </c>
      <c r="JW29" s="92" t="str">
        <f t="shared" si="264"/>
        <v/>
      </c>
      <c r="JX29" s="92" t="str">
        <f t="shared" si="265"/>
        <v/>
      </c>
      <c r="JY29" s="92" t="str">
        <f t="shared" si="266"/>
        <v/>
      </c>
      <c r="JZ29" s="92" t="str">
        <f t="shared" si="267"/>
        <v/>
      </c>
      <c r="KA29" s="92" t="str">
        <f t="shared" si="268"/>
        <v/>
      </c>
      <c r="KB29" s="92" t="str">
        <f t="shared" si="269"/>
        <v/>
      </c>
      <c r="KC29" s="92" t="str">
        <f t="shared" si="270"/>
        <v/>
      </c>
      <c r="KD29" s="92" t="str">
        <f t="shared" si="271"/>
        <v/>
      </c>
      <c r="KE29" s="92" t="str">
        <f t="shared" si="272"/>
        <v/>
      </c>
      <c r="KF29" s="92" t="str">
        <f t="shared" si="273"/>
        <v/>
      </c>
      <c r="KG29" s="92" t="str">
        <f t="shared" si="274"/>
        <v/>
      </c>
      <c r="KH29" s="92" t="str">
        <f t="shared" si="275"/>
        <v/>
      </c>
      <c r="KI29" s="92" t="str">
        <f t="shared" si="182"/>
        <v/>
      </c>
      <c r="KJ29" s="92" t="str">
        <f t="shared" si="183"/>
        <v/>
      </c>
      <c r="KK29" s="92" t="str">
        <f t="shared" si="184"/>
        <v/>
      </c>
      <c r="KL29" s="92" t="str">
        <f t="shared" si="185"/>
        <v/>
      </c>
      <c r="KM29" s="92" t="str">
        <f t="shared" si="186"/>
        <v/>
      </c>
      <c r="KN29" s="92" t="str">
        <f t="shared" si="187"/>
        <v/>
      </c>
      <c r="KO29" s="92" t="str">
        <f t="shared" si="188"/>
        <v/>
      </c>
      <c r="KP29" s="92" t="str">
        <f t="shared" si="189"/>
        <v/>
      </c>
      <c r="KQ29" s="92" t="str">
        <f t="shared" si="190"/>
        <v/>
      </c>
      <c r="KR29" s="92" t="str">
        <f t="shared" si="191"/>
        <v/>
      </c>
      <c r="KS29" s="92" t="str">
        <f t="shared" si="192"/>
        <v/>
      </c>
      <c r="KT29" s="92" t="str">
        <f t="shared" si="193"/>
        <v/>
      </c>
      <c r="KU29" s="92" t="str">
        <f t="shared" si="194"/>
        <v/>
      </c>
      <c r="KV29" s="92" t="str">
        <f t="shared" si="195"/>
        <v/>
      </c>
      <c r="KW29" s="92" t="str">
        <f t="shared" si="196"/>
        <v/>
      </c>
      <c r="KX29" s="92" t="str">
        <f t="shared" si="197"/>
        <v/>
      </c>
      <c r="KY29" s="92" t="str">
        <f t="shared" si="198"/>
        <v/>
      </c>
      <c r="KZ29" s="92" t="str">
        <f t="shared" si="199"/>
        <v/>
      </c>
      <c r="LA29" s="92" t="str">
        <f t="shared" si="200"/>
        <v/>
      </c>
      <c r="LB29" s="92" t="str">
        <f t="shared" si="201"/>
        <v/>
      </c>
      <c r="LC29" s="92" t="str">
        <f t="shared" si="202"/>
        <v/>
      </c>
      <c r="LD29" s="92" t="str">
        <f t="shared" si="203"/>
        <v/>
      </c>
      <c r="LE29" s="92" t="str">
        <f t="shared" si="204"/>
        <v/>
      </c>
      <c r="LF29" s="92" t="str">
        <f t="shared" si="205"/>
        <v/>
      </c>
      <c r="LG29" s="92" t="str">
        <f t="shared" si="206"/>
        <v/>
      </c>
      <c r="LH29" s="92" t="str">
        <f t="shared" si="207"/>
        <v/>
      </c>
      <c r="LI29" s="92" t="str">
        <f t="shared" si="208"/>
        <v/>
      </c>
      <c r="LJ29" s="84" t="s">
        <v>1543</v>
      </c>
      <c r="LK29" s="85" t="str">
        <f>'Array Table'!B28</f>
        <v>Haemophilus parainfluenzae</v>
      </c>
      <c r="LL29" s="93" t="str">
        <f t="shared" si="153"/>
        <v>+</v>
      </c>
      <c r="LM29" s="93" t="str">
        <f t="shared" si="276"/>
        <v>+</v>
      </c>
      <c r="LN29" s="93" t="str">
        <f t="shared" si="277"/>
        <v>+</v>
      </c>
      <c r="LO29" s="93" t="str">
        <f t="shared" si="278"/>
        <v/>
      </c>
      <c r="LP29" s="93" t="str">
        <f t="shared" si="279"/>
        <v/>
      </c>
      <c r="LQ29" s="93" t="str">
        <f t="shared" si="280"/>
        <v/>
      </c>
      <c r="LR29" s="93" t="str">
        <f t="shared" si="281"/>
        <v/>
      </c>
      <c r="LS29" s="93" t="str">
        <f t="shared" si="282"/>
        <v/>
      </c>
      <c r="LT29" s="93" t="str">
        <f t="shared" si="283"/>
        <v/>
      </c>
      <c r="LU29" s="93" t="str">
        <f t="shared" si="284"/>
        <v/>
      </c>
      <c r="LV29" s="93" t="str">
        <f t="shared" si="285"/>
        <v/>
      </c>
      <c r="LW29" s="93" t="str">
        <f t="shared" si="286"/>
        <v/>
      </c>
      <c r="LX29" s="93" t="str">
        <f t="shared" si="287"/>
        <v/>
      </c>
      <c r="LY29" s="93" t="str">
        <f t="shared" si="288"/>
        <v/>
      </c>
      <c r="LZ29" s="93" t="str">
        <f t="shared" si="289"/>
        <v/>
      </c>
      <c r="MA29" s="93" t="str">
        <f t="shared" si="290"/>
        <v/>
      </c>
      <c r="MB29" s="93" t="str">
        <f t="shared" si="291"/>
        <v/>
      </c>
      <c r="MC29" s="93" t="str">
        <f t="shared" si="292"/>
        <v/>
      </c>
      <c r="MD29" s="93" t="str">
        <f t="shared" si="293"/>
        <v/>
      </c>
      <c r="ME29" s="93" t="str">
        <f t="shared" si="294"/>
        <v/>
      </c>
      <c r="MF29" s="93" t="str">
        <f t="shared" si="295"/>
        <v/>
      </c>
      <c r="MG29" s="93" t="str">
        <f t="shared" si="209"/>
        <v/>
      </c>
      <c r="MH29" s="93" t="str">
        <f t="shared" si="210"/>
        <v/>
      </c>
      <c r="MI29" s="93" t="str">
        <f t="shared" si="211"/>
        <v/>
      </c>
      <c r="MJ29" s="93" t="str">
        <f t="shared" si="212"/>
        <v/>
      </c>
      <c r="MK29" s="93" t="str">
        <f t="shared" si="213"/>
        <v/>
      </c>
      <c r="ML29" s="93" t="str">
        <f t="shared" si="214"/>
        <v/>
      </c>
      <c r="MM29" s="93" t="str">
        <f t="shared" si="215"/>
        <v/>
      </c>
      <c r="MN29" s="93" t="str">
        <f t="shared" si="216"/>
        <v/>
      </c>
      <c r="MO29" s="93" t="str">
        <f t="shared" si="217"/>
        <v/>
      </c>
      <c r="MP29" s="93" t="str">
        <f t="shared" si="218"/>
        <v/>
      </c>
      <c r="MQ29" s="93" t="str">
        <f t="shared" si="219"/>
        <v/>
      </c>
      <c r="MR29" s="93" t="str">
        <f t="shared" si="220"/>
        <v/>
      </c>
      <c r="MS29" s="93" t="str">
        <f t="shared" si="221"/>
        <v/>
      </c>
      <c r="MT29" s="93" t="str">
        <f t="shared" si="222"/>
        <v/>
      </c>
      <c r="MU29" s="93" t="str">
        <f t="shared" si="223"/>
        <v/>
      </c>
      <c r="MV29" s="93" t="str">
        <f t="shared" si="224"/>
        <v/>
      </c>
      <c r="MW29" s="93" t="str">
        <f t="shared" si="225"/>
        <v/>
      </c>
      <c r="MX29" s="93" t="str">
        <f t="shared" si="226"/>
        <v/>
      </c>
      <c r="MY29" s="93" t="str">
        <f t="shared" si="227"/>
        <v/>
      </c>
      <c r="MZ29" s="93" t="str">
        <f t="shared" si="228"/>
        <v/>
      </c>
      <c r="NA29" s="93" t="str">
        <f t="shared" si="229"/>
        <v/>
      </c>
      <c r="NB29" s="93" t="str">
        <f t="shared" si="230"/>
        <v/>
      </c>
      <c r="NC29" s="93" t="str">
        <f t="shared" si="231"/>
        <v/>
      </c>
      <c r="ND29" s="93" t="str">
        <f t="shared" si="232"/>
        <v/>
      </c>
      <c r="NE29" s="93" t="str">
        <f t="shared" si="233"/>
        <v/>
      </c>
      <c r="NF29" s="93" t="str">
        <f t="shared" si="234"/>
        <v/>
      </c>
      <c r="NG29" s="93" t="str">
        <f t="shared" si="235"/>
        <v/>
      </c>
      <c r="NH29" s="84" t="s">
        <v>1543</v>
      </c>
      <c r="NI29" s="85" t="str">
        <f>'Array Table'!B28</f>
        <v>Haemophilus parainfluenzae</v>
      </c>
      <c r="NJ29" s="93" t="str">
        <f t="shared" si="101"/>
        <v>+</v>
      </c>
      <c r="NK29" s="93" t="str">
        <f t="shared" si="102"/>
        <v>+</v>
      </c>
      <c r="NL29" s="93" t="str">
        <f t="shared" si="103"/>
        <v>+</v>
      </c>
      <c r="NM29" s="93" t="str">
        <f t="shared" si="104"/>
        <v/>
      </c>
      <c r="NN29" s="93" t="str">
        <f t="shared" si="105"/>
        <v/>
      </c>
      <c r="NO29" s="93" t="str">
        <f t="shared" si="106"/>
        <v/>
      </c>
      <c r="NP29" s="93" t="str">
        <f t="shared" si="107"/>
        <v/>
      </c>
      <c r="NQ29" s="93" t="str">
        <f t="shared" si="108"/>
        <v/>
      </c>
      <c r="NR29" s="93" t="str">
        <f t="shared" si="109"/>
        <v/>
      </c>
      <c r="NS29" s="93" t="str">
        <f t="shared" si="110"/>
        <v/>
      </c>
      <c r="NT29" s="93" t="str">
        <f t="shared" si="111"/>
        <v/>
      </c>
      <c r="NU29" s="93" t="str">
        <f t="shared" si="112"/>
        <v/>
      </c>
      <c r="NV29" s="93" t="str">
        <f t="shared" si="113"/>
        <v/>
      </c>
      <c r="NW29" s="93" t="str">
        <f t="shared" si="114"/>
        <v/>
      </c>
      <c r="NX29" s="93" t="str">
        <f t="shared" si="115"/>
        <v/>
      </c>
      <c r="NY29" s="93" t="str">
        <f t="shared" si="116"/>
        <v/>
      </c>
      <c r="NZ29" s="93" t="str">
        <f t="shared" si="117"/>
        <v/>
      </c>
      <c r="OA29" s="93" t="str">
        <f t="shared" si="118"/>
        <v/>
      </c>
      <c r="OB29" s="93" t="str">
        <f t="shared" si="119"/>
        <v/>
      </c>
      <c r="OC29" s="93" t="str">
        <f t="shared" si="120"/>
        <v/>
      </c>
      <c r="OD29" s="93" t="str">
        <f t="shared" si="121"/>
        <v/>
      </c>
      <c r="OE29" s="93" t="str">
        <f t="shared" si="122"/>
        <v/>
      </c>
      <c r="OF29" s="93" t="str">
        <f t="shared" si="123"/>
        <v/>
      </c>
      <c r="OG29" s="93" t="str">
        <f t="shared" si="124"/>
        <v/>
      </c>
      <c r="OH29" s="93" t="str">
        <f t="shared" si="125"/>
        <v/>
      </c>
      <c r="OI29" s="93" t="str">
        <f t="shared" si="126"/>
        <v/>
      </c>
      <c r="OJ29" s="93" t="str">
        <f t="shared" si="127"/>
        <v/>
      </c>
      <c r="OK29" s="93" t="str">
        <f t="shared" si="128"/>
        <v/>
      </c>
      <c r="OL29" s="93" t="str">
        <f t="shared" si="129"/>
        <v/>
      </c>
      <c r="OM29" s="93" t="str">
        <f t="shared" si="130"/>
        <v/>
      </c>
      <c r="ON29" s="93" t="str">
        <f t="shared" si="131"/>
        <v/>
      </c>
      <c r="OO29" s="93" t="str">
        <f t="shared" si="132"/>
        <v/>
      </c>
      <c r="OP29" s="93" t="str">
        <f t="shared" si="133"/>
        <v/>
      </c>
      <c r="OQ29" s="93" t="str">
        <f t="shared" si="134"/>
        <v/>
      </c>
      <c r="OR29" s="93" t="str">
        <f t="shared" si="135"/>
        <v/>
      </c>
      <c r="OS29" s="93" t="str">
        <f t="shared" si="136"/>
        <v/>
      </c>
      <c r="OT29" s="93" t="str">
        <f t="shared" si="137"/>
        <v/>
      </c>
      <c r="OU29" s="93" t="str">
        <f t="shared" si="138"/>
        <v/>
      </c>
      <c r="OV29" s="93" t="str">
        <f t="shared" si="139"/>
        <v/>
      </c>
      <c r="OW29" s="93" t="str">
        <f t="shared" si="140"/>
        <v/>
      </c>
      <c r="OX29" s="93" t="str">
        <f t="shared" si="141"/>
        <v/>
      </c>
      <c r="OY29" s="93" t="str">
        <f t="shared" si="142"/>
        <v/>
      </c>
      <c r="OZ29" s="93" t="str">
        <f t="shared" si="143"/>
        <v/>
      </c>
      <c r="PA29" s="93" t="str">
        <f t="shared" si="144"/>
        <v/>
      </c>
      <c r="PB29" s="93" t="str">
        <f t="shared" si="145"/>
        <v/>
      </c>
      <c r="PC29" s="93" t="str">
        <f t="shared" si="146"/>
        <v/>
      </c>
      <c r="PD29" s="93" t="str">
        <f t="shared" si="147"/>
        <v/>
      </c>
      <c r="PE29" s="93" t="str">
        <f t="shared" si="148"/>
        <v/>
      </c>
    </row>
    <row r="30" spans="1:421" ht="12.75" x14ac:dyDescent="0.25">
      <c r="A30" s="84" t="s">
        <v>1544</v>
      </c>
      <c r="B30" s="85" t="str">
        <f>'Array Table'!B29</f>
        <v>Lachnobacterium bovis</v>
      </c>
      <c r="C30" s="86">
        <f>IF(SUM('Control Sample Data'!C$3:C$50)&gt;10,IF(AND(ISNUMBER('Control Sample Data'!C30),'Control Sample Data'!C30&lt;37,'Control Sample Data'!C30&gt;0),'Control Sample Data'!C30,37),"")</f>
        <v>28.7</v>
      </c>
      <c r="D30" s="86">
        <f>IF(SUM('Control Sample Data'!D$3:D$50)&gt;10,IF(AND(ISNUMBER('Control Sample Data'!D30),'Control Sample Data'!D30&lt;37,'Control Sample Data'!D30&gt;0),'Control Sample Data'!D30,37),"")</f>
        <v>28.21</v>
      </c>
      <c r="E30" s="86">
        <f>IF(SUM('Control Sample Data'!E$3:E$50)&gt;10,IF(AND(ISNUMBER('Control Sample Data'!E30),'Control Sample Data'!E30&lt;37,'Control Sample Data'!E30&gt;0),'Control Sample Data'!E30,37),"")</f>
        <v>28.29</v>
      </c>
      <c r="F30" s="86" t="str">
        <f>IF(SUM('Control Sample Data'!F$3:F$50)&gt;10,IF(AND(ISNUMBER('Control Sample Data'!F30),'Control Sample Data'!F30&lt;37,'Control Sample Data'!F30&gt;0),'Control Sample Data'!F30,37),"")</f>
        <v/>
      </c>
      <c r="G30" s="86" t="str">
        <f>IF(SUM('Control Sample Data'!G$3:G$50)&gt;10,IF(AND(ISNUMBER('Control Sample Data'!G30),'Control Sample Data'!G30&lt;37,'Control Sample Data'!G30&gt;0),'Control Sample Data'!G30,37),"")</f>
        <v/>
      </c>
      <c r="H30" s="86" t="str">
        <f>IF(SUM('Control Sample Data'!H$3:H$50)&gt;10,IF(AND(ISNUMBER('Control Sample Data'!H30),'Control Sample Data'!H30&lt;37,'Control Sample Data'!H30&gt;0),'Control Sample Data'!H30,37),"")</f>
        <v/>
      </c>
      <c r="I30" s="86" t="str">
        <f>IF(SUM('Control Sample Data'!I$3:I$50)&gt;10,IF(AND(ISNUMBER('Control Sample Data'!I30),'Control Sample Data'!I30&lt;37,'Control Sample Data'!I30&gt;0),'Control Sample Data'!I30,37),"")</f>
        <v/>
      </c>
      <c r="J30" s="86" t="str">
        <f>IF(SUM('Control Sample Data'!J$3:J$50)&gt;10,IF(AND(ISNUMBER('Control Sample Data'!J30),'Control Sample Data'!J30&lt;37,'Control Sample Data'!J30&gt;0),'Control Sample Data'!J30,37),"")</f>
        <v/>
      </c>
      <c r="K30" s="86" t="str">
        <f>IF(SUM('Control Sample Data'!K$3:K$50)&gt;10,IF(AND(ISNUMBER('Control Sample Data'!K30),'Control Sample Data'!K30&lt;37,'Control Sample Data'!K30&gt;0),'Control Sample Data'!K30,37),"")</f>
        <v/>
      </c>
      <c r="L30" s="86" t="str">
        <f>IF(SUM('Control Sample Data'!L$3:L$50)&gt;10,IF(AND(ISNUMBER('Control Sample Data'!L30),'Control Sample Data'!L30&lt;37,'Control Sample Data'!L30&gt;0),'Control Sample Data'!L30,37),"")</f>
        <v/>
      </c>
      <c r="M30" s="86" t="str">
        <f>IF(SUM('Control Sample Data'!M$3:M$50)&gt;10,IF(AND(ISNUMBER('Control Sample Data'!M30),'Control Sample Data'!M30&lt;37,'Control Sample Data'!M30&gt;0),'Control Sample Data'!M30,37),"")</f>
        <v/>
      </c>
      <c r="N30" s="86" t="str">
        <f>IF(SUM('Control Sample Data'!N$3:N$50)&gt;10,IF(AND(ISNUMBER('Control Sample Data'!N30),'Control Sample Data'!N30&lt;37,'Control Sample Data'!N30&gt;0),'Control Sample Data'!N30,37),"")</f>
        <v/>
      </c>
      <c r="O30" s="86" t="str">
        <f>IF(SUM('Control Sample Data'!O$3:O$50)&gt;10,IF(AND(ISNUMBER('Control Sample Data'!O30),'Control Sample Data'!O30&lt;37,'Control Sample Data'!O30&gt;0),'Control Sample Data'!O30,37),"")</f>
        <v/>
      </c>
      <c r="P30" s="86" t="str">
        <f>IF(SUM('Control Sample Data'!P$3:P$50)&gt;10,IF(AND(ISNUMBER('Control Sample Data'!P30),'Control Sample Data'!P30&lt;37,'Control Sample Data'!P30&gt;0),'Control Sample Data'!P30,37),"")</f>
        <v/>
      </c>
      <c r="Q30" s="86" t="str">
        <f>IF(SUM('Control Sample Data'!Q$3:Q$50)&gt;10,IF(AND(ISNUMBER('Control Sample Data'!Q30),'Control Sample Data'!Q30&lt;37,'Control Sample Data'!Q30&gt;0),'Control Sample Data'!Q30,37),"")</f>
        <v/>
      </c>
      <c r="R30" s="86" t="str">
        <f>IF(SUM('Control Sample Data'!R$3:R$50)&gt;10,IF(AND(ISNUMBER('Control Sample Data'!R30),'Control Sample Data'!R30&lt;37,'Control Sample Data'!R30&gt;0),'Control Sample Data'!R30,37),"")</f>
        <v/>
      </c>
      <c r="S30" s="86" t="str">
        <f>IF(SUM('Control Sample Data'!S$3:S$50)&gt;10,IF(AND(ISNUMBER('Control Sample Data'!S30),'Control Sample Data'!S30&lt;37,'Control Sample Data'!S30&gt;0),'Control Sample Data'!S30,37),"")</f>
        <v/>
      </c>
      <c r="T30" s="86" t="str">
        <f>IF(SUM('Control Sample Data'!T$3:T$50)&gt;10,IF(AND(ISNUMBER('Control Sample Data'!T30),'Control Sample Data'!T30&lt;37,'Control Sample Data'!T30&gt;0),'Control Sample Data'!T30,37),"")</f>
        <v/>
      </c>
      <c r="U30" s="86" t="str">
        <f>IF(SUM('Control Sample Data'!U$3:U$50)&gt;10,IF(AND(ISNUMBER('Control Sample Data'!U30),'Control Sample Data'!U30&lt;37,'Control Sample Data'!U30&gt;0),'Control Sample Data'!U30,37),"")</f>
        <v/>
      </c>
      <c r="V30" s="86" t="str">
        <f>IF(SUM('Control Sample Data'!V$3:V$50)&gt;10,IF(AND(ISNUMBER('Control Sample Data'!V30),'Control Sample Data'!V30&lt;37,'Control Sample Data'!V30&gt;0),'Control Sample Data'!V30,37),"")</f>
        <v/>
      </c>
      <c r="W30" s="86" t="str">
        <f>IF(SUM('Control Sample Data'!W$3:W$50)&gt;10,IF(AND(ISNUMBER('Control Sample Data'!W30),'Control Sample Data'!W30&lt;37,'Control Sample Data'!W30&gt;0),'Control Sample Data'!W30,37),"")</f>
        <v/>
      </c>
      <c r="X30" s="86" t="str">
        <f>IF(SUM('Control Sample Data'!X$3:X$50)&gt;10,IF(AND(ISNUMBER('Control Sample Data'!X30),'Control Sample Data'!X30&lt;37,'Control Sample Data'!X30&gt;0),'Control Sample Data'!X30,37),"")</f>
        <v/>
      </c>
      <c r="Y30" s="86" t="str">
        <f>IF(SUM('Control Sample Data'!Y$3:Y$50)&gt;10,IF(AND(ISNUMBER('Control Sample Data'!Y30),'Control Sample Data'!Y30&lt;37,'Control Sample Data'!Y30&gt;0),'Control Sample Data'!Y30,37),"")</f>
        <v/>
      </c>
      <c r="Z30" s="86" t="str">
        <f>IF(SUM('Control Sample Data'!Z$3:Z$50)&gt;10,IF(AND(ISNUMBER('Control Sample Data'!Z30),'Control Sample Data'!Z30&lt;37,'Control Sample Data'!Z30&gt;0),'Control Sample Data'!Z30,37),"")</f>
        <v/>
      </c>
      <c r="AA30" s="86" t="str">
        <f>IF(SUM('Control Sample Data'!AA$3:AA$50)&gt;10,IF(AND(ISNUMBER('Control Sample Data'!AA30),'Control Sample Data'!AA30&lt;37,'Control Sample Data'!AA30&gt;0),'Control Sample Data'!AA30,37),"")</f>
        <v/>
      </c>
      <c r="AB30" s="86" t="str">
        <f>IF(SUM('Control Sample Data'!AB$3:AB$50)&gt;10,IF(AND(ISNUMBER('Control Sample Data'!AB30),'Control Sample Data'!AB30&lt;37,'Control Sample Data'!AB30&gt;0),'Control Sample Data'!AB30,37),"")</f>
        <v/>
      </c>
      <c r="AC30" s="86" t="str">
        <f>IF(SUM('Control Sample Data'!AC$3:AC$50)&gt;10,IF(AND(ISNUMBER('Control Sample Data'!AC30),'Control Sample Data'!AC30&lt;37,'Control Sample Data'!AC30&gt;0),'Control Sample Data'!AC30,37),"")</f>
        <v/>
      </c>
      <c r="AD30" s="86" t="str">
        <f>IF(SUM('Control Sample Data'!AD$3:AD$50)&gt;10,IF(AND(ISNUMBER('Control Sample Data'!AD30),'Control Sample Data'!AD30&lt;37,'Control Sample Data'!AD30&gt;0),'Control Sample Data'!AD30,37),"")</f>
        <v/>
      </c>
      <c r="AE30" s="86" t="str">
        <f>IF(SUM('Control Sample Data'!AE$3:AE$50)&gt;10,IF(AND(ISNUMBER('Control Sample Data'!AE30),'Control Sample Data'!AE30&lt;37,'Control Sample Data'!AE30&gt;0),'Control Sample Data'!AE30,37),"")</f>
        <v/>
      </c>
      <c r="AF30" s="86" t="str">
        <f>IF(SUM('Control Sample Data'!AF$3:AF$50)&gt;10,IF(AND(ISNUMBER('Control Sample Data'!AF30),'Control Sample Data'!AF30&lt;37,'Control Sample Data'!AF30&gt;0),'Control Sample Data'!AF30,37),"")</f>
        <v/>
      </c>
      <c r="AG30" s="86" t="str">
        <f>IF(SUM('Control Sample Data'!AG$3:AG$50)&gt;10,IF(AND(ISNUMBER('Control Sample Data'!AG30),'Control Sample Data'!AG30&lt;37,'Control Sample Data'!AG30&gt;0),'Control Sample Data'!AG30,37),"")</f>
        <v/>
      </c>
      <c r="AH30" s="86" t="str">
        <f>IF(SUM('Control Sample Data'!AH$3:AH$50)&gt;10,IF(AND(ISNUMBER('Control Sample Data'!AH30),'Control Sample Data'!AH30&lt;37,'Control Sample Data'!AH30&gt;0),'Control Sample Data'!AH30,37),"")</f>
        <v/>
      </c>
      <c r="AI30" s="86" t="str">
        <f>IF(SUM('Control Sample Data'!AI$3:AI$50)&gt;10,IF(AND(ISNUMBER('Control Sample Data'!AI30),'Control Sample Data'!AI30&lt;37,'Control Sample Data'!AI30&gt;0),'Control Sample Data'!AI30,37),"")</f>
        <v/>
      </c>
      <c r="AJ30" s="86" t="str">
        <f>IF(SUM('Control Sample Data'!AJ$3:AJ$50)&gt;10,IF(AND(ISNUMBER('Control Sample Data'!AJ30),'Control Sample Data'!AJ30&lt;37,'Control Sample Data'!AJ30&gt;0),'Control Sample Data'!AJ30,37),"")</f>
        <v/>
      </c>
      <c r="AK30" s="86" t="str">
        <f>IF(SUM('Control Sample Data'!AK$3:AK$50)&gt;10,IF(AND(ISNUMBER('Control Sample Data'!AK30),'Control Sample Data'!AK30&lt;37,'Control Sample Data'!AK30&gt;0),'Control Sample Data'!AK30,37),"")</f>
        <v/>
      </c>
      <c r="AL30" s="86" t="str">
        <f>IF(SUM('Control Sample Data'!AL$3:AL$50)&gt;10,IF(AND(ISNUMBER('Control Sample Data'!AL30),'Control Sample Data'!AL30&lt;37,'Control Sample Data'!AL30&gt;0),'Control Sample Data'!AL30,37),"")</f>
        <v/>
      </c>
      <c r="AM30" s="86" t="str">
        <f>IF(SUM('Control Sample Data'!AM$3:AM$50)&gt;10,IF(AND(ISNUMBER('Control Sample Data'!AM30),'Control Sample Data'!AM30&lt;37,'Control Sample Data'!AM30&gt;0),'Control Sample Data'!AM30,37),"")</f>
        <v/>
      </c>
      <c r="AN30" s="86" t="str">
        <f>IF(SUM('Control Sample Data'!AN$3:AN$50)&gt;10,IF(AND(ISNUMBER('Control Sample Data'!AN30),'Control Sample Data'!AN30&lt;37,'Control Sample Data'!AN30&gt;0),'Control Sample Data'!AN30,37),"")</f>
        <v/>
      </c>
      <c r="AO30" s="86" t="str">
        <f>IF(SUM('Control Sample Data'!AO$3:AO$50)&gt;10,IF(AND(ISNUMBER('Control Sample Data'!AO30),'Control Sample Data'!AO30&lt;37,'Control Sample Data'!AO30&gt;0),'Control Sample Data'!AO30,37),"")</f>
        <v/>
      </c>
      <c r="AP30" s="86" t="str">
        <f>IF(SUM('Control Sample Data'!AP$3:AP$50)&gt;10,IF(AND(ISNUMBER('Control Sample Data'!AP30),'Control Sample Data'!AP30&lt;37,'Control Sample Data'!AP30&gt;0),'Control Sample Data'!AP30,37),"")</f>
        <v/>
      </c>
      <c r="AQ30" s="86" t="str">
        <f>IF(SUM('Control Sample Data'!AQ$3:AQ$50)&gt;10,IF(AND(ISNUMBER('Control Sample Data'!AQ30),'Control Sample Data'!AQ30&lt;37,'Control Sample Data'!AQ30&gt;0),'Control Sample Data'!AQ30,37),"")</f>
        <v/>
      </c>
      <c r="AR30" s="86" t="str">
        <f>IF(SUM('Control Sample Data'!AR$3:AR$50)&gt;10,IF(AND(ISNUMBER('Control Sample Data'!AR30),'Control Sample Data'!AR30&lt;37,'Control Sample Data'!AR30&gt;0),'Control Sample Data'!AR30,37),"")</f>
        <v/>
      </c>
      <c r="AS30" s="86" t="str">
        <f>IF(SUM('Control Sample Data'!AS$3:AS$50)&gt;10,IF(AND(ISNUMBER('Control Sample Data'!AS30),'Control Sample Data'!AS30&lt;37,'Control Sample Data'!AS30&gt;0),'Control Sample Data'!AS30,37),"")</f>
        <v/>
      </c>
      <c r="AT30" s="86" t="str">
        <f>IF(SUM('Control Sample Data'!AT$3:AT$50)&gt;10,IF(AND(ISNUMBER('Control Sample Data'!AT30),'Control Sample Data'!AT30&lt;37,'Control Sample Data'!AT30&gt;0),'Control Sample Data'!AT30,37),"")</f>
        <v/>
      </c>
      <c r="AU30" s="86" t="str">
        <f>IF(SUM('Control Sample Data'!AU$3:AU$50)&gt;10,IF(AND(ISNUMBER('Control Sample Data'!AU30),'Control Sample Data'!AU30&lt;37,'Control Sample Data'!AU30&gt;0),'Control Sample Data'!AU30,37),"")</f>
        <v/>
      </c>
      <c r="AV30" s="86" t="str">
        <f>IF(SUM('Control Sample Data'!AV$3:AV$50)&gt;10,IF(AND(ISNUMBER('Control Sample Data'!AV30),'Control Sample Data'!AV30&lt;37,'Control Sample Data'!AV30&gt;0),'Control Sample Data'!AV30,37),"")</f>
        <v/>
      </c>
      <c r="AW30" s="86" t="str">
        <f>IF(SUM('Control Sample Data'!AW$3:AW$50)&gt;10,IF(AND(ISNUMBER('Control Sample Data'!AW30),'Control Sample Data'!AW30&lt;37,'Control Sample Data'!AW30&gt;0),'Control Sample Data'!AW30,37),"")</f>
        <v/>
      </c>
      <c r="AX30" s="86" t="str">
        <f>IF(SUM('Control Sample Data'!AX$3:AX$50)&gt;10,IF(AND(ISNUMBER('Control Sample Data'!AX30),'Control Sample Data'!AX30&lt;37,'Control Sample Data'!AX30&gt;0),'Control Sample Data'!AX30,37),"")</f>
        <v/>
      </c>
      <c r="AY30" s="87">
        <f>IF(ISERROR(AVERAGE(Calculations!C30:AX30)),"",AVERAGE(Calculations!C30:AX30))</f>
        <v>28.399999999999995</v>
      </c>
      <c r="AZ30" s="87">
        <f>IF(ISERROR(STDEV(Calculations!C30:AX30)),"",IF(COUNT(Calculations!C30:AX30)&lt;3,"N/A",STDEV(Calculations!C30:AX30)))</f>
        <v>0.26286878856189777</v>
      </c>
      <c r="BA30" s="84" t="s">
        <v>1544</v>
      </c>
      <c r="BB30" s="85" t="str">
        <f>'Array Table'!B29</f>
        <v>Lachnobacterium bovis</v>
      </c>
      <c r="BC30" s="86">
        <f>IF(SUM('Test Sample Data'!C$3:C$50)&gt;10,IF(AND(ISNUMBER('Test Sample Data'!C30),'Test Sample Data'!C30&lt;37,'Test Sample Data'!C30&gt;0),'Test Sample Data'!C30,37),"")</f>
        <v>29.52</v>
      </c>
      <c r="BD30" s="86">
        <f>IF(SUM('Test Sample Data'!D$3:D$50)&gt;10,IF(AND(ISNUMBER('Test Sample Data'!D30),'Test Sample Data'!D30&lt;37,'Test Sample Data'!D30&gt;0),'Test Sample Data'!D30,37),"")</f>
        <v>29.17</v>
      </c>
      <c r="BE30" s="86">
        <f>IF(SUM('Test Sample Data'!E$3:E$50)&gt;10,IF(AND(ISNUMBER('Test Sample Data'!E30),'Test Sample Data'!E30&lt;37,'Test Sample Data'!E30&gt;0),'Test Sample Data'!E30,37),"")</f>
        <v>29.13</v>
      </c>
      <c r="BF30" s="86" t="str">
        <f>IF(SUM('Test Sample Data'!F$3:F$50)&gt;10,IF(AND(ISNUMBER('Test Sample Data'!F30),'Test Sample Data'!F30&lt;37,'Test Sample Data'!F30&gt;0),'Test Sample Data'!F30,37),"")</f>
        <v/>
      </c>
      <c r="BG30" s="86" t="str">
        <f>IF(SUM('Test Sample Data'!G$3:G$50)&gt;10,IF(AND(ISNUMBER('Test Sample Data'!G30),'Test Sample Data'!G30&lt;37,'Test Sample Data'!G30&gt;0),'Test Sample Data'!G30,37),"")</f>
        <v/>
      </c>
      <c r="BH30" s="86" t="str">
        <f>IF(SUM('Test Sample Data'!H$3:H$50)&gt;10,IF(AND(ISNUMBER('Test Sample Data'!H30),'Test Sample Data'!H30&lt;37,'Test Sample Data'!H30&gt;0),'Test Sample Data'!H30,37),"")</f>
        <v/>
      </c>
      <c r="BI30" s="86" t="str">
        <f>IF(SUM('Test Sample Data'!I$3:I$50)&gt;10,IF(AND(ISNUMBER('Test Sample Data'!I30),'Test Sample Data'!I30&lt;37,'Test Sample Data'!I30&gt;0),'Test Sample Data'!I30,37),"")</f>
        <v/>
      </c>
      <c r="BJ30" s="86" t="str">
        <f>IF(SUM('Test Sample Data'!J$3:J$50)&gt;10,IF(AND(ISNUMBER('Test Sample Data'!J30),'Test Sample Data'!J30&lt;37,'Test Sample Data'!J30&gt;0),'Test Sample Data'!J30,37),"")</f>
        <v/>
      </c>
      <c r="BK30" s="86" t="str">
        <f>IF(SUM('Test Sample Data'!K$3:K$50)&gt;10,IF(AND(ISNUMBER('Test Sample Data'!K30),'Test Sample Data'!K30&lt;37,'Test Sample Data'!K30&gt;0),'Test Sample Data'!K30,37),"")</f>
        <v/>
      </c>
      <c r="BL30" s="86" t="str">
        <f>IF(SUM('Test Sample Data'!L$3:L$50)&gt;10,IF(AND(ISNUMBER('Test Sample Data'!L30),'Test Sample Data'!L30&lt;37,'Test Sample Data'!L30&gt;0),'Test Sample Data'!L30,37),"")</f>
        <v/>
      </c>
      <c r="BM30" s="86" t="str">
        <f>IF(SUM('Test Sample Data'!M$3:M$50)&gt;10,IF(AND(ISNUMBER('Test Sample Data'!M30),'Test Sample Data'!M30&lt;37,'Test Sample Data'!M30&gt;0),'Test Sample Data'!M30,37),"")</f>
        <v/>
      </c>
      <c r="BN30" s="86" t="str">
        <f>IF(SUM('Test Sample Data'!N$3:N$50)&gt;10,IF(AND(ISNUMBER('Test Sample Data'!N30),'Test Sample Data'!N30&lt;37,'Test Sample Data'!N30&gt;0),'Test Sample Data'!N30,37),"")</f>
        <v/>
      </c>
      <c r="BO30" s="86" t="str">
        <f>IF(SUM('Test Sample Data'!O$3:O$50)&gt;10,IF(AND(ISNUMBER('Test Sample Data'!O30),'Test Sample Data'!O30&lt;37,'Test Sample Data'!O30&gt;0),'Test Sample Data'!O30,37),"")</f>
        <v/>
      </c>
      <c r="BP30" s="86" t="str">
        <f>IF(SUM('Test Sample Data'!P$3:P$50)&gt;10,IF(AND(ISNUMBER('Test Sample Data'!P30),'Test Sample Data'!P30&lt;37,'Test Sample Data'!P30&gt;0),'Test Sample Data'!P30,37),"")</f>
        <v/>
      </c>
      <c r="BQ30" s="86" t="str">
        <f>IF(SUM('Test Sample Data'!Q$3:Q$50)&gt;10,IF(AND(ISNUMBER('Test Sample Data'!Q30),'Test Sample Data'!Q30&lt;37,'Test Sample Data'!Q30&gt;0),'Test Sample Data'!Q30,37),"")</f>
        <v/>
      </c>
      <c r="BR30" s="86" t="str">
        <f>IF(SUM('Test Sample Data'!R$3:R$50)&gt;10,IF(AND(ISNUMBER('Test Sample Data'!R30),'Test Sample Data'!R30&lt;37,'Test Sample Data'!R30&gt;0),'Test Sample Data'!R30,37),"")</f>
        <v/>
      </c>
      <c r="BS30" s="86" t="str">
        <f>IF(SUM('Test Sample Data'!S$3:S$50)&gt;10,IF(AND(ISNUMBER('Test Sample Data'!S30),'Test Sample Data'!S30&lt;37,'Test Sample Data'!S30&gt;0),'Test Sample Data'!S30,37),"")</f>
        <v/>
      </c>
      <c r="BT30" s="86" t="str">
        <f>IF(SUM('Test Sample Data'!T$3:T$50)&gt;10,IF(AND(ISNUMBER('Test Sample Data'!T30),'Test Sample Data'!T30&lt;37,'Test Sample Data'!T30&gt;0),'Test Sample Data'!T30,37),"")</f>
        <v/>
      </c>
      <c r="BU30" s="86" t="str">
        <f>IF(SUM('Test Sample Data'!U$3:U$50)&gt;10,IF(AND(ISNUMBER('Test Sample Data'!U30),'Test Sample Data'!U30&lt;37,'Test Sample Data'!U30&gt;0),'Test Sample Data'!U30,37),"")</f>
        <v/>
      </c>
      <c r="BV30" s="86" t="str">
        <f>IF(SUM('Test Sample Data'!V$3:V$50)&gt;10,IF(AND(ISNUMBER('Test Sample Data'!V30),'Test Sample Data'!V30&lt;37,'Test Sample Data'!V30&gt;0),'Test Sample Data'!V30,37),"")</f>
        <v/>
      </c>
      <c r="BW30" s="86" t="str">
        <f>IF(SUM('Test Sample Data'!W$3:W$50)&gt;10,IF(AND(ISNUMBER('Test Sample Data'!W30),'Test Sample Data'!W30&lt;37,'Test Sample Data'!W30&gt;0),'Test Sample Data'!W30,37),"")</f>
        <v/>
      </c>
      <c r="BX30" s="86" t="str">
        <f>IF(SUM('Test Sample Data'!X$3:X$50)&gt;10,IF(AND(ISNUMBER('Test Sample Data'!X30),'Test Sample Data'!X30&lt;37,'Test Sample Data'!X30&gt;0),'Test Sample Data'!X30,37),"")</f>
        <v/>
      </c>
      <c r="BY30" s="86" t="str">
        <f>IF(SUM('Test Sample Data'!Y$3:Y$50)&gt;10,IF(AND(ISNUMBER('Test Sample Data'!Y30),'Test Sample Data'!Y30&lt;37,'Test Sample Data'!Y30&gt;0),'Test Sample Data'!Y30,37),"")</f>
        <v/>
      </c>
      <c r="BZ30" s="86" t="str">
        <f>IF(SUM('Test Sample Data'!Z$3:Z$50)&gt;10,IF(AND(ISNUMBER('Test Sample Data'!Z30),'Test Sample Data'!Z30&lt;37,'Test Sample Data'!Z30&gt;0),'Test Sample Data'!Z30,37),"")</f>
        <v/>
      </c>
      <c r="CA30" s="86" t="str">
        <f>IF(SUM('Test Sample Data'!AA$3:AA$50)&gt;10,IF(AND(ISNUMBER('Test Sample Data'!AA30),'Test Sample Data'!AA30&lt;37,'Test Sample Data'!AA30&gt;0),'Test Sample Data'!AA30,37),"")</f>
        <v/>
      </c>
      <c r="CB30" s="86" t="str">
        <f>IF(SUM('Test Sample Data'!AB$3:AB$50)&gt;10,IF(AND(ISNUMBER('Test Sample Data'!AB30),'Test Sample Data'!AB30&lt;37,'Test Sample Data'!AB30&gt;0),'Test Sample Data'!AB30,37),"")</f>
        <v/>
      </c>
      <c r="CC30" s="86" t="str">
        <f>IF(SUM('Test Sample Data'!AC$3:AC$50)&gt;10,IF(AND(ISNUMBER('Test Sample Data'!AC30),'Test Sample Data'!AC30&lt;37,'Test Sample Data'!AC30&gt;0),'Test Sample Data'!AC30,37),"")</f>
        <v/>
      </c>
      <c r="CD30" s="86" t="str">
        <f>IF(SUM('Test Sample Data'!AD$3:AD$50)&gt;10,IF(AND(ISNUMBER('Test Sample Data'!AD30),'Test Sample Data'!AD30&lt;37,'Test Sample Data'!AD30&gt;0),'Test Sample Data'!AD30,37),"")</f>
        <v/>
      </c>
      <c r="CE30" s="86" t="str">
        <f>IF(SUM('Test Sample Data'!AE$3:AE$50)&gt;10,IF(AND(ISNUMBER('Test Sample Data'!AE30),'Test Sample Data'!AE30&lt;37,'Test Sample Data'!AE30&gt;0),'Test Sample Data'!AE30,37),"")</f>
        <v/>
      </c>
      <c r="CF30" s="86" t="str">
        <f>IF(SUM('Test Sample Data'!AF$3:AF$50)&gt;10,IF(AND(ISNUMBER('Test Sample Data'!AF30),'Test Sample Data'!AF30&lt;37,'Test Sample Data'!AF30&gt;0),'Test Sample Data'!AF30,37),"")</f>
        <v/>
      </c>
      <c r="CG30" s="86" t="str">
        <f>IF(SUM('Test Sample Data'!AG$3:AG$50)&gt;10,IF(AND(ISNUMBER('Test Sample Data'!AG30),'Test Sample Data'!AG30&lt;37,'Test Sample Data'!AG30&gt;0),'Test Sample Data'!AG30,37),"")</f>
        <v/>
      </c>
      <c r="CH30" s="86" t="str">
        <f>IF(SUM('Test Sample Data'!AH$3:AH$50)&gt;10,IF(AND(ISNUMBER('Test Sample Data'!AH30),'Test Sample Data'!AH30&lt;37,'Test Sample Data'!AH30&gt;0),'Test Sample Data'!AH30,37),"")</f>
        <v/>
      </c>
      <c r="CI30" s="86" t="str">
        <f>IF(SUM('Test Sample Data'!AI$3:AI$50)&gt;10,IF(AND(ISNUMBER('Test Sample Data'!AI30),'Test Sample Data'!AI30&lt;37,'Test Sample Data'!AI30&gt;0),'Test Sample Data'!AI30,37),"")</f>
        <v/>
      </c>
      <c r="CJ30" s="86" t="str">
        <f>IF(SUM('Test Sample Data'!AJ$3:AJ$50)&gt;10,IF(AND(ISNUMBER('Test Sample Data'!AJ30),'Test Sample Data'!AJ30&lt;37,'Test Sample Data'!AJ30&gt;0),'Test Sample Data'!AJ30,37),"")</f>
        <v/>
      </c>
      <c r="CK30" s="86" t="str">
        <f>IF(SUM('Test Sample Data'!AK$3:AK$50)&gt;10,IF(AND(ISNUMBER('Test Sample Data'!AK30),'Test Sample Data'!AK30&lt;37,'Test Sample Data'!AK30&gt;0),'Test Sample Data'!AK30,37),"")</f>
        <v/>
      </c>
      <c r="CL30" s="86" t="str">
        <f>IF(SUM('Test Sample Data'!AL$3:AL$50)&gt;10,IF(AND(ISNUMBER('Test Sample Data'!AL30),'Test Sample Data'!AL30&lt;37,'Test Sample Data'!AL30&gt;0),'Test Sample Data'!AL30,37),"")</f>
        <v/>
      </c>
      <c r="CM30" s="86" t="str">
        <f>IF(SUM('Test Sample Data'!AM$3:AM$50)&gt;10,IF(AND(ISNUMBER('Test Sample Data'!AM30),'Test Sample Data'!AM30&lt;37,'Test Sample Data'!AM30&gt;0),'Test Sample Data'!AM30,37),"")</f>
        <v/>
      </c>
      <c r="CN30" s="86" t="str">
        <f>IF(SUM('Test Sample Data'!AN$3:AN$50)&gt;10,IF(AND(ISNUMBER('Test Sample Data'!AN30),'Test Sample Data'!AN30&lt;37,'Test Sample Data'!AN30&gt;0),'Test Sample Data'!AN30,37),"")</f>
        <v/>
      </c>
      <c r="CO30" s="86" t="str">
        <f>IF(SUM('Test Sample Data'!AO$3:AO$50)&gt;10,IF(AND(ISNUMBER('Test Sample Data'!AO30),'Test Sample Data'!AO30&lt;37,'Test Sample Data'!AO30&gt;0),'Test Sample Data'!AO30,37),"")</f>
        <v/>
      </c>
      <c r="CP30" s="86" t="str">
        <f>IF(SUM('Test Sample Data'!AP$3:AP$50)&gt;10,IF(AND(ISNUMBER('Test Sample Data'!AP30),'Test Sample Data'!AP30&lt;37,'Test Sample Data'!AP30&gt;0),'Test Sample Data'!AP30,37),"")</f>
        <v/>
      </c>
      <c r="CQ30" s="86" t="str">
        <f>IF(SUM('Test Sample Data'!AQ$3:AQ$50)&gt;10,IF(AND(ISNUMBER('Test Sample Data'!AQ30),'Test Sample Data'!AQ30&lt;37,'Test Sample Data'!AQ30&gt;0),'Test Sample Data'!AQ30,37),"")</f>
        <v/>
      </c>
      <c r="CR30" s="86" t="str">
        <f>IF(SUM('Test Sample Data'!AR$3:AR$50)&gt;10,IF(AND(ISNUMBER('Test Sample Data'!AR30),'Test Sample Data'!AR30&lt;37,'Test Sample Data'!AR30&gt;0),'Test Sample Data'!AR30,37),"")</f>
        <v/>
      </c>
      <c r="CS30" s="86" t="str">
        <f>IF(SUM('Test Sample Data'!AS$3:AS$50)&gt;10,IF(AND(ISNUMBER('Test Sample Data'!AS30),'Test Sample Data'!AS30&lt;37,'Test Sample Data'!AS30&gt;0),'Test Sample Data'!AS30,37),"")</f>
        <v/>
      </c>
      <c r="CT30" s="86" t="str">
        <f>IF(SUM('Test Sample Data'!AT$3:AT$50)&gt;10,IF(AND(ISNUMBER('Test Sample Data'!AT30),'Test Sample Data'!AT30&lt;37,'Test Sample Data'!AT30&gt;0),'Test Sample Data'!AT30,37),"")</f>
        <v/>
      </c>
      <c r="CU30" s="86" t="str">
        <f>IF(SUM('Test Sample Data'!AU$3:AU$50)&gt;10,IF(AND(ISNUMBER('Test Sample Data'!AU30),'Test Sample Data'!AU30&lt;37,'Test Sample Data'!AU30&gt;0),'Test Sample Data'!AU30,37),"")</f>
        <v/>
      </c>
      <c r="CV30" s="86" t="str">
        <f>IF(SUM('Test Sample Data'!AV$3:AV$50)&gt;10,IF(AND(ISNUMBER('Test Sample Data'!AV30),'Test Sample Data'!AV30&lt;37,'Test Sample Data'!AV30&gt;0),'Test Sample Data'!AV30,37),"")</f>
        <v/>
      </c>
      <c r="CW30" s="86" t="str">
        <f>IF(SUM('Test Sample Data'!AW$3:AW$50)&gt;10,IF(AND(ISNUMBER('Test Sample Data'!AW30),'Test Sample Data'!AW30&lt;37,'Test Sample Data'!AW30&gt;0),'Test Sample Data'!AW30,37),"")</f>
        <v/>
      </c>
      <c r="CX30" s="86" t="str">
        <f>IF(SUM('Test Sample Data'!AX$3:AX$50)&gt;10,IF(AND(ISNUMBER('Test Sample Data'!AX30),'Test Sample Data'!AX30&lt;37,'Test Sample Data'!AX30&gt;0),'Test Sample Data'!AX30,37),"")</f>
        <v/>
      </c>
      <c r="CY30" s="87">
        <f>IF(ISERROR(AVERAGE(Calculations!BC30:CX30)),"",AVERAGE(Calculations!BC30:CX30))</f>
        <v>29.27333333333333</v>
      </c>
      <c r="CZ30" s="87">
        <f>IF(ISERROR(STDEV(Calculations!BC30:CX30)),"",IF(COUNT(Calculations!BC30:CX30)&lt;3,"N/A",STDEV(Calculations!BC30:CX30)))</f>
        <v>0.21455380055672096</v>
      </c>
      <c r="DA30" s="84" t="s">
        <v>1544</v>
      </c>
      <c r="DB30" s="85" t="str">
        <f>'Array Table'!B29</f>
        <v>Lachnobacterium bovis</v>
      </c>
      <c r="DC30" s="87">
        <f>IF(SUM('No Template Controls'!C$3:C$50)&gt;10,IF(AND(ISNUMBER('No Template Controls'!C30),'No Template Controls'!C30&lt;37,'No Template Controls'!C30&gt;0),'No Template Controls'!C30,37),"")</f>
        <v>37</v>
      </c>
      <c r="DD30" s="87">
        <f>IF(SUM('No Template Controls'!D$3:D$50)&gt;10,IF(AND(ISNUMBER('No Template Controls'!D30),'No Template Controls'!D30&lt;37,'No Template Controls'!D30&gt;0),'No Template Controls'!D30,37),"")</f>
        <v>37</v>
      </c>
      <c r="DE30" s="87">
        <f>IF(SUM('No Template Controls'!E$3:E$50)&gt;10,IF(AND(ISNUMBER('No Template Controls'!E30),'No Template Controls'!E30&lt;37,'No Template Controls'!E30&gt;0),'No Template Controls'!E30,37),"")</f>
        <v>37</v>
      </c>
      <c r="DF30" s="87" t="str">
        <f>IF(SUM('No Template Controls'!F$3:F$50)&gt;10,IF(AND(ISNUMBER('No Template Controls'!F30),'No Template Controls'!F30&lt;37,'No Template Controls'!F30&gt;0),'No Template Controls'!F30,37),"")</f>
        <v/>
      </c>
      <c r="DG30" s="87" t="str">
        <f>IF(SUM('No Template Controls'!G$3:G$50)&gt;10,IF(AND(ISNUMBER('No Template Controls'!G30),'No Template Controls'!G30&lt;37,'No Template Controls'!G30&gt;0),'No Template Controls'!G30,37),"")</f>
        <v/>
      </c>
      <c r="DH30" s="87" t="str">
        <f>IF(SUM('No Template Controls'!H$3:H$50)&gt;10,IF(AND(ISNUMBER('No Template Controls'!H30),'No Template Controls'!H30&lt;37,'No Template Controls'!H30&gt;0),'No Template Controls'!H30,37),"")</f>
        <v/>
      </c>
      <c r="DI30" s="87">
        <f>IF(ISERROR(AVERAGE(Calculations!DC30:DH30)),"",AVERAGE(Calculations!DC30:DH30))</f>
        <v>37</v>
      </c>
      <c r="DJ30" s="87">
        <f>IF(ISERROR(STDEV(Calculations!DC30:DH30)),"",IF(COUNT(Calculations!DC30:DH30)&lt;3,"N/A",STDEV(Calculations!DC30:DH30)))</f>
        <v>0</v>
      </c>
      <c r="DK30" s="84" t="s">
        <v>1544</v>
      </c>
      <c r="DL30" s="85" t="str">
        <f>'Array Table'!B29</f>
        <v>Lachnobacterium bovis</v>
      </c>
      <c r="DM30" s="86">
        <f t="shared" si="0"/>
        <v>4.1999999999999993</v>
      </c>
      <c r="DN30" s="86">
        <f t="shared" si="1"/>
        <v>3.4849999999999994</v>
      </c>
      <c r="DO30" s="86">
        <f t="shared" si="2"/>
        <v>3.7899999999999991</v>
      </c>
      <c r="DP30" s="86" t="str">
        <f t="shared" si="3"/>
        <v/>
      </c>
      <c r="DQ30" s="86" t="str">
        <f t="shared" si="4"/>
        <v/>
      </c>
      <c r="DR30" s="86" t="str">
        <f t="shared" si="5"/>
        <v/>
      </c>
      <c r="DS30" s="86" t="str">
        <f t="shared" si="6"/>
        <v/>
      </c>
      <c r="DT30" s="86" t="str">
        <f t="shared" si="7"/>
        <v/>
      </c>
      <c r="DU30" s="86" t="str">
        <f t="shared" si="8"/>
        <v/>
      </c>
      <c r="DV30" s="86" t="str">
        <f t="shared" si="9"/>
        <v/>
      </c>
      <c r="DW30" s="86" t="str">
        <f t="shared" si="10"/>
        <v/>
      </c>
      <c r="DX30" s="86" t="str">
        <f t="shared" si="11"/>
        <v/>
      </c>
      <c r="DY30" s="86" t="str">
        <f t="shared" si="12"/>
        <v/>
      </c>
      <c r="DZ30" s="86" t="str">
        <f t="shared" si="13"/>
        <v/>
      </c>
      <c r="EA30" s="86" t="str">
        <f t="shared" si="14"/>
        <v/>
      </c>
      <c r="EB30" s="86" t="str">
        <f t="shared" si="15"/>
        <v/>
      </c>
      <c r="EC30" s="86" t="str">
        <f t="shared" si="16"/>
        <v/>
      </c>
      <c r="ED30" s="86" t="str">
        <f t="shared" si="17"/>
        <v/>
      </c>
      <c r="EE30" s="86" t="str">
        <f t="shared" si="18"/>
        <v/>
      </c>
      <c r="EF30" s="86" t="str">
        <f t="shared" si="19"/>
        <v/>
      </c>
      <c r="EG30" s="86" t="str">
        <f t="shared" si="20"/>
        <v/>
      </c>
      <c r="EH30" s="86" t="str">
        <f t="shared" si="21"/>
        <v/>
      </c>
      <c r="EI30" s="86" t="str">
        <f t="shared" si="22"/>
        <v/>
      </c>
      <c r="EJ30" s="86" t="str">
        <f t="shared" si="23"/>
        <v/>
      </c>
      <c r="EK30" s="86" t="str">
        <f t="shared" si="24"/>
        <v/>
      </c>
      <c r="EL30" s="86" t="str">
        <f t="shared" si="25"/>
        <v/>
      </c>
      <c r="EM30" s="86" t="str">
        <f t="shared" si="26"/>
        <v/>
      </c>
      <c r="EN30" s="86" t="str">
        <f t="shared" si="27"/>
        <v/>
      </c>
      <c r="EO30" s="86" t="str">
        <f t="shared" si="28"/>
        <v/>
      </c>
      <c r="EP30" s="86" t="str">
        <f t="shared" si="29"/>
        <v/>
      </c>
      <c r="EQ30" s="86" t="str">
        <f t="shared" si="30"/>
        <v/>
      </c>
      <c r="ER30" s="86" t="str">
        <f t="shared" si="31"/>
        <v/>
      </c>
      <c r="ES30" s="86" t="str">
        <f t="shared" si="32"/>
        <v/>
      </c>
      <c r="ET30" s="86" t="str">
        <f t="shared" si="33"/>
        <v/>
      </c>
      <c r="EU30" s="86" t="str">
        <f t="shared" si="34"/>
        <v/>
      </c>
      <c r="EV30" s="86" t="str">
        <f t="shared" si="35"/>
        <v/>
      </c>
      <c r="EW30" s="86" t="str">
        <f t="shared" si="36"/>
        <v/>
      </c>
      <c r="EX30" s="86" t="str">
        <f t="shared" si="37"/>
        <v/>
      </c>
      <c r="EY30" s="86" t="str">
        <f t="shared" si="38"/>
        <v/>
      </c>
      <c r="EZ30" s="86" t="str">
        <f t="shared" si="39"/>
        <v/>
      </c>
      <c r="FA30" s="86" t="str">
        <f t="shared" si="40"/>
        <v/>
      </c>
      <c r="FB30" s="86" t="str">
        <f t="shared" si="41"/>
        <v/>
      </c>
      <c r="FC30" s="86" t="str">
        <f t="shared" si="42"/>
        <v/>
      </c>
      <c r="FD30" s="86" t="str">
        <f t="shared" si="43"/>
        <v/>
      </c>
      <c r="FE30" s="86" t="str">
        <f t="shared" si="44"/>
        <v/>
      </c>
      <c r="FF30" s="86" t="str">
        <f t="shared" si="45"/>
        <v/>
      </c>
      <c r="FG30" s="86" t="str">
        <f t="shared" si="46"/>
        <v/>
      </c>
      <c r="FH30" s="86" t="str">
        <f t="shared" si="47"/>
        <v/>
      </c>
      <c r="FI30" s="88">
        <f t="shared" si="48"/>
        <v>3.8249999999999993</v>
      </c>
      <c r="FJ30" s="84" t="s">
        <v>1544</v>
      </c>
      <c r="FK30" s="85" t="str">
        <f>'Array Table'!B29</f>
        <v>Lachnobacterium bovis</v>
      </c>
      <c r="FL30" s="86">
        <f t="shared" si="49"/>
        <v>5.1649999999999991</v>
      </c>
      <c r="FM30" s="86">
        <f t="shared" si="50"/>
        <v>3.8150000000000013</v>
      </c>
      <c r="FN30" s="86">
        <f t="shared" si="51"/>
        <v>5.2749999999999986</v>
      </c>
      <c r="FO30" s="86" t="str">
        <f t="shared" si="52"/>
        <v/>
      </c>
      <c r="FP30" s="86" t="str">
        <f t="shared" si="53"/>
        <v/>
      </c>
      <c r="FQ30" s="86" t="str">
        <f t="shared" si="54"/>
        <v/>
      </c>
      <c r="FR30" s="86" t="str">
        <f t="shared" si="55"/>
        <v/>
      </c>
      <c r="FS30" s="86" t="str">
        <f t="shared" si="56"/>
        <v/>
      </c>
      <c r="FT30" s="86" t="str">
        <f t="shared" si="57"/>
        <v/>
      </c>
      <c r="FU30" s="86" t="str">
        <f t="shared" si="58"/>
        <v/>
      </c>
      <c r="FV30" s="86" t="str">
        <f t="shared" si="59"/>
        <v/>
      </c>
      <c r="FW30" s="86" t="str">
        <f t="shared" si="60"/>
        <v/>
      </c>
      <c r="FX30" s="86" t="str">
        <f t="shared" si="61"/>
        <v/>
      </c>
      <c r="FY30" s="86" t="str">
        <f t="shared" si="62"/>
        <v/>
      </c>
      <c r="FZ30" s="86" t="str">
        <f t="shared" si="63"/>
        <v/>
      </c>
      <c r="GA30" s="86" t="str">
        <f t="shared" si="64"/>
        <v/>
      </c>
      <c r="GB30" s="86" t="str">
        <f t="shared" si="65"/>
        <v/>
      </c>
      <c r="GC30" s="86" t="str">
        <f t="shared" si="66"/>
        <v/>
      </c>
      <c r="GD30" s="86" t="str">
        <f t="shared" si="67"/>
        <v/>
      </c>
      <c r="GE30" s="86" t="str">
        <f t="shared" si="68"/>
        <v/>
      </c>
      <c r="GF30" s="86" t="str">
        <f t="shared" si="69"/>
        <v/>
      </c>
      <c r="GG30" s="86" t="str">
        <f t="shared" si="70"/>
        <v/>
      </c>
      <c r="GH30" s="86" t="str">
        <f t="shared" si="71"/>
        <v/>
      </c>
      <c r="GI30" s="86" t="str">
        <f t="shared" si="72"/>
        <v/>
      </c>
      <c r="GJ30" s="86" t="str">
        <f t="shared" si="73"/>
        <v/>
      </c>
      <c r="GK30" s="86" t="str">
        <f t="shared" si="74"/>
        <v/>
      </c>
      <c r="GL30" s="86" t="str">
        <f t="shared" si="75"/>
        <v/>
      </c>
      <c r="GM30" s="86" t="str">
        <f t="shared" si="76"/>
        <v/>
      </c>
      <c r="GN30" s="86" t="str">
        <f t="shared" si="77"/>
        <v/>
      </c>
      <c r="GO30" s="86" t="str">
        <f t="shared" si="78"/>
        <v/>
      </c>
      <c r="GP30" s="86" t="str">
        <f t="shared" si="79"/>
        <v/>
      </c>
      <c r="GQ30" s="86" t="str">
        <f t="shared" si="80"/>
        <v/>
      </c>
      <c r="GR30" s="86" t="str">
        <f t="shared" si="81"/>
        <v/>
      </c>
      <c r="GS30" s="86" t="str">
        <f t="shared" si="82"/>
        <v/>
      </c>
      <c r="GT30" s="86" t="str">
        <f t="shared" si="83"/>
        <v/>
      </c>
      <c r="GU30" s="86" t="str">
        <f t="shared" si="84"/>
        <v/>
      </c>
      <c r="GV30" s="86" t="str">
        <f t="shared" si="85"/>
        <v/>
      </c>
      <c r="GW30" s="86" t="str">
        <f t="shared" si="86"/>
        <v/>
      </c>
      <c r="GX30" s="86" t="str">
        <f t="shared" si="87"/>
        <v/>
      </c>
      <c r="GY30" s="86" t="str">
        <f t="shared" si="88"/>
        <v/>
      </c>
      <c r="GZ30" s="86" t="str">
        <f t="shared" si="89"/>
        <v/>
      </c>
      <c r="HA30" s="86" t="str">
        <f t="shared" si="90"/>
        <v/>
      </c>
      <c r="HB30" s="86" t="str">
        <f t="shared" si="91"/>
        <v/>
      </c>
      <c r="HC30" s="86" t="str">
        <f t="shared" si="92"/>
        <v/>
      </c>
      <c r="HD30" s="86" t="str">
        <f t="shared" si="93"/>
        <v/>
      </c>
      <c r="HE30" s="86" t="str">
        <f t="shared" si="94"/>
        <v/>
      </c>
      <c r="HF30" s="86" t="str">
        <f t="shared" si="95"/>
        <v/>
      </c>
      <c r="HG30" s="86" t="str">
        <f t="shared" si="96"/>
        <v/>
      </c>
      <c r="HH30" s="89">
        <f t="shared" si="97"/>
        <v>4.751666666666666</v>
      </c>
      <c r="HI30" s="84" t="s">
        <v>1544</v>
      </c>
      <c r="HJ30" s="85" t="str">
        <f>'Array Table'!B29</f>
        <v>Lachnobacterium bovis</v>
      </c>
      <c r="HK30" s="87">
        <f t="shared" si="154"/>
        <v>-1.9008789554216046</v>
      </c>
      <c r="HL30" s="90">
        <f t="shared" si="149"/>
        <v>0.52607242410035804</v>
      </c>
      <c r="HM30" s="87">
        <f t="shared" si="150"/>
        <v>-0.27895446264862267</v>
      </c>
      <c r="HN30" s="84" t="s">
        <v>1544</v>
      </c>
      <c r="HO30" s="85" t="str">
        <f>'Array Table'!B29</f>
        <v>Lachnobacterium bovis</v>
      </c>
      <c r="HP30" s="92">
        <f t="shared" si="151"/>
        <v>8.3000000000000007</v>
      </c>
      <c r="HQ30" s="92">
        <f t="shared" si="236"/>
        <v>8.7899999999999991</v>
      </c>
      <c r="HR30" s="92">
        <f t="shared" si="237"/>
        <v>8.7100000000000009</v>
      </c>
      <c r="HS30" s="92" t="str">
        <f t="shared" si="238"/>
        <v/>
      </c>
      <c r="HT30" s="92" t="str">
        <f t="shared" si="239"/>
        <v/>
      </c>
      <c r="HU30" s="92" t="str">
        <f t="shared" si="240"/>
        <v/>
      </c>
      <c r="HV30" s="92" t="str">
        <f t="shared" si="241"/>
        <v/>
      </c>
      <c r="HW30" s="92" t="str">
        <f t="shared" si="242"/>
        <v/>
      </c>
      <c r="HX30" s="92" t="str">
        <f t="shared" si="243"/>
        <v/>
      </c>
      <c r="HY30" s="92" t="str">
        <f t="shared" si="244"/>
        <v/>
      </c>
      <c r="HZ30" s="92" t="str">
        <f t="shared" si="245"/>
        <v/>
      </c>
      <c r="IA30" s="92" t="str">
        <f t="shared" si="246"/>
        <v/>
      </c>
      <c r="IB30" s="92" t="str">
        <f t="shared" si="247"/>
        <v/>
      </c>
      <c r="IC30" s="92" t="str">
        <f t="shared" si="248"/>
        <v/>
      </c>
      <c r="ID30" s="92" t="str">
        <f t="shared" si="249"/>
        <v/>
      </c>
      <c r="IE30" s="92" t="str">
        <f t="shared" si="250"/>
        <v/>
      </c>
      <c r="IF30" s="92" t="str">
        <f t="shared" si="251"/>
        <v/>
      </c>
      <c r="IG30" s="92" t="str">
        <f t="shared" si="252"/>
        <v/>
      </c>
      <c r="IH30" s="92" t="str">
        <f t="shared" si="253"/>
        <v/>
      </c>
      <c r="II30" s="92" t="str">
        <f t="shared" si="254"/>
        <v/>
      </c>
      <c r="IJ30" s="92" t="str">
        <f t="shared" si="255"/>
        <v/>
      </c>
      <c r="IK30" s="92" t="str">
        <f t="shared" si="155"/>
        <v/>
      </c>
      <c r="IL30" s="92" t="str">
        <f t="shared" si="156"/>
        <v/>
      </c>
      <c r="IM30" s="92" t="str">
        <f t="shared" si="157"/>
        <v/>
      </c>
      <c r="IN30" s="92" t="str">
        <f t="shared" si="158"/>
        <v/>
      </c>
      <c r="IO30" s="92" t="str">
        <f t="shared" si="159"/>
        <v/>
      </c>
      <c r="IP30" s="92" t="str">
        <f t="shared" si="160"/>
        <v/>
      </c>
      <c r="IQ30" s="92" t="str">
        <f t="shared" si="161"/>
        <v/>
      </c>
      <c r="IR30" s="92" t="str">
        <f t="shared" si="162"/>
        <v/>
      </c>
      <c r="IS30" s="92" t="str">
        <f t="shared" si="163"/>
        <v/>
      </c>
      <c r="IT30" s="92" t="str">
        <f t="shared" si="164"/>
        <v/>
      </c>
      <c r="IU30" s="92" t="str">
        <f t="shared" si="165"/>
        <v/>
      </c>
      <c r="IV30" s="92" t="str">
        <f t="shared" si="166"/>
        <v/>
      </c>
      <c r="IW30" s="92" t="str">
        <f t="shared" si="167"/>
        <v/>
      </c>
      <c r="IX30" s="92" t="str">
        <f t="shared" si="168"/>
        <v/>
      </c>
      <c r="IY30" s="92" t="str">
        <f t="shared" si="169"/>
        <v/>
      </c>
      <c r="IZ30" s="92" t="str">
        <f t="shared" si="170"/>
        <v/>
      </c>
      <c r="JA30" s="92" t="str">
        <f t="shared" si="171"/>
        <v/>
      </c>
      <c r="JB30" s="92" t="str">
        <f t="shared" si="172"/>
        <v/>
      </c>
      <c r="JC30" s="92" t="str">
        <f t="shared" si="173"/>
        <v/>
      </c>
      <c r="JD30" s="92" t="str">
        <f t="shared" si="174"/>
        <v/>
      </c>
      <c r="JE30" s="92" t="str">
        <f t="shared" si="175"/>
        <v/>
      </c>
      <c r="JF30" s="92" t="str">
        <f t="shared" si="176"/>
        <v/>
      </c>
      <c r="JG30" s="92" t="str">
        <f t="shared" si="177"/>
        <v/>
      </c>
      <c r="JH30" s="92" t="str">
        <f t="shared" si="178"/>
        <v/>
      </c>
      <c r="JI30" s="92" t="str">
        <f t="shared" si="179"/>
        <v/>
      </c>
      <c r="JJ30" s="92" t="str">
        <f t="shared" si="180"/>
        <v/>
      </c>
      <c r="JK30" s="92" t="str">
        <f t="shared" si="181"/>
        <v/>
      </c>
      <c r="JL30" s="84" t="s">
        <v>1544</v>
      </c>
      <c r="JM30" s="85" t="str">
        <f>'Array Table'!B29</f>
        <v>Lachnobacterium bovis</v>
      </c>
      <c r="JN30" s="92">
        <f t="shared" si="152"/>
        <v>7.48</v>
      </c>
      <c r="JO30" s="92">
        <f t="shared" si="256"/>
        <v>7.8299999999999983</v>
      </c>
      <c r="JP30" s="92">
        <f t="shared" si="257"/>
        <v>7.870000000000001</v>
      </c>
      <c r="JQ30" s="92" t="str">
        <f t="shared" si="258"/>
        <v/>
      </c>
      <c r="JR30" s="92" t="str">
        <f t="shared" si="259"/>
        <v/>
      </c>
      <c r="JS30" s="92" t="str">
        <f t="shared" si="260"/>
        <v/>
      </c>
      <c r="JT30" s="92" t="str">
        <f t="shared" si="261"/>
        <v/>
      </c>
      <c r="JU30" s="92" t="str">
        <f t="shared" si="262"/>
        <v/>
      </c>
      <c r="JV30" s="92" t="str">
        <f t="shared" si="263"/>
        <v/>
      </c>
      <c r="JW30" s="92" t="str">
        <f t="shared" si="264"/>
        <v/>
      </c>
      <c r="JX30" s="92" t="str">
        <f t="shared" si="265"/>
        <v/>
      </c>
      <c r="JY30" s="92" t="str">
        <f t="shared" si="266"/>
        <v/>
      </c>
      <c r="JZ30" s="92" t="str">
        <f t="shared" si="267"/>
        <v/>
      </c>
      <c r="KA30" s="92" t="str">
        <f t="shared" si="268"/>
        <v/>
      </c>
      <c r="KB30" s="92" t="str">
        <f t="shared" si="269"/>
        <v/>
      </c>
      <c r="KC30" s="92" t="str">
        <f t="shared" si="270"/>
        <v/>
      </c>
      <c r="KD30" s="92" t="str">
        <f t="shared" si="271"/>
        <v/>
      </c>
      <c r="KE30" s="92" t="str">
        <f t="shared" si="272"/>
        <v/>
      </c>
      <c r="KF30" s="92" t="str">
        <f t="shared" si="273"/>
        <v/>
      </c>
      <c r="KG30" s="92" t="str">
        <f t="shared" si="274"/>
        <v/>
      </c>
      <c r="KH30" s="92" t="str">
        <f t="shared" si="275"/>
        <v/>
      </c>
      <c r="KI30" s="92" t="str">
        <f t="shared" si="182"/>
        <v/>
      </c>
      <c r="KJ30" s="92" t="str">
        <f t="shared" si="183"/>
        <v/>
      </c>
      <c r="KK30" s="92" t="str">
        <f t="shared" si="184"/>
        <v/>
      </c>
      <c r="KL30" s="92" t="str">
        <f t="shared" si="185"/>
        <v/>
      </c>
      <c r="KM30" s="92" t="str">
        <f t="shared" si="186"/>
        <v/>
      </c>
      <c r="KN30" s="92" t="str">
        <f t="shared" si="187"/>
        <v/>
      </c>
      <c r="KO30" s="92" t="str">
        <f t="shared" si="188"/>
        <v/>
      </c>
      <c r="KP30" s="92" t="str">
        <f t="shared" si="189"/>
        <v/>
      </c>
      <c r="KQ30" s="92" t="str">
        <f t="shared" si="190"/>
        <v/>
      </c>
      <c r="KR30" s="92" t="str">
        <f t="shared" si="191"/>
        <v/>
      </c>
      <c r="KS30" s="92" t="str">
        <f t="shared" si="192"/>
        <v/>
      </c>
      <c r="KT30" s="92" t="str">
        <f t="shared" si="193"/>
        <v/>
      </c>
      <c r="KU30" s="92" t="str">
        <f t="shared" si="194"/>
        <v/>
      </c>
      <c r="KV30" s="92" t="str">
        <f t="shared" si="195"/>
        <v/>
      </c>
      <c r="KW30" s="92" t="str">
        <f t="shared" si="196"/>
        <v/>
      </c>
      <c r="KX30" s="92" t="str">
        <f t="shared" si="197"/>
        <v/>
      </c>
      <c r="KY30" s="92" t="str">
        <f t="shared" si="198"/>
        <v/>
      </c>
      <c r="KZ30" s="92" t="str">
        <f t="shared" si="199"/>
        <v/>
      </c>
      <c r="LA30" s="92" t="str">
        <f t="shared" si="200"/>
        <v/>
      </c>
      <c r="LB30" s="92" t="str">
        <f t="shared" si="201"/>
        <v/>
      </c>
      <c r="LC30" s="92" t="str">
        <f t="shared" si="202"/>
        <v/>
      </c>
      <c r="LD30" s="92" t="str">
        <f t="shared" si="203"/>
        <v/>
      </c>
      <c r="LE30" s="92" t="str">
        <f t="shared" si="204"/>
        <v/>
      </c>
      <c r="LF30" s="92" t="str">
        <f t="shared" si="205"/>
        <v/>
      </c>
      <c r="LG30" s="92" t="str">
        <f t="shared" si="206"/>
        <v/>
      </c>
      <c r="LH30" s="92" t="str">
        <f t="shared" si="207"/>
        <v/>
      </c>
      <c r="LI30" s="92" t="str">
        <f t="shared" si="208"/>
        <v/>
      </c>
      <c r="LJ30" s="84" t="s">
        <v>1544</v>
      </c>
      <c r="LK30" s="85" t="str">
        <f>'Array Table'!B29</f>
        <v>Lachnobacterium bovis</v>
      </c>
      <c r="LL30" s="93" t="str">
        <f t="shared" si="153"/>
        <v>+</v>
      </c>
      <c r="LM30" s="93" t="str">
        <f t="shared" si="276"/>
        <v>+</v>
      </c>
      <c r="LN30" s="93" t="str">
        <f t="shared" si="277"/>
        <v>+</v>
      </c>
      <c r="LO30" s="93" t="str">
        <f t="shared" si="278"/>
        <v/>
      </c>
      <c r="LP30" s="93" t="str">
        <f t="shared" si="279"/>
        <v/>
      </c>
      <c r="LQ30" s="93" t="str">
        <f t="shared" si="280"/>
        <v/>
      </c>
      <c r="LR30" s="93" t="str">
        <f t="shared" si="281"/>
        <v/>
      </c>
      <c r="LS30" s="93" t="str">
        <f t="shared" si="282"/>
        <v/>
      </c>
      <c r="LT30" s="93" t="str">
        <f t="shared" si="283"/>
        <v/>
      </c>
      <c r="LU30" s="93" t="str">
        <f t="shared" si="284"/>
        <v/>
      </c>
      <c r="LV30" s="93" t="str">
        <f t="shared" si="285"/>
        <v/>
      </c>
      <c r="LW30" s="93" t="str">
        <f t="shared" si="286"/>
        <v/>
      </c>
      <c r="LX30" s="93" t="str">
        <f t="shared" si="287"/>
        <v/>
      </c>
      <c r="LY30" s="93" t="str">
        <f t="shared" si="288"/>
        <v/>
      </c>
      <c r="LZ30" s="93" t="str">
        <f t="shared" si="289"/>
        <v/>
      </c>
      <c r="MA30" s="93" t="str">
        <f t="shared" si="290"/>
        <v/>
      </c>
      <c r="MB30" s="93" t="str">
        <f t="shared" si="291"/>
        <v/>
      </c>
      <c r="MC30" s="93" t="str">
        <f t="shared" si="292"/>
        <v/>
      </c>
      <c r="MD30" s="93" t="str">
        <f t="shared" si="293"/>
        <v/>
      </c>
      <c r="ME30" s="93" t="str">
        <f t="shared" si="294"/>
        <v/>
      </c>
      <c r="MF30" s="93" t="str">
        <f t="shared" si="295"/>
        <v/>
      </c>
      <c r="MG30" s="93" t="str">
        <f t="shared" si="209"/>
        <v/>
      </c>
      <c r="MH30" s="93" t="str">
        <f t="shared" si="210"/>
        <v/>
      </c>
      <c r="MI30" s="93" t="str">
        <f t="shared" si="211"/>
        <v/>
      </c>
      <c r="MJ30" s="93" t="str">
        <f t="shared" si="212"/>
        <v/>
      </c>
      <c r="MK30" s="93" t="str">
        <f t="shared" si="213"/>
        <v/>
      </c>
      <c r="ML30" s="93" t="str">
        <f t="shared" si="214"/>
        <v/>
      </c>
      <c r="MM30" s="93" t="str">
        <f t="shared" si="215"/>
        <v/>
      </c>
      <c r="MN30" s="93" t="str">
        <f t="shared" si="216"/>
        <v/>
      </c>
      <c r="MO30" s="93" t="str">
        <f t="shared" si="217"/>
        <v/>
      </c>
      <c r="MP30" s="93" t="str">
        <f t="shared" si="218"/>
        <v/>
      </c>
      <c r="MQ30" s="93" t="str">
        <f t="shared" si="219"/>
        <v/>
      </c>
      <c r="MR30" s="93" t="str">
        <f t="shared" si="220"/>
        <v/>
      </c>
      <c r="MS30" s="93" t="str">
        <f t="shared" si="221"/>
        <v/>
      </c>
      <c r="MT30" s="93" t="str">
        <f t="shared" si="222"/>
        <v/>
      </c>
      <c r="MU30" s="93" t="str">
        <f t="shared" si="223"/>
        <v/>
      </c>
      <c r="MV30" s="93" t="str">
        <f t="shared" si="224"/>
        <v/>
      </c>
      <c r="MW30" s="93" t="str">
        <f t="shared" si="225"/>
        <v/>
      </c>
      <c r="MX30" s="93" t="str">
        <f t="shared" si="226"/>
        <v/>
      </c>
      <c r="MY30" s="93" t="str">
        <f t="shared" si="227"/>
        <v/>
      </c>
      <c r="MZ30" s="93" t="str">
        <f t="shared" si="228"/>
        <v/>
      </c>
      <c r="NA30" s="93" t="str">
        <f t="shared" si="229"/>
        <v/>
      </c>
      <c r="NB30" s="93" t="str">
        <f t="shared" si="230"/>
        <v/>
      </c>
      <c r="NC30" s="93" t="str">
        <f t="shared" si="231"/>
        <v/>
      </c>
      <c r="ND30" s="93" t="str">
        <f t="shared" si="232"/>
        <v/>
      </c>
      <c r="NE30" s="93" t="str">
        <f t="shared" si="233"/>
        <v/>
      </c>
      <c r="NF30" s="93" t="str">
        <f t="shared" si="234"/>
        <v/>
      </c>
      <c r="NG30" s="93" t="str">
        <f t="shared" si="235"/>
        <v/>
      </c>
      <c r="NH30" s="84" t="s">
        <v>1544</v>
      </c>
      <c r="NI30" s="85" t="str">
        <f>'Array Table'!B29</f>
        <v>Lachnobacterium bovis</v>
      </c>
      <c r="NJ30" s="93" t="str">
        <f t="shared" si="101"/>
        <v>+</v>
      </c>
      <c r="NK30" s="93" t="str">
        <f t="shared" si="102"/>
        <v>+</v>
      </c>
      <c r="NL30" s="93" t="str">
        <f t="shared" si="103"/>
        <v>+</v>
      </c>
      <c r="NM30" s="93" t="str">
        <f t="shared" si="104"/>
        <v/>
      </c>
      <c r="NN30" s="93" t="str">
        <f t="shared" si="105"/>
        <v/>
      </c>
      <c r="NO30" s="93" t="str">
        <f t="shared" si="106"/>
        <v/>
      </c>
      <c r="NP30" s="93" t="str">
        <f t="shared" si="107"/>
        <v/>
      </c>
      <c r="NQ30" s="93" t="str">
        <f t="shared" si="108"/>
        <v/>
      </c>
      <c r="NR30" s="93" t="str">
        <f t="shared" si="109"/>
        <v/>
      </c>
      <c r="NS30" s="93" t="str">
        <f t="shared" si="110"/>
        <v/>
      </c>
      <c r="NT30" s="93" t="str">
        <f t="shared" si="111"/>
        <v/>
      </c>
      <c r="NU30" s="93" t="str">
        <f t="shared" si="112"/>
        <v/>
      </c>
      <c r="NV30" s="93" t="str">
        <f t="shared" si="113"/>
        <v/>
      </c>
      <c r="NW30" s="93" t="str">
        <f t="shared" si="114"/>
        <v/>
      </c>
      <c r="NX30" s="93" t="str">
        <f t="shared" si="115"/>
        <v/>
      </c>
      <c r="NY30" s="93" t="str">
        <f t="shared" si="116"/>
        <v/>
      </c>
      <c r="NZ30" s="93" t="str">
        <f t="shared" si="117"/>
        <v/>
      </c>
      <c r="OA30" s="93" t="str">
        <f t="shared" si="118"/>
        <v/>
      </c>
      <c r="OB30" s="93" t="str">
        <f t="shared" si="119"/>
        <v/>
      </c>
      <c r="OC30" s="93" t="str">
        <f t="shared" si="120"/>
        <v/>
      </c>
      <c r="OD30" s="93" t="str">
        <f t="shared" si="121"/>
        <v/>
      </c>
      <c r="OE30" s="93" t="str">
        <f t="shared" si="122"/>
        <v/>
      </c>
      <c r="OF30" s="93" t="str">
        <f t="shared" si="123"/>
        <v/>
      </c>
      <c r="OG30" s="93" t="str">
        <f t="shared" si="124"/>
        <v/>
      </c>
      <c r="OH30" s="93" t="str">
        <f t="shared" si="125"/>
        <v/>
      </c>
      <c r="OI30" s="93" t="str">
        <f t="shared" si="126"/>
        <v/>
      </c>
      <c r="OJ30" s="93" t="str">
        <f t="shared" si="127"/>
        <v/>
      </c>
      <c r="OK30" s="93" t="str">
        <f t="shared" si="128"/>
        <v/>
      </c>
      <c r="OL30" s="93" t="str">
        <f t="shared" si="129"/>
        <v/>
      </c>
      <c r="OM30" s="93" t="str">
        <f t="shared" si="130"/>
        <v/>
      </c>
      <c r="ON30" s="93" t="str">
        <f t="shared" si="131"/>
        <v/>
      </c>
      <c r="OO30" s="93" t="str">
        <f t="shared" si="132"/>
        <v/>
      </c>
      <c r="OP30" s="93" t="str">
        <f t="shared" si="133"/>
        <v/>
      </c>
      <c r="OQ30" s="93" t="str">
        <f t="shared" si="134"/>
        <v/>
      </c>
      <c r="OR30" s="93" t="str">
        <f t="shared" si="135"/>
        <v/>
      </c>
      <c r="OS30" s="93" t="str">
        <f t="shared" si="136"/>
        <v/>
      </c>
      <c r="OT30" s="93" t="str">
        <f t="shared" si="137"/>
        <v/>
      </c>
      <c r="OU30" s="93" t="str">
        <f t="shared" si="138"/>
        <v/>
      </c>
      <c r="OV30" s="93" t="str">
        <f t="shared" si="139"/>
        <v/>
      </c>
      <c r="OW30" s="93" t="str">
        <f t="shared" si="140"/>
        <v/>
      </c>
      <c r="OX30" s="93" t="str">
        <f t="shared" si="141"/>
        <v/>
      </c>
      <c r="OY30" s="93" t="str">
        <f t="shared" si="142"/>
        <v/>
      </c>
      <c r="OZ30" s="93" t="str">
        <f t="shared" si="143"/>
        <v/>
      </c>
      <c r="PA30" s="93" t="str">
        <f t="shared" si="144"/>
        <v/>
      </c>
      <c r="PB30" s="93" t="str">
        <f t="shared" si="145"/>
        <v/>
      </c>
      <c r="PC30" s="93" t="str">
        <f t="shared" si="146"/>
        <v/>
      </c>
      <c r="PD30" s="93" t="str">
        <f t="shared" si="147"/>
        <v/>
      </c>
      <c r="PE30" s="93" t="str">
        <f t="shared" si="148"/>
        <v/>
      </c>
    </row>
    <row r="31" spans="1:421" ht="12.75" x14ac:dyDescent="0.25">
      <c r="A31" s="84" t="s">
        <v>1545</v>
      </c>
      <c r="B31" s="85" t="str">
        <f>'Array Table'!B30</f>
        <v>Lactobacillus acidophilus</v>
      </c>
      <c r="C31" s="86">
        <f>IF(SUM('Control Sample Data'!C$3:C$50)&gt;10,IF(AND(ISNUMBER('Control Sample Data'!C31),'Control Sample Data'!C31&lt;37,'Control Sample Data'!C31&gt;0),'Control Sample Data'!C31,37),"")</f>
        <v>27.23</v>
      </c>
      <c r="D31" s="86">
        <f>IF(SUM('Control Sample Data'!D$3:D$50)&gt;10,IF(AND(ISNUMBER('Control Sample Data'!D31),'Control Sample Data'!D31&lt;37,'Control Sample Data'!D31&gt;0),'Control Sample Data'!D31,37),"")</f>
        <v>27.15</v>
      </c>
      <c r="E31" s="86">
        <f>IF(SUM('Control Sample Data'!E$3:E$50)&gt;10,IF(AND(ISNUMBER('Control Sample Data'!E31),'Control Sample Data'!E31&lt;37,'Control Sample Data'!E31&gt;0),'Control Sample Data'!E31,37),"")</f>
        <v>27.24</v>
      </c>
      <c r="F31" s="86" t="str">
        <f>IF(SUM('Control Sample Data'!F$3:F$50)&gt;10,IF(AND(ISNUMBER('Control Sample Data'!F31),'Control Sample Data'!F31&lt;37,'Control Sample Data'!F31&gt;0),'Control Sample Data'!F31,37),"")</f>
        <v/>
      </c>
      <c r="G31" s="86" t="str">
        <f>IF(SUM('Control Sample Data'!G$3:G$50)&gt;10,IF(AND(ISNUMBER('Control Sample Data'!G31),'Control Sample Data'!G31&lt;37,'Control Sample Data'!G31&gt;0),'Control Sample Data'!G31,37),"")</f>
        <v/>
      </c>
      <c r="H31" s="86" t="str">
        <f>IF(SUM('Control Sample Data'!H$3:H$50)&gt;10,IF(AND(ISNUMBER('Control Sample Data'!H31),'Control Sample Data'!H31&lt;37,'Control Sample Data'!H31&gt;0),'Control Sample Data'!H31,37),"")</f>
        <v/>
      </c>
      <c r="I31" s="86" t="str">
        <f>IF(SUM('Control Sample Data'!I$3:I$50)&gt;10,IF(AND(ISNUMBER('Control Sample Data'!I31),'Control Sample Data'!I31&lt;37,'Control Sample Data'!I31&gt;0),'Control Sample Data'!I31,37),"")</f>
        <v/>
      </c>
      <c r="J31" s="86" t="str">
        <f>IF(SUM('Control Sample Data'!J$3:J$50)&gt;10,IF(AND(ISNUMBER('Control Sample Data'!J31),'Control Sample Data'!J31&lt;37,'Control Sample Data'!J31&gt;0),'Control Sample Data'!J31,37),"")</f>
        <v/>
      </c>
      <c r="K31" s="86" t="str">
        <f>IF(SUM('Control Sample Data'!K$3:K$50)&gt;10,IF(AND(ISNUMBER('Control Sample Data'!K31),'Control Sample Data'!K31&lt;37,'Control Sample Data'!K31&gt;0),'Control Sample Data'!K31,37),"")</f>
        <v/>
      </c>
      <c r="L31" s="86" t="str">
        <f>IF(SUM('Control Sample Data'!L$3:L$50)&gt;10,IF(AND(ISNUMBER('Control Sample Data'!L31),'Control Sample Data'!L31&lt;37,'Control Sample Data'!L31&gt;0),'Control Sample Data'!L31,37),"")</f>
        <v/>
      </c>
      <c r="M31" s="86" t="str">
        <f>IF(SUM('Control Sample Data'!M$3:M$50)&gt;10,IF(AND(ISNUMBER('Control Sample Data'!M31),'Control Sample Data'!M31&lt;37,'Control Sample Data'!M31&gt;0),'Control Sample Data'!M31,37),"")</f>
        <v/>
      </c>
      <c r="N31" s="86" t="str">
        <f>IF(SUM('Control Sample Data'!N$3:N$50)&gt;10,IF(AND(ISNUMBER('Control Sample Data'!N31),'Control Sample Data'!N31&lt;37,'Control Sample Data'!N31&gt;0),'Control Sample Data'!N31,37),"")</f>
        <v/>
      </c>
      <c r="O31" s="86" t="str">
        <f>IF(SUM('Control Sample Data'!O$3:O$50)&gt;10,IF(AND(ISNUMBER('Control Sample Data'!O31),'Control Sample Data'!O31&lt;37,'Control Sample Data'!O31&gt;0),'Control Sample Data'!O31,37),"")</f>
        <v/>
      </c>
      <c r="P31" s="86" t="str">
        <f>IF(SUM('Control Sample Data'!P$3:P$50)&gt;10,IF(AND(ISNUMBER('Control Sample Data'!P31),'Control Sample Data'!P31&lt;37,'Control Sample Data'!P31&gt;0),'Control Sample Data'!P31,37),"")</f>
        <v/>
      </c>
      <c r="Q31" s="86" t="str">
        <f>IF(SUM('Control Sample Data'!Q$3:Q$50)&gt;10,IF(AND(ISNUMBER('Control Sample Data'!Q31),'Control Sample Data'!Q31&lt;37,'Control Sample Data'!Q31&gt;0),'Control Sample Data'!Q31,37),"")</f>
        <v/>
      </c>
      <c r="R31" s="86" t="str">
        <f>IF(SUM('Control Sample Data'!R$3:R$50)&gt;10,IF(AND(ISNUMBER('Control Sample Data'!R31),'Control Sample Data'!R31&lt;37,'Control Sample Data'!R31&gt;0),'Control Sample Data'!R31,37),"")</f>
        <v/>
      </c>
      <c r="S31" s="86" t="str">
        <f>IF(SUM('Control Sample Data'!S$3:S$50)&gt;10,IF(AND(ISNUMBER('Control Sample Data'!S31),'Control Sample Data'!S31&lt;37,'Control Sample Data'!S31&gt;0),'Control Sample Data'!S31,37),"")</f>
        <v/>
      </c>
      <c r="T31" s="86" t="str">
        <f>IF(SUM('Control Sample Data'!T$3:T$50)&gt;10,IF(AND(ISNUMBER('Control Sample Data'!T31),'Control Sample Data'!T31&lt;37,'Control Sample Data'!T31&gt;0),'Control Sample Data'!T31,37),"")</f>
        <v/>
      </c>
      <c r="U31" s="86" t="str">
        <f>IF(SUM('Control Sample Data'!U$3:U$50)&gt;10,IF(AND(ISNUMBER('Control Sample Data'!U31),'Control Sample Data'!U31&lt;37,'Control Sample Data'!U31&gt;0),'Control Sample Data'!U31,37),"")</f>
        <v/>
      </c>
      <c r="V31" s="86" t="str">
        <f>IF(SUM('Control Sample Data'!V$3:V$50)&gt;10,IF(AND(ISNUMBER('Control Sample Data'!V31),'Control Sample Data'!V31&lt;37,'Control Sample Data'!V31&gt;0),'Control Sample Data'!V31,37),"")</f>
        <v/>
      </c>
      <c r="W31" s="86" t="str">
        <f>IF(SUM('Control Sample Data'!W$3:W$50)&gt;10,IF(AND(ISNUMBER('Control Sample Data'!W31),'Control Sample Data'!W31&lt;37,'Control Sample Data'!W31&gt;0),'Control Sample Data'!W31,37),"")</f>
        <v/>
      </c>
      <c r="X31" s="86" t="str">
        <f>IF(SUM('Control Sample Data'!X$3:X$50)&gt;10,IF(AND(ISNUMBER('Control Sample Data'!X31),'Control Sample Data'!X31&lt;37,'Control Sample Data'!X31&gt;0),'Control Sample Data'!X31,37),"")</f>
        <v/>
      </c>
      <c r="Y31" s="86" t="str">
        <f>IF(SUM('Control Sample Data'!Y$3:Y$50)&gt;10,IF(AND(ISNUMBER('Control Sample Data'!Y31),'Control Sample Data'!Y31&lt;37,'Control Sample Data'!Y31&gt;0),'Control Sample Data'!Y31,37),"")</f>
        <v/>
      </c>
      <c r="Z31" s="86" t="str">
        <f>IF(SUM('Control Sample Data'!Z$3:Z$50)&gt;10,IF(AND(ISNUMBER('Control Sample Data'!Z31),'Control Sample Data'!Z31&lt;37,'Control Sample Data'!Z31&gt;0),'Control Sample Data'!Z31,37),"")</f>
        <v/>
      </c>
      <c r="AA31" s="86" t="str">
        <f>IF(SUM('Control Sample Data'!AA$3:AA$50)&gt;10,IF(AND(ISNUMBER('Control Sample Data'!AA31),'Control Sample Data'!AA31&lt;37,'Control Sample Data'!AA31&gt;0),'Control Sample Data'!AA31,37),"")</f>
        <v/>
      </c>
      <c r="AB31" s="86" t="str">
        <f>IF(SUM('Control Sample Data'!AB$3:AB$50)&gt;10,IF(AND(ISNUMBER('Control Sample Data'!AB31),'Control Sample Data'!AB31&lt;37,'Control Sample Data'!AB31&gt;0),'Control Sample Data'!AB31,37),"")</f>
        <v/>
      </c>
      <c r="AC31" s="86" t="str">
        <f>IF(SUM('Control Sample Data'!AC$3:AC$50)&gt;10,IF(AND(ISNUMBER('Control Sample Data'!AC31),'Control Sample Data'!AC31&lt;37,'Control Sample Data'!AC31&gt;0),'Control Sample Data'!AC31,37),"")</f>
        <v/>
      </c>
      <c r="AD31" s="86" t="str">
        <f>IF(SUM('Control Sample Data'!AD$3:AD$50)&gt;10,IF(AND(ISNUMBER('Control Sample Data'!AD31),'Control Sample Data'!AD31&lt;37,'Control Sample Data'!AD31&gt;0),'Control Sample Data'!AD31,37),"")</f>
        <v/>
      </c>
      <c r="AE31" s="86" t="str">
        <f>IF(SUM('Control Sample Data'!AE$3:AE$50)&gt;10,IF(AND(ISNUMBER('Control Sample Data'!AE31),'Control Sample Data'!AE31&lt;37,'Control Sample Data'!AE31&gt;0),'Control Sample Data'!AE31,37),"")</f>
        <v/>
      </c>
      <c r="AF31" s="86" t="str">
        <f>IF(SUM('Control Sample Data'!AF$3:AF$50)&gt;10,IF(AND(ISNUMBER('Control Sample Data'!AF31),'Control Sample Data'!AF31&lt;37,'Control Sample Data'!AF31&gt;0),'Control Sample Data'!AF31,37),"")</f>
        <v/>
      </c>
      <c r="AG31" s="86" t="str">
        <f>IF(SUM('Control Sample Data'!AG$3:AG$50)&gt;10,IF(AND(ISNUMBER('Control Sample Data'!AG31),'Control Sample Data'!AG31&lt;37,'Control Sample Data'!AG31&gt;0),'Control Sample Data'!AG31,37),"")</f>
        <v/>
      </c>
      <c r="AH31" s="86" t="str">
        <f>IF(SUM('Control Sample Data'!AH$3:AH$50)&gt;10,IF(AND(ISNUMBER('Control Sample Data'!AH31),'Control Sample Data'!AH31&lt;37,'Control Sample Data'!AH31&gt;0),'Control Sample Data'!AH31,37),"")</f>
        <v/>
      </c>
      <c r="AI31" s="86" t="str">
        <f>IF(SUM('Control Sample Data'!AI$3:AI$50)&gt;10,IF(AND(ISNUMBER('Control Sample Data'!AI31),'Control Sample Data'!AI31&lt;37,'Control Sample Data'!AI31&gt;0),'Control Sample Data'!AI31,37),"")</f>
        <v/>
      </c>
      <c r="AJ31" s="86" t="str">
        <f>IF(SUM('Control Sample Data'!AJ$3:AJ$50)&gt;10,IF(AND(ISNUMBER('Control Sample Data'!AJ31),'Control Sample Data'!AJ31&lt;37,'Control Sample Data'!AJ31&gt;0),'Control Sample Data'!AJ31,37),"")</f>
        <v/>
      </c>
      <c r="AK31" s="86" t="str">
        <f>IF(SUM('Control Sample Data'!AK$3:AK$50)&gt;10,IF(AND(ISNUMBER('Control Sample Data'!AK31),'Control Sample Data'!AK31&lt;37,'Control Sample Data'!AK31&gt;0),'Control Sample Data'!AK31,37),"")</f>
        <v/>
      </c>
      <c r="AL31" s="86" t="str">
        <f>IF(SUM('Control Sample Data'!AL$3:AL$50)&gt;10,IF(AND(ISNUMBER('Control Sample Data'!AL31),'Control Sample Data'!AL31&lt;37,'Control Sample Data'!AL31&gt;0),'Control Sample Data'!AL31,37),"")</f>
        <v/>
      </c>
      <c r="AM31" s="86" t="str">
        <f>IF(SUM('Control Sample Data'!AM$3:AM$50)&gt;10,IF(AND(ISNUMBER('Control Sample Data'!AM31),'Control Sample Data'!AM31&lt;37,'Control Sample Data'!AM31&gt;0),'Control Sample Data'!AM31,37),"")</f>
        <v/>
      </c>
      <c r="AN31" s="86" t="str">
        <f>IF(SUM('Control Sample Data'!AN$3:AN$50)&gt;10,IF(AND(ISNUMBER('Control Sample Data'!AN31),'Control Sample Data'!AN31&lt;37,'Control Sample Data'!AN31&gt;0),'Control Sample Data'!AN31,37),"")</f>
        <v/>
      </c>
      <c r="AO31" s="86" t="str">
        <f>IF(SUM('Control Sample Data'!AO$3:AO$50)&gt;10,IF(AND(ISNUMBER('Control Sample Data'!AO31),'Control Sample Data'!AO31&lt;37,'Control Sample Data'!AO31&gt;0),'Control Sample Data'!AO31,37),"")</f>
        <v/>
      </c>
      <c r="AP31" s="86" t="str">
        <f>IF(SUM('Control Sample Data'!AP$3:AP$50)&gt;10,IF(AND(ISNUMBER('Control Sample Data'!AP31),'Control Sample Data'!AP31&lt;37,'Control Sample Data'!AP31&gt;0),'Control Sample Data'!AP31,37),"")</f>
        <v/>
      </c>
      <c r="AQ31" s="86" t="str">
        <f>IF(SUM('Control Sample Data'!AQ$3:AQ$50)&gt;10,IF(AND(ISNUMBER('Control Sample Data'!AQ31),'Control Sample Data'!AQ31&lt;37,'Control Sample Data'!AQ31&gt;0),'Control Sample Data'!AQ31,37),"")</f>
        <v/>
      </c>
      <c r="AR31" s="86" t="str">
        <f>IF(SUM('Control Sample Data'!AR$3:AR$50)&gt;10,IF(AND(ISNUMBER('Control Sample Data'!AR31),'Control Sample Data'!AR31&lt;37,'Control Sample Data'!AR31&gt;0),'Control Sample Data'!AR31,37),"")</f>
        <v/>
      </c>
      <c r="AS31" s="86" t="str">
        <f>IF(SUM('Control Sample Data'!AS$3:AS$50)&gt;10,IF(AND(ISNUMBER('Control Sample Data'!AS31),'Control Sample Data'!AS31&lt;37,'Control Sample Data'!AS31&gt;0),'Control Sample Data'!AS31,37),"")</f>
        <v/>
      </c>
      <c r="AT31" s="86" t="str">
        <f>IF(SUM('Control Sample Data'!AT$3:AT$50)&gt;10,IF(AND(ISNUMBER('Control Sample Data'!AT31),'Control Sample Data'!AT31&lt;37,'Control Sample Data'!AT31&gt;0),'Control Sample Data'!AT31,37),"")</f>
        <v/>
      </c>
      <c r="AU31" s="86" t="str">
        <f>IF(SUM('Control Sample Data'!AU$3:AU$50)&gt;10,IF(AND(ISNUMBER('Control Sample Data'!AU31),'Control Sample Data'!AU31&lt;37,'Control Sample Data'!AU31&gt;0),'Control Sample Data'!AU31,37),"")</f>
        <v/>
      </c>
      <c r="AV31" s="86" t="str">
        <f>IF(SUM('Control Sample Data'!AV$3:AV$50)&gt;10,IF(AND(ISNUMBER('Control Sample Data'!AV31),'Control Sample Data'!AV31&lt;37,'Control Sample Data'!AV31&gt;0),'Control Sample Data'!AV31,37),"")</f>
        <v/>
      </c>
      <c r="AW31" s="86" t="str">
        <f>IF(SUM('Control Sample Data'!AW$3:AW$50)&gt;10,IF(AND(ISNUMBER('Control Sample Data'!AW31),'Control Sample Data'!AW31&lt;37,'Control Sample Data'!AW31&gt;0),'Control Sample Data'!AW31,37),"")</f>
        <v/>
      </c>
      <c r="AX31" s="86" t="str">
        <f>IF(SUM('Control Sample Data'!AX$3:AX$50)&gt;10,IF(AND(ISNUMBER('Control Sample Data'!AX31),'Control Sample Data'!AX31&lt;37,'Control Sample Data'!AX31&gt;0),'Control Sample Data'!AX31,37),"")</f>
        <v/>
      </c>
      <c r="AY31" s="87">
        <f>IF(ISERROR(AVERAGE(Calculations!C31:AX31)),"",AVERAGE(Calculations!C31:AX31))</f>
        <v>27.206666666666663</v>
      </c>
      <c r="AZ31" s="87">
        <f>IF(ISERROR(STDEV(Calculations!C31:AX31)),"",IF(COUNT(Calculations!C31:AX31)&lt;3,"N/A",STDEV(Calculations!C31:AX31)))</f>
        <v>4.932882862316286E-2</v>
      </c>
      <c r="BA31" s="84" t="s">
        <v>1545</v>
      </c>
      <c r="BB31" s="85" t="str">
        <f>'Array Table'!B30</f>
        <v>Lactobacillus acidophilus</v>
      </c>
      <c r="BC31" s="86">
        <f>IF(SUM('Test Sample Data'!C$3:C$50)&gt;10,IF(AND(ISNUMBER('Test Sample Data'!C31),'Test Sample Data'!C31&lt;37,'Test Sample Data'!C31&gt;0),'Test Sample Data'!C31,37),"")</f>
        <v>21.51</v>
      </c>
      <c r="BD31" s="86">
        <f>IF(SUM('Test Sample Data'!D$3:D$50)&gt;10,IF(AND(ISNUMBER('Test Sample Data'!D31),'Test Sample Data'!D31&lt;37,'Test Sample Data'!D31&gt;0),'Test Sample Data'!D31,37),"")</f>
        <v>21.46</v>
      </c>
      <c r="BE31" s="86">
        <f>IF(SUM('Test Sample Data'!E$3:E$50)&gt;10,IF(AND(ISNUMBER('Test Sample Data'!E31),'Test Sample Data'!E31&lt;37,'Test Sample Data'!E31&gt;0),'Test Sample Data'!E31,37),"")</f>
        <v>21.32</v>
      </c>
      <c r="BF31" s="86" t="str">
        <f>IF(SUM('Test Sample Data'!F$3:F$50)&gt;10,IF(AND(ISNUMBER('Test Sample Data'!F31),'Test Sample Data'!F31&lt;37,'Test Sample Data'!F31&gt;0),'Test Sample Data'!F31,37),"")</f>
        <v/>
      </c>
      <c r="BG31" s="86" t="str">
        <f>IF(SUM('Test Sample Data'!G$3:G$50)&gt;10,IF(AND(ISNUMBER('Test Sample Data'!G31),'Test Sample Data'!G31&lt;37,'Test Sample Data'!G31&gt;0),'Test Sample Data'!G31,37),"")</f>
        <v/>
      </c>
      <c r="BH31" s="86" t="str">
        <f>IF(SUM('Test Sample Data'!H$3:H$50)&gt;10,IF(AND(ISNUMBER('Test Sample Data'!H31),'Test Sample Data'!H31&lt;37,'Test Sample Data'!H31&gt;0),'Test Sample Data'!H31,37),"")</f>
        <v/>
      </c>
      <c r="BI31" s="86" t="str">
        <f>IF(SUM('Test Sample Data'!I$3:I$50)&gt;10,IF(AND(ISNUMBER('Test Sample Data'!I31),'Test Sample Data'!I31&lt;37,'Test Sample Data'!I31&gt;0),'Test Sample Data'!I31,37),"")</f>
        <v/>
      </c>
      <c r="BJ31" s="86" t="str">
        <f>IF(SUM('Test Sample Data'!J$3:J$50)&gt;10,IF(AND(ISNUMBER('Test Sample Data'!J31),'Test Sample Data'!J31&lt;37,'Test Sample Data'!J31&gt;0),'Test Sample Data'!J31,37),"")</f>
        <v/>
      </c>
      <c r="BK31" s="86" t="str">
        <f>IF(SUM('Test Sample Data'!K$3:K$50)&gt;10,IF(AND(ISNUMBER('Test Sample Data'!K31),'Test Sample Data'!K31&lt;37,'Test Sample Data'!K31&gt;0),'Test Sample Data'!K31,37),"")</f>
        <v/>
      </c>
      <c r="BL31" s="86" t="str">
        <f>IF(SUM('Test Sample Data'!L$3:L$50)&gt;10,IF(AND(ISNUMBER('Test Sample Data'!L31),'Test Sample Data'!L31&lt;37,'Test Sample Data'!L31&gt;0),'Test Sample Data'!L31,37),"")</f>
        <v/>
      </c>
      <c r="BM31" s="86" t="str">
        <f>IF(SUM('Test Sample Data'!M$3:M$50)&gt;10,IF(AND(ISNUMBER('Test Sample Data'!M31),'Test Sample Data'!M31&lt;37,'Test Sample Data'!M31&gt;0),'Test Sample Data'!M31,37),"")</f>
        <v/>
      </c>
      <c r="BN31" s="86" t="str">
        <f>IF(SUM('Test Sample Data'!N$3:N$50)&gt;10,IF(AND(ISNUMBER('Test Sample Data'!N31),'Test Sample Data'!N31&lt;37,'Test Sample Data'!N31&gt;0),'Test Sample Data'!N31,37),"")</f>
        <v/>
      </c>
      <c r="BO31" s="86" t="str">
        <f>IF(SUM('Test Sample Data'!O$3:O$50)&gt;10,IF(AND(ISNUMBER('Test Sample Data'!O31),'Test Sample Data'!O31&lt;37,'Test Sample Data'!O31&gt;0),'Test Sample Data'!O31,37),"")</f>
        <v/>
      </c>
      <c r="BP31" s="86" t="str">
        <f>IF(SUM('Test Sample Data'!P$3:P$50)&gt;10,IF(AND(ISNUMBER('Test Sample Data'!P31),'Test Sample Data'!P31&lt;37,'Test Sample Data'!P31&gt;0),'Test Sample Data'!P31,37),"")</f>
        <v/>
      </c>
      <c r="BQ31" s="86" t="str">
        <f>IF(SUM('Test Sample Data'!Q$3:Q$50)&gt;10,IF(AND(ISNUMBER('Test Sample Data'!Q31),'Test Sample Data'!Q31&lt;37,'Test Sample Data'!Q31&gt;0),'Test Sample Data'!Q31,37),"")</f>
        <v/>
      </c>
      <c r="BR31" s="86" t="str">
        <f>IF(SUM('Test Sample Data'!R$3:R$50)&gt;10,IF(AND(ISNUMBER('Test Sample Data'!R31),'Test Sample Data'!R31&lt;37,'Test Sample Data'!R31&gt;0),'Test Sample Data'!R31,37),"")</f>
        <v/>
      </c>
      <c r="BS31" s="86" t="str">
        <f>IF(SUM('Test Sample Data'!S$3:S$50)&gt;10,IF(AND(ISNUMBER('Test Sample Data'!S31),'Test Sample Data'!S31&lt;37,'Test Sample Data'!S31&gt;0),'Test Sample Data'!S31,37),"")</f>
        <v/>
      </c>
      <c r="BT31" s="86" t="str">
        <f>IF(SUM('Test Sample Data'!T$3:T$50)&gt;10,IF(AND(ISNUMBER('Test Sample Data'!T31),'Test Sample Data'!T31&lt;37,'Test Sample Data'!T31&gt;0),'Test Sample Data'!T31,37),"")</f>
        <v/>
      </c>
      <c r="BU31" s="86" t="str">
        <f>IF(SUM('Test Sample Data'!U$3:U$50)&gt;10,IF(AND(ISNUMBER('Test Sample Data'!U31),'Test Sample Data'!U31&lt;37,'Test Sample Data'!U31&gt;0),'Test Sample Data'!U31,37),"")</f>
        <v/>
      </c>
      <c r="BV31" s="86" t="str">
        <f>IF(SUM('Test Sample Data'!V$3:V$50)&gt;10,IF(AND(ISNUMBER('Test Sample Data'!V31),'Test Sample Data'!V31&lt;37,'Test Sample Data'!V31&gt;0),'Test Sample Data'!V31,37),"")</f>
        <v/>
      </c>
      <c r="BW31" s="86" t="str">
        <f>IF(SUM('Test Sample Data'!W$3:W$50)&gt;10,IF(AND(ISNUMBER('Test Sample Data'!W31),'Test Sample Data'!W31&lt;37,'Test Sample Data'!W31&gt;0),'Test Sample Data'!W31,37),"")</f>
        <v/>
      </c>
      <c r="BX31" s="86" t="str">
        <f>IF(SUM('Test Sample Data'!X$3:X$50)&gt;10,IF(AND(ISNUMBER('Test Sample Data'!X31),'Test Sample Data'!X31&lt;37,'Test Sample Data'!X31&gt;0),'Test Sample Data'!X31,37),"")</f>
        <v/>
      </c>
      <c r="BY31" s="86" t="str">
        <f>IF(SUM('Test Sample Data'!Y$3:Y$50)&gt;10,IF(AND(ISNUMBER('Test Sample Data'!Y31),'Test Sample Data'!Y31&lt;37,'Test Sample Data'!Y31&gt;0),'Test Sample Data'!Y31,37),"")</f>
        <v/>
      </c>
      <c r="BZ31" s="86" t="str">
        <f>IF(SUM('Test Sample Data'!Z$3:Z$50)&gt;10,IF(AND(ISNUMBER('Test Sample Data'!Z31),'Test Sample Data'!Z31&lt;37,'Test Sample Data'!Z31&gt;0),'Test Sample Data'!Z31,37),"")</f>
        <v/>
      </c>
      <c r="CA31" s="86" t="str">
        <f>IF(SUM('Test Sample Data'!AA$3:AA$50)&gt;10,IF(AND(ISNUMBER('Test Sample Data'!AA31),'Test Sample Data'!AA31&lt;37,'Test Sample Data'!AA31&gt;0),'Test Sample Data'!AA31,37),"")</f>
        <v/>
      </c>
      <c r="CB31" s="86" t="str">
        <f>IF(SUM('Test Sample Data'!AB$3:AB$50)&gt;10,IF(AND(ISNUMBER('Test Sample Data'!AB31),'Test Sample Data'!AB31&lt;37,'Test Sample Data'!AB31&gt;0),'Test Sample Data'!AB31,37),"")</f>
        <v/>
      </c>
      <c r="CC31" s="86" t="str">
        <f>IF(SUM('Test Sample Data'!AC$3:AC$50)&gt;10,IF(AND(ISNUMBER('Test Sample Data'!AC31),'Test Sample Data'!AC31&lt;37,'Test Sample Data'!AC31&gt;0),'Test Sample Data'!AC31,37),"")</f>
        <v/>
      </c>
      <c r="CD31" s="86" t="str">
        <f>IF(SUM('Test Sample Data'!AD$3:AD$50)&gt;10,IF(AND(ISNUMBER('Test Sample Data'!AD31),'Test Sample Data'!AD31&lt;37,'Test Sample Data'!AD31&gt;0),'Test Sample Data'!AD31,37),"")</f>
        <v/>
      </c>
      <c r="CE31" s="86" t="str">
        <f>IF(SUM('Test Sample Data'!AE$3:AE$50)&gt;10,IF(AND(ISNUMBER('Test Sample Data'!AE31),'Test Sample Data'!AE31&lt;37,'Test Sample Data'!AE31&gt;0),'Test Sample Data'!AE31,37),"")</f>
        <v/>
      </c>
      <c r="CF31" s="86" t="str">
        <f>IF(SUM('Test Sample Data'!AF$3:AF$50)&gt;10,IF(AND(ISNUMBER('Test Sample Data'!AF31),'Test Sample Data'!AF31&lt;37,'Test Sample Data'!AF31&gt;0),'Test Sample Data'!AF31,37),"")</f>
        <v/>
      </c>
      <c r="CG31" s="86" t="str">
        <f>IF(SUM('Test Sample Data'!AG$3:AG$50)&gt;10,IF(AND(ISNUMBER('Test Sample Data'!AG31),'Test Sample Data'!AG31&lt;37,'Test Sample Data'!AG31&gt;0),'Test Sample Data'!AG31,37),"")</f>
        <v/>
      </c>
      <c r="CH31" s="86" t="str">
        <f>IF(SUM('Test Sample Data'!AH$3:AH$50)&gt;10,IF(AND(ISNUMBER('Test Sample Data'!AH31),'Test Sample Data'!AH31&lt;37,'Test Sample Data'!AH31&gt;0),'Test Sample Data'!AH31,37),"")</f>
        <v/>
      </c>
      <c r="CI31" s="86" t="str">
        <f>IF(SUM('Test Sample Data'!AI$3:AI$50)&gt;10,IF(AND(ISNUMBER('Test Sample Data'!AI31),'Test Sample Data'!AI31&lt;37,'Test Sample Data'!AI31&gt;0),'Test Sample Data'!AI31,37),"")</f>
        <v/>
      </c>
      <c r="CJ31" s="86" t="str">
        <f>IF(SUM('Test Sample Data'!AJ$3:AJ$50)&gt;10,IF(AND(ISNUMBER('Test Sample Data'!AJ31),'Test Sample Data'!AJ31&lt;37,'Test Sample Data'!AJ31&gt;0),'Test Sample Data'!AJ31,37),"")</f>
        <v/>
      </c>
      <c r="CK31" s="86" t="str">
        <f>IF(SUM('Test Sample Data'!AK$3:AK$50)&gt;10,IF(AND(ISNUMBER('Test Sample Data'!AK31),'Test Sample Data'!AK31&lt;37,'Test Sample Data'!AK31&gt;0),'Test Sample Data'!AK31,37),"")</f>
        <v/>
      </c>
      <c r="CL31" s="86" t="str">
        <f>IF(SUM('Test Sample Data'!AL$3:AL$50)&gt;10,IF(AND(ISNUMBER('Test Sample Data'!AL31),'Test Sample Data'!AL31&lt;37,'Test Sample Data'!AL31&gt;0),'Test Sample Data'!AL31,37),"")</f>
        <v/>
      </c>
      <c r="CM31" s="86" t="str">
        <f>IF(SUM('Test Sample Data'!AM$3:AM$50)&gt;10,IF(AND(ISNUMBER('Test Sample Data'!AM31),'Test Sample Data'!AM31&lt;37,'Test Sample Data'!AM31&gt;0),'Test Sample Data'!AM31,37),"")</f>
        <v/>
      </c>
      <c r="CN31" s="86" t="str">
        <f>IF(SUM('Test Sample Data'!AN$3:AN$50)&gt;10,IF(AND(ISNUMBER('Test Sample Data'!AN31),'Test Sample Data'!AN31&lt;37,'Test Sample Data'!AN31&gt;0),'Test Sample Data'!AN31,37),"")</f>
        <v/>
      </c>
      <c r="CO31" s="86" t="str">
        <f>IF(SUM('Test Sample Data'!AO$3:AO$50)&gt;10,IF(AND(ISNUMBER('Test Sample Data'!AO31),'Test Sample Data'!AO31&lt;37,'Test Sample Data'!AO31&gt;0),'Test Sample Data'!AO31,37),"")</f>
        <v/>
      </c>
      <c r="CP31" s="86" t="str">
        <f>IF(SUM('Test Sample Data'!AP$3:AP$50)&gt;10,IF(AND(ISNUMBER('Test Sample Data'!AP31),'Test Sample Data'!AP31&lt;37,'Test Sample Data'!AP31&gt;0),'Test Sample Data'!AP31,37),"")</f>
        <v/>
      </c>
      <c r="CQ31" s="86" t="str">
        <f>IF(SUM('Test Sample Data'!AQ$3:AQ$50)&gt;10,IF(AND(ISNUMBER('Test Sample Data'!AQ31),'Test Sample Data'!AQ31&lt;37,'Test Sample Data'!AQ31&gt;0),'Test Sample Data'!AQ31,37),"")</f>
        <v/>
      </c>
      <c r="CR31" s="86" t="str">
        <f>IF(SUM('Test Sample Data'!AR$3:AR$50)&gt;10,IF(AND(ISNUMBER('Test Sample Data'!AR31),'Test Sample Data'!AR31&lt;37,'Test Sample Data'!AR31&gt;0),'Test Sample Data'!AR31,37),"")</f>
        <v/>
      </c>
      <c r="CS31" s="86" t="str">
        <f>IF(SUM('Test Sample Data'!AS$3:AS$50)&gt;10,IF(AND(ISNUMBER('Test Sample Data'!AS31),'Test Sample Data'!AS31&lt;37,'Test Sample Data'!AS31&gt;0),'Test Sample Data'!AS31,37),"")</f>
        <v/>
      </c>
      <c r="CT31" s="86" t="str">
        <f>IF(SUM('Test Sample Data'!AT$3:AT$50)&gt;10,IF(AND(ISNUMBER('Test Sample Data'!AT31),'Test Sample Data'!AT31&lt;37,'Test Sample Data'!AT31&gt;0),'Test Sample Data'!AT31,37),"")</f>
        <v/>
      </c>
      <c r="CU31" s="86" t="str">
        <f>IF(SUM('Test Sample Data'!AU$3:AU$50)&gt;10,IF(AND(ISNUMBER('Test Sample Data'!AU31),'Test Sample Data'!AU31&lt;37,'Test Sample Data'!AU31&gt;0),'Test Sample Data'!AU31,37),"")</f>
        <v/>
      </c>
      <c r="CV31" s="86" t="str">
        <f>IF(SUM('Test Sample Data'!AV$3:AV$50)&gt;10,IF(AND(ISNUMBER('Test Sample Data'!AV31),'Test Sample Data'!AV31&lt;37,'Test Sample Data'!AV31&gt;0),'Test Sample Data'!AV31,37),"")</f>
        <v/>
      </c>
      <c r="CW31" s="86" t="str">
        <f>IF(SUM('Test Sample Data'!AW$3:AW$50)&gt;10,IF(AND(ISNUMBER('Test Sample Data'!AW31),'Test Sample Data'!AW31&lt;37,'Test Sample Data'!AW31&gt;0),'Test Sample Data'!AW31,37),"")</f>
        <v/>
      </c>
      <c r="CX31" s="86" t="str">
        <f>IF(SUM('Test Sample Data'!AX$3:AX$50)&gt;10,IF(AND(ISNUMBER('Test Sample Data'!AX31),'Test Sample Data'!AX31&lt;37,'Test Sample Data'!AX31&gt;0),'Test Sample Data'!AX31,37),"")</f>
        <v/>
      </c>
      <c r="CY31" s="87">
        <f>IF(ISERROR(AVERAGE(Calculations!BC31:CX31)),"",AVERAGE(Calculations!BC31:CX31))</f>
        <v>21.429999999999996</v>
      </c>
      <c r="CZ31" s="87">
        <f>IF(ISERROR(STDEV(Calculations!BC31:CX31)),"",IF(COUNT(Calculations!BC31:CX31)&lt;3,"N/A",STDEV(Calculations!BC31:CX31)))</f>
        <v>9.8488578017961653E-2</v>
      </c>
      <c r="DA31" s="84" t="s">
        <v>1545</v>
      </c>
      <c r="DB31" s="85" t="str">
        <f>'Array Table'!B30</f>
        <v>Lactobacillus acidophilus</v>
      </c>
      <c r="DC31" s="87">
        <f>IF(SUM('No Template Controls'!C$3:C$50)&gt;10,IF(AND(ISNUMBER('No Template Controls'!C31),'No Template Controls'!C31&lt;37,'No Template Controls'!C31&gt;0),'No Template Controls'!C31,37),"")</f>
        <v>37</v>
      </c>
      <c r="DD31" s="87">
        <f>IF(SUM('No Template Controls'!D$3:D$50)&gt;10,IF(AND(ISNUMBER('No Template Controls'!D31),'No Template Controls'!D31&lt;37,'No Template Controls'!D31&gt;0),'No Template Controls'!D31,37),"")</f>
        <v>37</v>
      </c>
      <c r="DE31" s="87">
        <f>IF(SUM('No Template Controls'!E$3:E$50)&gt;10,IF(AND(ISNUMBER('No Template Controls'!E31),'No Template Controls'!E31&lt;37,'No Template Controls'!E31&gt;0),'No Template Controls'!E31,37),"")</f>
        <v>37</v>
      </c>
      <c r="DF31" s="87" t="str">
        <f>IF(SUM('No Template Controls'!F$3:F$50)&gt;10,IF(AND(ISNUMBER('No Template Controls'!F31),'No Template Controls'!F31&lt;37,'No Template Controls'!F31&gt;0),'No Template Controls'!F31,37),"")</f>
        <v/>
      </c>
      <c r="DG31" s="87" t="str">
        <f>IF(SUM('No Template Controls'!G$3:G$50)&gt;10,IF(AND(ISNUMBER('No Template Controls'!G31),'No Template Controls'!G31&lt;37,'No Template Controls'!G31&gt;0),'No Template Controls'!G31,37),"")</f>
        <v/>
      </c>
      <c r="DH31" s="87" t="str">
        <f>IF(SUM('No Template Controls'!H$3:H$50)&gt;10,IF(AND(ISNUMBER('No Template Controls'!H31),'No Template Controls'!H31&lt;37,'No Template Controls'!H31&gt;0),'No Template Controls'!H31,37),"")</f>
        <v/>
      </c>
      <c r="DI31" s="87">
        <f>IF(ISERROR(AVERAGE(Calculations!DC31:DH31)),"",AVERAGE(Calculations!DC31:DH31))</f>
        <v>37</v>
      </c>
      <c r="DJ31" s="87">
        <f>IF(ISERROR(STDEV(Calculations!DC31:DH31)),"",IF(COUNT(Calculations!DC31:DH31)&lt;3,"N/A",STDEV(Calculations!DC31:DH31)))</f>
        <v>0</v>
      </c>
      <c r="DK31" s="84" t="s">
        <v>1545</v>
      </c>
      <c r="DL31" s="85" t="str">
        <f>'Array Table'!B30</f>
        <v>Lactobacillus acidophilus</v>
      </c>
      <c r="DM31" s="86">
        <f t="shared" si="0"/>
        <v>2.7300000000000004</v>
      </c>
      <c r="DN31" s="86">
        <f t="shared" si="1"/>
        <v>2.4249999999999972</v>
      </c>
      <c r="DO31" s="86">
        <f t="shared" si="2"/>
        <v>2.7399999999999984</v>
      </c>
      <c r="DP31" s="86" t="str">
        <f t="shared" si="3"/>
        <v/>
      </c>
      <c r="DQ31" s="86" t="str">
        <f t="shared" si="4"/>
        <v/>
      </c>
      <c r="DR31" s="86" t="str">
        <f t="shared" si="5"/>
        <v/>
      </c>
      <c r="DS31" s="86" t="str">
        <f t="shared" si="6"/>
        <v/>
      </c>
      <c r="DT31" s="86" t="str">
        <f t="shared" si="7"/>
        <v/>
      </c>
      <c r="DU31" s="86" t="str">
        <f t="shared" si="8"/>
        <v/>
      </c>
      <c r="DV31" s="86" t="str">
        <f t="shared" si="9"/>
        <v/>
      </c>
      <c r="DW31" s="86" t="str">
        <f t="shared" si="10"/>
        <v/>
      </c>
      <c r="DX31" s="86" t="str">
        <f t="shared" si="11"/>
        <v/>
      </c>
      <c r="DY31" s="86" t="str">
        <f t="shared" si="12"/>
        <v/>
      </c>
      <c r="DZ31" s="86" t="str">
        <f t="shared" si="13"/>
        <v/>
      </c>
      <c r="EA31" s="86" t="str">
        <f t="shared" si="14"/>
        <v/>
      </c>
      <c r="EB31" s="86" t="str">
        <f t="shared" si="15"/>
        <v/>
      </c>
      <c r="EC31" s="86" t="str">
        <f t="shared" si="16"/>
        <v/>
      </c>
      <c r="ED31" s="86" t="str">
        <f t="shared" si="17"/>
        <v/>
      </c>
      <c r="EE31" s="86" t="str">
        <f t="shared" si="18"/>
        <v/>
      </c>
      <c r="EF31" s="86" t="str">
        <f t="shared" si="19"/>
        <v/>
      </c>
      <c r="EG31" s="86" t="str">
        <f t="shared" si="20"/>
        <v/>
      </c>
      <c r="EH31" s="86" t="str">
        <f t="shared" si="21"/>
        <v/>
      </c>
      <c r="EI31" s="86" t="str">
        <f t="shared" si="22"/>
        <v/>
      </c>
      <c r="EJ31" s="86" t="str">
        <f t="shared" si="23"/>
        <v/>
      </c>
      <c r="EK31" s="86" t="str">
        <f t="shared" si="24"/>
        <v/>
      </c>
      <c r="EL31" s="86" t="str">
        <f t="shared" si="25"/>
        <v/>
      </c>
      <c r="EM31" s="86" t="str">
        <f t="shared" si="26"/>
        <v/>
      </c>
      <c r="EN31" s="86" t="str">
        <f t="shared" si="27"/>
        <v/>
      </c>
      <c r="EO31" s="86" t="str">
        <f t="shared" si="28"/>
        <v/>
      </c>
      <c r="EP31" s="86" t="str">
        <f t="shared" si="29"/>
        <v/>
      </c>
      <c r="EQ31" s="86" t="str">
        <f t="shared" si="30"/>
        <v/>
      </c>
      <c r="ER31" s="86" t="str">
        <f t="shared" si="31"/>
        <v/>
      </c>
      <c r="ES31" s="86" t="str">
        <f t="shared" si="32"/>
        <v/>
      </c>
      <c r="ET31" s="86" t="str">
        <f t="shared" si="33"/>
        <v/>
      </c>
      <c r="EU31" s="86" t="str">
        <f t="shared" si="34"/>
        <v/>
      </c>
      <c r="EV31" s="86" t="str">
        <f t="shared" si="35"/>
        <v/>
      </c>
      <c r="EW31" s="86" t="str">
        <f t="shared" si="36"/>
        <v/>
      </c>
      <c r="EX31" s="86" t="str">
        <f t="shared" si="37"/>
        <v/>
      </c>
      <c r="EY31" s="86" t="str">
        <f t="shared" si="38"/>
        <v/>
      </c>
      <c r="EZ31" s="86" t="str">
        <f t="shared" si="39"/>
        <v/>
      </c>
      <c r="FA31" s="86" t="str">
        <f t="shared" si="40"/>
        <v/>
      </c>
      <c r="FB31" s="86" t="str">
        <f t="shared" si="41"/>
        <v/>
      </c>
      <c r="FC31" s="86" t="str">
        <f t="shared" si="42"/>
        <v/>
      </c>
      <c r="FD31" s="86" t="str">
        <f t="shared" si="43"/>
        <v/>
      </c>
      <c r="FE31" s="86" t="str">
        <f t="shared" si="44"/>
        <v/>
      </c>
      <c r="FF31" s="86" t="str">
        <f t="shared" si="45"/>
        <v/>
      </c>
      <c r="FG31" s="86" t="str">
        <f t="shared" si="46"/>
        <v/>
      </c>
      <c r="FH31" s="86" t="str">
        <f t="shared" si="47"/>
        <v/>
      </c>
      <c r="FI31" s="88">
        <f t="shared" si="48"/>
        <v>2.6316666666666655</v>
      </c>
      <c r="FJ31" s="84" t="s">
        <v>1545</v>
      </c>
      <c r="FK31" s="85" t="str">
        <f>'Array Table'!B30</f>
        <v>Lactobacillus acidophilus</v>
      </c>
      <c r="FL31" s="86">
        <f t="shared" si="49"/>
        <v>-2.8449999999999989</v>
      </c>
      <c r="FM31" s="86">
        <f t="shared" si="50"/>
        <v>-3.8949999999999996</v>
      </c>
      <c r="FN31" s="86">
        <f t="shared" si="51"/>
        <v>-2.5350000000000001</v>
      </c>
      <c r="FO31" s="86" t="str">
        <f t="shared" si="52"/>
        <v/>
      </c>
      <c r="FP31" s="86" t="str">
        <f t="shared" si="53"/>
        <v/>
      </c>
      <c r="FQ31" s="86" t="str">
        <f t="shared" si="54"/>
        <v/>
      </c>
      <c r="FR31" s="86" t="str">
        <f t="shared" si="55"/>
        <v/>
      </c>
      <c r="FS31" s="86" t="str">
        <f t="shared" si="56"/>
        <v/>
      </c>
      <c r="FT31" s="86" t="str">
        <f t="shared" si="57"/>
        <v/>
      </c>
      <c r="FU31" s="86" t="str">
        <f t="shared" si="58"/>
        <v/>
      </c>
      <c r="FV31" s="86" t="str">
        <f t="shared" si="59"/>
        <v/>
      </c>
      <c r="FW31" s="86" t="str">
        <f t="shared" si="60"/>
        <v/>
      </c>
      <c r="FX31" s="86" t="str">
        <f t="shared" si="61"/>
        <v/>
      </c>
      <c r="FY31" s="86" t="str">
        <f t="shared" si="62"/>
        <v/>
      </c>
      <c r="FZ31" s="86" t="str">
        <f t="shared" si="63"/>
        <v/>
      </c>
      <c r="GA31" s="86" t="str">
        <f t="shared" si="64"/>
        <v/>
      </c>
      <c r="GB31" s="86" t="str">
        <f t="shared" si="65"/>
        <v/>
      </c>
      <c r="GC31" s="86" t="str">
        <f t="shared" si="66"/>
        <v/>
      </c>
      <c r="GD31" s="86" t="str">
        <f t="shared" si="67"/>
        <v/>
      </c>
      <c r="GE31" s="86" t="str">
        <f t="shared" si="68"/>
        <v/>
      </c>
      <c r="GF31" s="86" t="str">
        <f t="shared" si="69"/>
        <v/>
      </c>
      <c r="GG31" s="86" t="str">
        <f t="shared" si="70"/>
        <v/>
      </c>
      <c r="GH31" s="86" t="str">
        <f t="shared" si="71"/>
        <v/>
      </c>
      <c r="GI31" s="86" t="str">
        <f t="shared" si="72"/>
        <v/>
      </c>
      <c r="GJ31" s="86" t="str">
        <f t="shared" si="73"/>
        <v/>
      </c>
      <c r="GK31" s="86" t="str">
        <f t="shared" si="74"/>
        <v/>
      </c>
      <c r="GL31" s="86" t="str">
        <f t="shared" si="75"/>
        <v/>
      </c>
      <c r="GM31" s="86" t="str">
        <f t="shared" si="76"/>
        <v/>
      </c>
      <c r="GN31" s="86" t="str">
        <f t="shared" si="77"/>
        <v/>
      </c>
      <c r="GO31" s="86" t="str">
        <f t="shared" si="78"/>
        <v/>
      </c>
      <c r="GP31" s="86" t="str">
        <f t="shared" si="79"/>
        <v/>
      </c>
      <c r="GQ31" s="86" t="str">
        <f t="shared" si="80"/>
        <v/>
      </c>
      <c r="GR31" s="86" t="str">
        <f t="shared" si="81"/>
        <v/>
      </c>
      <c r="GS31" s="86" t="str">
        <f t="shared" si="82"/>
        <v/>
      </c>
      <c r="GT31" s="86" t="str">
        <f t="shared" si="83"/>
        <v/>
      </c>
      <c r="GU31" s="86" t="str">
        <f t="shared" si="84"/>
        <v/>
      </c>
      <c r="GV31" s="86" t="str">
        <f t="shared" si="85"/>
        <v/>
      </c>
      <c r="GW31" s="86" t="str">
        <f t="shared" si="86"/>
        <v/>
      </c>
      <c r="GX31" s="86" t="str">
        <f t="shared" si="87"/>
        <v/>
      </c>
      <c r="GY31" s="86" t="str">
        <f t="shared" si="88"/>
        <v/>
      </c>
      <c r="GZ31" s="86" t="str">
        <f t="shared" si="89"/>
        <v/>
      </c>
      <c r="HA31" s="86" t="str">
        <f t="shared" si="90"/>
        <v/>
      </c>
      <c r="HB31" s="86" t="str">
        <f t="shared" si="91"/>
        <v/>
      </c>
      <c r="HC31" s="86" t="str">
        <f t="shared" si="92"/>
        <v/>
      </c>
      <c r="HD31" s="86" t="str">
        <f t="shared" si="93"/>
        <v/>
      </c>
      <c r="HE31" s="86" t="str">
        <f t="shared" si="94"/>
        <v/>
      </c>
      <c r="HF31" s="86" t="str">
        <f t="shared" si="95"/>
        <v/>
      </c>
      <c r="HG31" s="86" t="str">
        <f t="shared" si="96"/>
        <v/>
      </c>
      <c r="HH31" s="89">
        <f t="shared" si="97"/>
        <v>-3.0916666666666663</v>
      </c>
      <c r="HI31" s="84" t="s">
        <v>1545</v>
      </c>
      <c r="HJ31" s="85" t="str">
        <f>'Array Table'!B30</f>
        <v>Lactobacillus acidophilus</v>
      </c>
      <c r="HK31" s="87">
        <f t="shared" si="154"/>
        <v>52.831751461265405</v>
      </c>
      <c r="HL31" s="90">
        <f t="shared" si="149"/>
        <v>52.831751461265405</v>
      </c>
      <c r="HM31" s="87">
        <f t="shared" si="150"/>
        <v>1.7228950085168517</v>
      </c>
      <c r="HN31" s="84" t="s">
        <v>1545</v>
      </c>
      <c r="HO31" s="85" t="str">
        <f>'Array Table'!B30</f>
        <v>Lactobacillus acidophilus</v>
      </c>
      <c r="HP31" s="92">
        <f t="shared" si="151"/>
        <v>9.77</v>
      </c>
      <c r="HQ31" s="92">
        <f t="shared" si="236"/>
        <v>9.8500000000000014</v>
      </c>
      <c r="HR31" s="92">
        <f t="shared" si="237"/>
        <v>9.7600000000000016</v>
      </c>
      <c r="HS31" s="92" t="str">
        <f t="shared" si="238"/>
        <v/>
      </c>
      <c r="HT31" s="92" t="str">
        <f t="shared" si="239"/>
        <v/>
      </c>
      <c r="HU31" s="92" t="str">
        <f t="shared" si="240"/>
        <v/>
      </c>
      <c r="HV31" s="92" t="str">
        <f t="shared" si="241"/>
        <v/>
      </c>
      <c r="HW31" s="92" t="str">
        <f t="shared" si="242"/>
        <v/>
      </c>
      <c r="HX31" s="92" t="str">
        <f t="shared" si="243"/>
        <v/>
      </c>
      <c r="HY31" s="92" t="str">
        <f t="shared" si="244"/>
        <v/>
      </c>
      <c r="HZ31" s="92" t="str">
        <f t="shared" si="245"/>
        <v/>
      </c>
      <c r="IA31" s="92" t="str">
        <f t="shared" si="246"/>
        <v/>
      </c>
      <c r="IB31" s="92" t="str">
        <f t="shared" si="247"/>
        <v/>
      </c>
      <c r="IC31" s="92" t="str">
        <f t="shared" si="248"/>
        <v/>
      </c>
      <c r="ID31" s="92" t="str">
        <f t="shared" si="249"/>
        <v/>
      </c>
      <c r="IE31" s="92" t="str">
        <f t="shared" si="250"/>
        <v/>
      </c>
      <c r="IF31" s="92" t="str">
        <f t="shared" si="251"/>
        <v/>
      </c>
      <c r="IG31" s="92" t="str">
        <f t="shared" si="252"/>
        <v/>
      </c>
      <c r="IH31" s="92" t="str">
        <f t="shared" si="253"/>
        <v/>
      </c>
      <c r="II31" s="92" t="str">
        <f t="shared" si="254"/>
        <v/>
      </c>
      <c r="IJ31" s="92" t="str">
        <f t="shared" si="255"/>
        <v/>
      </c>
      <c r="IK31" s="92" t="str">
        <f t="shared" si="155"/>
        <v/>
      </c>
      <c r="IL31" s="92" t="str">
        <f t="shared" si="156"/>
        <v/>
      </c>
      <c r="IM31" s="92" t="str">
        <f t="shared" si="157"/>
        <v/>
      </c>
      <c r="IN31" s="92" t="str">
        <f t="shared" si="158"/>
        <v/>
      </c>
      <c r="IO31" s="92" t="str">
        <f t="shared" si="159"/>
        <v/>
      </c>
      <c r="IP31" s="92" t="str">
        <f t="shared" si="160"/>
        <v/>
      </c>
      <c r="IQ31" s="92" t="str">
        <f t="shared" si="161"/>
        <v/>
      </c>
      <c r="IR31" s="92" t="str">
        <f t="shared" si="162"/>
        <v/>
      </c>
      <c r="IS31" s="92" t="str">
        <f t="shared" si="163"/>
        <v/>
      </c>
      <c r="IT31" s="92" t="str">
        <f t="shared" si="164"/>
        <v/>
      </c>
      <c r="IU31" s="92" t="str">
        <f t="shared" si="165"/>
        <v/>
      </c>
      <c r="IV31" s="92" t="str">
        <f t="shared" si="166"/>
        <v/>
      </c>
      <c r="IW31" s="92" t="str">
        <f t="shared" si="167"/>
        <v/>
      </c>
      <c r="IX31" s="92" t="str">
        <f t="shared" si="168"/>
        <v/>
      </c>
      <c r="IY31" s="92" t="str">
        <f t="shared" si="169"/>
        <v/>
      </c>
      <c r="IZ31" s="92" t="str">
        <f t="shared" si="170"/>
        <v/>
      </c>
      <c r="JA31" s="92" t="str">
        <f t="shared" si="171"/>
        <v/>
      </c>
      <c r="JB31" s="92" t="str">
        <f t="shared" si="172"/>
        <v/>
      </c>
      <c r="JC31" s="92" t="str">
        <f t="shared" si="173"/>
        <v/>
      </c>
      <c r="JD31" s="92" t="str">
        <f t="shared" si="174"/>
        <v/>
      </c>
      <c r="JE31" s="92" t="str">
        <f t="shared" si="175"/>
        <v/>
      </c>
      <c r="JF31" s="92" t="str">
        <f t="shared" si="176"/>
        <v/>
      </c>
      <c r="JG31" s="92" t="str">
        <f t="shared" si="177"/>
        <v/>
      </c>
      <c r="JH31" s="92" t="str">
        <f t="shared" si="178"/>
        <v/>
      </c>
      <c r="JI31" s="92" t="str">
        <f t="shared" si="179"/>
        <v/>
      </c>
      <c r="JJ31" s="92" t="str">
        <f t="shared" si="180"/>
        <v/>
      </c>
      <c r="JK31" s="92" t="str">
        <f t="shared" si="181"/>
        <v/>
      </c>
      <c r="JL31" s="84" t="s">
        <v>1545</v>
      </c>
      <c r="JM31" s="85" t="str">
        <f>'Array Table'!B30</f>
        <v>Lactobacillus acidophilus</v>
      </c>
      <c r="JN31" s="92">
        <f t="shared" si="152"/>
        <v>15.489999999999998</v>
      </c>
      <c r="JO31" s="92">
        <f t="shared" si="256"/>
        <v>15.54</v>
      </c>
      <c r="JP31" s="92">
        <f t="shared" si="257"/>
        <v>15.68</v>
      </c>
      <c r="JQ31" s="92" t="str">
        <f t="shared" si="258"/>
        <v/>
      </c>
      <c r="JR31" s="92" t="str">
        <f t="shared" si="259"/>
        <v/>
      </c>
      <c r="JS31" s="92" t="str">
        <f t="shared" si="260"/>
        <v/>
      </c>
      <c r="JT31" s="92" t="str">
        <f t="shared" si="261"/>
        <v/>
      </c>
      <c r="JU31" s="92" t="str">
        <f t="shared" si="262"/>
        <v/>
      </c>
      <c r="JV31" s="92" t="str">
        <f t="shared" si="263"/>
        <v/>
      </c>
      <c r="JW31" s="92" t="str">
        <f t="shared" si="264"/>
        <v/>
      </c>
      <c r="JX31" s="92" t="str">
        <f t="shared" si="265"/>
        <v/>
      </c>
      <c r="JY31" s="92" t="str">
        <f t="shared" si="266"/>
        <v/>
      </c>
      <c r="JZ31" s="92" t="str">
        <f t="shared" si="267"/>
        <v/>
      </c>
      <c r="KA31" s="92" t="str">
        <f t="shared" si="268"/>
        <v/>
      </c>
      <c r="KB31" s="92" t="str">
        <f t="shared" si="269"/>
        <v/>
      </c>
      <c r="KC31" s="92" t="str">
        <f t="shared" si="270"/>
        <v/>
      </c>
      <c r="KD31" s="92" t="str">
        <f t="shared" si="271"/>
        <v/>
      </c>
      <c r="KE31" s="92" t="str">
        <f t="shared" si="272"/>
        <v/>
      </c>
      <c r="KF31" s="92" t="str">
        <f t="shared" si="273"/>
        <v/>
      </c>
      <c r="KG31" s="92" t="str">
        <f t="shared" si="274"/>
        <v/>
      </c>
      <c r="KH31" s="92" t="str">
        <f t="shared" si="275"/>
        <v/>
      </c>
      <c r="KI31" s="92" t="str">
        <f t="shared" si="182"/>
        <v/>
      </c>
      <c r="KJ31" s="92" t="str">
        <f t="shared" si="183"/>
        <v/>
      </c>
      <c r="KK31" s="92" t="str">
        <f t="shared" si="184"/>
        <v/>
      </c>
      <c r="KL31" s="92" t="str">
        <f t="shared" si="185"/>
        <v/>
      </c>
      <c r="KM31" s="92" t="str">
        <f t="shared" si="186"/>
        <v/>
      </c>
      <c r="KN31" s="92" t="str">
        <f t="shared" si="187"/>
        <v/>
      </c>
      <c r="KO31" s="92" t="str">
        <f t="shared" si="188"/>
        <v/>
      </c>
      <c r="KP31" s="92" t="str">
        <f t="shared" si="189"/>
        <v/>
      </c>
      <c r="KQ31" s="92" t="str">
        <f t="shared" si="190"/>
        <v/>
      </c>
      <c r="KR31" s="92" t="str">
        <f t="shared" si="191"/>
        <v/>
      </c>
      <c r="KS31" s="92" t="str">
        <f t="shared" si="192"/>
        <v/>
      </c>
      <c r="KT31" s="92" t="str">
        <f t="shared" si="193"/>
        <v/>
      </c>
      <c r="KU31" s="92" t="str">
        <f t="shared" si="194"/>
        <v/>
      </c>
      <c r="KV31" s="92" t="str">
        <f t="shared" si="195"/>
        <v/>
      </c>
      <c r="KW31" s="92" t="str">
        <f t="shared" si="196"/>
        <v/>
      </c>
      <c r="KX31" s="92" t="str">
        <f t="shared" si="197"/>
        <v/>
      </c>
      <c r="KY31" s="92" t="str">
        <f t="shared" si="198"/>
        <v/>
      </c>
      <c r="KZ31" s="92" t="str">
        <f t="shared" si="199"/>
        <v/>
      </c>
      <c r="LA31" s="92" t="str">
        <f t="shared" si="200"/>
        <v/>
      </c>
      <c r="LB31" s="92" t="str">
        <f t="shared" si="201"/>
        <v/>
      </c>
      <c r="LC31" s="92" t="str">
        <f t="shared" si="202"/>
        <v/>
      </c>
      <c r="LD31" s="92" t="str">
        <f t="shared" si="203"/>
        <v/>
      </c>
      <c r="LE31" s="92" t="str">
        <f t="shared" si="204"/>
        <v/>
      </c>
      <c r="LF31" s="92" t="str">
        <f t="shared" si="205"/>
        <v/>
      </c>
      <c r="LG31" s="92" t="str">
        <f t="shared" si="206"/>
        <v/>
      </c>
      <c r="LH31" s="92" t="str">
        <f t="shared" si="207"/>
        <v/>
      </c>
      <c r="LI31" s="92" t="str">
        <f t="shared" si="208"/>
        <v/>
      </c>
      <c r="LJ31" s="84" t="s">
        <v>1545</v>
      </c>
      <c r="LK31" s="85" t="str">
        <f>'Array Table'!B30</f>
        <v>Lactobacillus acidophilus</v>
      </c>
      <c r="LL31" s="93" t="str">
        <f t="shared" si="153"/>
        <v>+</v>
      </c>
      <c r="LM31" s="93" t="str">
        <f t="shared" si="276"/>
        <v>+</v>
      </c>
      <c r="LN31" s="93" t="str">
        <f t="shared" si="277"/>
        <v>+</v>
      </c>
      <c r="LO31" s="93" t="str">
        <f t="shared" si="278"/>
        <v/>
      </c>
      <c r="LP31" s="93" t="str">
        <f t="shared" si="279"/>
        <v/>
      </c>
      <c r="LQ31" s="93" t="str">
        <f t="shared" si="280"/>
        <v/>
      </c>
      <c r="LR31" s="93" t="str">
        <f t="shared" si="281"/>
        <v/>
      </c>
      <c r="LS31" s="93" t="str">
        <f t="shared" si="282"/>
        <v/>
      </c>
      <c r="LT31" s="93" t="str">
        <f t="shared" si="283"/>
        <v/>
      </c>
      <c r="LU31" s="93" t="str">
        <f t="shared" si="284"/>
        <v/>
      </c>
      <c r="LV31" s="93" t="str">
        <f t="shared" si="285"/>
        <v/>
      </c>
      <c r="LW31" s="93" t="str">
        <f t="shared" si="286"/>
        <v/>
      </c>
      <c r="LX31" s="93" t="str">
        <f t="shared" si="287"/>
        <v/>
      </c>
      <c r="LY31" s="93" t="str">
        <f t="shared" si="288"/>
        <v/>
      </c>
      <c r="LZ31" s="93" t="str">
        <f t="shared" si="289"/>
        <v/>
      </c>
      <c r="MA31" s="93" t="str">
        <f t="shared" si="290"/>
        <v/>
      </c>
      <c r="MB31" s="93" t="str">
        <f t="shared" si="291"/>
        <v/>
      </c>
      <c r="MC31" s="93" t="str">
        <f t="shared" si="292"/>
        <v/>
      </c>
      <c r="MD31" s="93" t="str">
        <f t="shared" si="293"/>
        <v/>
      </c>
      <c r="ME31" s="93" t="str">
        <f t="shared" si="294"/>
        <v/>
      </c>
      <c r="MF31" s="93" t="str">
        <f t="shared" si="295"/>
        <v/>
      </c>
      <c r="MG31" s="93" t="str">
        <f t="shared" si="209"/>
        <v/>
      </c>
      <c r="MH31" s="93" t="str">
        <f t="shared" si="210"/>
        <v/>
      </c>
      <c r="MI31" s="93" t="str">
        <f t="shared" si="211"/>
        <v/>
      </c>
      <c r="MJ31" s="93" t="str">
        <f t="shared" si="212"/>
        <v/>
      </c>
      <c r="MK31" s="93" t="str">
        <f t="shared" si="213"/>
        <v/>
      </c>
      <c r="ML31" s="93" t="str">
        <f t="shared" si="214"/>
        <v/>
      </c>
      <c r="MM31" s="93" t="str">
        <f t="shared" si="215"/>
        <v/>
      </c>
      <c r="MN31" s="93" t="str">
        <f t="shared" si="216"/>
        <v/>
      </c>
      <c r="MO31" s="93" t="str">
        <f t="shared" si="217"/>
        <v/>
      </c>
      <c r="MP31" s="93" t="str">
        <f t="shared" si="218"/>
        <v/>
      </c>
      <c r="MQ31" s="93" t="str">
        <f t="shared" si="219"/>
        <v/>
      </c>
      <c r="MR31" s="93" t="str">
        <f t="shared" si="220"/>
        <v/>
      </c>
      <c r="MS31" s="93" t="str">
        <f t="shared" si="221"/>
        <v/>
      </c>
      <c r="MT31" s="93" t="str">
        <f t="shared" si="222"/>
        <v/>
      </c>
      <c r="MU31" s="93" t="str">
        <f t="shared" si="223"/>
        <v/>
      </c>
      <c r="MV31" s="93" t="str">
        <f t="shared" si="224"/>
        <v/>
      </c>
      <c r="MW31" s="93" t="str">
        <f t="shared" si="225"/>
        <v/>
      </c>
      <c r="MX31" s="93" t="str">
        <f t="shared" si="226"/>
        <v/>
      </c>
      <c r="MY31" s="93" t="str">
        <f t="shared" si="227"/>
        <v/>
      </c>
      <c r="MZ31" s="93" t="str">
        <f t="shared" si="228"/>
        <v/>
      </c>
      <c r="NA31" s="93" t="str">
        <f t="shared" si="229"/>
        <v/>
      </c>
      <c r="NB31" s="93" t="str">
        <f t="shared" si="230"/>
        <v/>
      </c>
      <c r="NC31" s="93" t="str">
        <f t="shared" si="231"/>
        <v/>
      </c>
      <c r="ND31" s="93" t="str">
        <f t="shared" si="232"/>
        <v/>
      </c>
      <c r="NE31" s="93" t="str">
        <f t="shared" si="233"/>
        <v/>
      </c>
      <c r="NF31" s="93" t="str">
        <f t="shared" si="234"/>
        <v/>
      </c>
      <c r="NG31" s="93" t="str">
        <f t="shared" si="235"/>
        <v/>
      </c>
      <c r="NH31" s="84" t="s">
        <v>1545</v>
      </c>
      <c r="NI31" s="85" t="str">
        <f>'Array Table'!B30</f>
        <v>Lactobacillus acidophilus</v>
      </c>
      <c r="NJ31" s="93" t="str">
        <f t="shared" si="101"/>
        <v>+</v>
      </c>
      <c r="NK31" s="93" t="str">
        <f t="shared" si="102"/>
        <v>+</v>
      </c>
      <c r="NL31" s="93" t="str">
        <f t="shared" si="103"/>
        <v>+</v>
      </c>
      <c r="NM31" s="93" t="str">
        <f t="shared" si="104"/>
        <v/>
      </c>
      <c r="NN31" s="93" t="str">
        <f t="shared" si="105"/>
        <v/>
      </c>
      <c r="NO31" s="93" t="str">
        <f t="shared" si="106"/>
        <v/>
      </c>
      <c r="NP31" s="93" t="str">
        <f t="shared" si="107"/>
        <v/>
      </c>
      <c r="NQ31" s="93" t="str">
        <f t="shared" si="108"/>
        <v/>
      </c>
      <c r="NR31" s="93" t="str">
        <f t="shared" si="109"/>
        <v/>
      </c>
      <c r="NS31" s="93" t="str">
        <f t="shared" si="110"/>
        <v/>
      </c>
      <c r="NT31" s="93" t="str">
        <f t="shared" si="111"/>
        <v/>
      </c>
      <c r="NU31" s="93" t="str">
        <f t="shared" si="112"/>
        <v/>
      </c>
      <c r="NV31" s="93" t="str">
        <f t="shared" si="113"/>
        <v/>
      </c>
      <c r="NW31" s="93" t="str">
        <f t="shared" si="114"/>
        <v/>
      </c>
      <c r="NX31" s="93" t="str">
        <f t="shared" si="115"/>
        <v/>
      </c>
      <c r="NY31" s="93" t="str">
        <f t="shared" si="116"/>
        <v/>
      </c>
      <c r="NZ31" s="93" t="str">
        <f t="shared" si="117"/>
        <v/>
      </c>
      <c r="OA31" s="93" t="str">
        <f t="shared" si="118"/>
        <v/>
      </c>
      <c r="OB31" s="93" t="str">
        <f t="shared" si="119"/>
        <v/>
      </c>
      <c r="OC31" s="93" t="str">
        <f t="shared" si="120"/>
        <v/>
      </c>
      <c r="OD31" s="93" t="str">
        <f t="shared" si="121"/>
        <v/>
      </c>
      <c r="OE31" s="93" t="str">
        <f t="shared" si="122"/>
        <v/>
      </c>
      <c r="OF31" s="93" t="str">
        <f t="shared" si="123"/>
        <v/>
      </c>
      <c r="OG31" s="93" t="str">
        <f t="shared" si="124"/>
        <v/>
      </c>
      <c r="OH31" s="93" t="str">
        <f t="shared" si="125"/>
        <v/>
      </c>
      <c r="OI31" s="93" t="str">
        <f t="shared" si="126"/>
        <v/>
      </c>
      <c r="OJ31" s="93" t="str">
        <f t="shared" si="127"/>
        <v/>
      </c>
      <c r="OK31" s="93" t="str">
        <f t="shared" si="128"/>
        <v/>
      </c>
      <c r="OL31" s="93" t="str">
        <f t="shared" si="129"/>
        <v/>
      </c>
      <c r="OM31" s="93" t="str">
        <f t="shared" si="130"/>
        <v/>
      </c>
      <c r="ON31" s="93" t="str">
        <f t="shared" si="131"/>
        <v/>
      </c>
      <c r="OO31" s="93" t="str">
        <f t="shared" si="132"/>
        <v/>
      </c>
      <c r="OP31" s="93" t="str">
        <f t="shared" si="133"/>
        <v/>
      </c>
      <c r="OQ31" s="93" t="str">
        <f t="shared" si="134"/>
        <v/>
      </c>
      <c r="OR31" s="93" t="str">
        <f t="shared" si="135"/>
        <v/>
      </c>
      <c r="OS31" s="93" t="str">
        <f t="shared" si="136"/>
        <v/>
      </c>
      <c r="OT31" s="93" t="str">
        <f t="shared" si="137"/>
        <v/>
      </c>
      <c r="OU31" s="93" t="str">
        <f t="shared" si="138"/>
        <v/>
      </c>
      <c r="OV31" s="93" t="str">
        <f t="shared" si="139"/>
        <v/>
      </c>
      <c r="OW31" s="93" t="str">
        <f t="shared" si="140"/>
        <v/>
      </c>
      <c r="OX31" s="93" t="str">
        <f t="shared" si="141"/>
        <v/>
      </c>
      <c r="OY31" s="93" t="str">
        <f t="shared" si="142"/>
        <v/>
      </c>
      <c r="OZ31" s="93" t="str">
        <f t="shared" si="143"/>
        <v/>
      </c>
      <c r="PA31" s="93" t="str">
        <f t="shared" si="144"/>
        <v/>
      </c>
      <c r="PB31" s="93" t="str">
        <f t="shared" si="145"/>
        <v/>
      </c>
      <c r="PC31" s="93" t="str">
        <f t="shared" si="146"/>
        <v/>
      </c>
      <c r="PD31" s="93" t="str">
        <f t="shared" si="147"/>
        <v/>
      </c>
      <c r="PE31" s="93" t="str">
        <f t="shared" si="148"/>
        <v/>
      </c>
    </row>
    <row r="32" spans="1:421" ht="12.75" x14ac:dyDescent="0.25">
      <c r="A32" s="84" t="s">
        <v>1546</v>
      </c>
      <c r="B32" s="85" t="str">
        <f>'Array Table'!B31</f>
        <v>Lactobacillus crispatus</v>
      </c>
      <c r="C32" s="86">
        <f>IF(SUM('Control Sample Data'!C$3:C$50)&gt;10,IF(AND(ISNUMBER('Control Sample Data'!C32),'Control Sample Data'!C32&lt;37,'Control Sample Data'!C32&gt;0),'Control Sample Data'!C32,37),"")</f>
        <v>31.06</v>
      </c>
      <c r="D32" s="86">
        <f>IF(SUM('Control Sample Data'!D$3:D$50)&gt;10,IF(AND(ISNUMBER('Control Sample Data'!D32),'Control Sample Data'!D32&lt;37,'Control Sample Data'!D32&gt;0),'Control Sample Data'!D32,37),"")</f>
        <v>31.12</v>
      </c>
      <c r="E32" s="86">
        <f>IF(SUM('Control Sample Data'!E$3:E$50)&gt;10,IF(AND(ISNUMBER('Control Sample Data'!E32),'Control Sample Data'!E32&lt;37,'Control Sample Data'!E32&gt;0),'Control Sample Data'!E32,37),"")</f>
        <v>31.19</v>
      </c>
      <c r="F32" s="86" t="str">
        <f>IF(SUM('Control Sample Data'!F$3:F$50)&gt;10,IF(AND(ISNUMBER('Control Sample Data'!F32),'Control Sample Data'!F32&lt;37,'Control Sample Data'!F32&gt;0),'Control Sample Data'!F32,37),"")</f>
        <v/>
      </c>
      <c r="G32" s="86" t="str">
        <f>IF(SUM('Control Sample Data'!G$3:G$50)&gt;10,IF(AND(ISNUMBER('Control Sample Data'!G32),'Control Sample Data'!G32&lt;37,'Control Sample Data'!G32&gt;0),'Control Sample Data'!G32,37),"")</f>
        <v/>
      </c>
      <c r="H32" s="86" t="str">
        <f>IF(SUM('Control Sample Data'!H$3:H$50)&gt;10,IF(AND(ISNUMBER('Control Sample Data'!H32),'Control Sample Data'!H32&lt;37,'Control Sample Data'!H32&gt;0),'Control Sample Data'!H32,37),"")</f>
        <v/>
      </c>
      <c r="I32" s="86" t="str">
        <f>IF(SUM('Control Sample Data'!I$3:I$50)&gt;10,IF(AND(ISNUMBER('Control Sample Data'!I32),'Control Sample Data'!I32&lt;37,'Control Sample Data'!I32&gt;0),'Control Sample Data'!I32,37),"")</f>
        <v/>
      </c>
      <c r="J32" s="86" t="str">
        <f>IF(SUM('Control Sample Data'!J$3:J$50)&gt;10,IF(AND(ISNUMBER('Control Sample Data'!J32),'Control Sample Data'!J32&lt;37,'Control Sample Data'!J32&gt;0),'Control Sample Data'!J32,37),"")</f>
        <v/>
      </c>
      <c r="K32" s="86" t="str">
        <f>IF(SUM('Control Sample Data'!K$3:K$50)&gt;10,IF(AND(ISNUMBER('Control Sample Data'!K32),'Control Sample Data'!K32&lt;37,'Control Sample Data'!K32&gt;0),'Control Sample Data'!K32,37),"")</f>
        <v/>
      </c>
      <c r="L32" s="86" t="str">
        <f>IF(SUM('Control Sample Data'!L$3:L$50)&gt;10,IF(AND(ISNUMBER('Control Sample Data'!L32),'Control Sample Data'!L32&lt;37,'Control Sample Data'!L32&gt;0),'Control Sample Data'!L32,37),"")</f>
        <v/>
      </c>
      <c r="M32" s="86" t="str">
        <f>IF(SUM('Control Sample Data'!M$3:M$50)&gt;10,IF(AND(ISNUMBER('Control Sample Data'!M32),'Control Sample Data'!M32&lt;37,'Control Sample Data'!M32&gt;0),'Control Sample Data'!M32,37),"")</f>
        <v/>
      </c>
      <c r="N32" s="86" t="str">
        <f>IF(SUM('Control Sample Data'!N$3:N$50)&gt;10,IF(AND(ISNUMBER('Control Sample Data'!N32),'Control Sample Data'!N32&lt;37,'Control Sample Data'!N32&gt;0),'Control Sample Data'!N32,37),"")</f>
        <v/>
      </c>
      <c r="O32" s="86" t="str">
        <f>IF(SUM('Control Sample Data'!O$3:O$50)&gt;10,IF(AND(ISNUMBER('Control Sample Data'!O32),'Control Sample Data'!O32&lt;37,'Control Sample Data'!O32&gt;0),'Control Sample Data'!O32,37),"")</f>
        <v/>
      </c>
      <c r="P32" s="86" t="str">
        <f>IF(SUM('Control Sample Data'!P$3:P$50)&gt;10,IF(AND(ISNUMBER('Control Sample Data'!P32),'Control Sample Data'!P32&lt;37,'Control Sample Data'!P32&gt;0),'Control Sample Data'!P32,37),"")</f>
        <v/>
      </c>
      <c r="Q32" s="86" t="str">
        <f>IF(SUM('Control Sample Data'!Q$3:Q$50)&gt;10,IF(AND(ISNUMBER('Control Sample Data'!Q32),'Control Sample Data'!Q32&lt;37,'Control Sample Data'!Q32&gt;0),'Control Sample Data'!Q32,37),"")</f>
        <v/>
      </c>
      <c r="R32" s="86" t="str">
        <f>IF(SUM('Control Sample Data'!R$3:R$50)&gt;10,IF(AND(ISNUMBER('Control Sample Data'!R32),'Control Sample Data'!R32&lt;37,'Control Sample Data'!R32&gt;0),'Control Sample Data'!R32,37),"")</f>
        <v/>
      </c>
      <c r="S32" s="86" t="str">
        <f>IF(SUM('Control Sample Data'!S$3:S$50)&gt;10,IF(AND(ISNUMBER('Control Sample Data'!S32),'Control Sample Data'!S32&lt;37,'Control Sample Data'!S32&gt;0),'Control Sample Data'!S32,37),"")</f>
        <v/>
      </c>
      <c r="T32" s="86" t="str">
        <f>IF(SUM('Control Sample Data'!T$3:T$50)&gt;10,IF(AND(ISNUMBER('Control Sample Data'!T32),'Control Sample Data'!T32&lt;37,'Control Sample Data'!T32&gt;0),'Control Sample Data'!T32,37),"")</f>
        <v/>
      </c>
      <c r="U32" s="86" t="str">
        <f>IF(SUM('Control Sample Data'!U$3:U$50)&gt;10,IF(AND(ISNUMBER('Control Sample Data'!U32),'Control Sample Data'!U32&lt;37,'Control Sample Data'!U32&gt;0),'Control Sample Data'!U32,37),"")</f>
        <v/>
      </c>
      <c r="V32" s="86" t="str">
        <f>IF(SUM('Control Sample Data'!V$3:V$50)&gt;10,IF(AND(ISNUMBER('Control Sample Data'!V32),'Control Sample Data'!V32&lt;37,'Control Sample Data'!V32&gt;0),'Control Sample Data'!V32,37),"")</f>
        <v/>
      </c>
      <c r="W32" s="86" t="str">
        <f>IF(SUM('Control Sample Data'!W$3:W$50)&gt;10,IF(AND(ISNUMBER('Control Sample Data'!W32),'Control Sample Data'!W32&lt;37,'Control Sample Data'!W32&gt;0),'Control Sample Data'!W32,37),"")</f>
        <v/>
      </c>
      <c r="X32" s="86" t="str">
        <f>IF(SUM('Control Sample Data'!X$3:X$50)&gt;10,IF(AND(ISNUMBER('Control Sample Data'!X32),'Control Sample Data'!X32&lt;37,'Control Sample Data'!X32&gt;0),'Control Sample Data'!X32,37),"")</f>
        <v/>
      </c>
      <c r="Y32" s="86" t="str">
        <f>IF(SUM('Control Sample Data'!Y$3:Y$50)&gt;10,IF(AND(ISNUMBER('Control Sample Data'!Y32),'Control Sample Data'!Y32&lt;37,'Control Sample Data'!Y32&gt;0),'Control Sample Data'!Y32,37),"")</f>
        <v/>
      </c>
      <c r="Z32" s="86" t="str">
        <f>IF(SUM('Control Sample Data'!Z$3:Z$50)&gt;10,IF(AND(ISNUMBER('Control Sample Data'!Z32),'Control Sample Data'!Z32&lt;37,'Control Sample Data'!Z32&gt;0),'Control Sample Data'!Z32,37),"")</f>
        <v/>
      </c>
      <c r="AA32" s="86" t="str">
        <f>IF(SUM('Control Sample Data'!AA$3:AA$50)&gt;10,IF(AND(ISNUMBER('Control Sample Data'!AA32),'Control Sample Data'!AA32&lt;37,'Control Sample Data'!AA32&gt;0),'Control Sample Data'!AA32,37),"")</f>
        <v/>
      </c>
      <c r="AB32" s="86" t="str">
        <f>IF(SUM('Control Sample Data'!AB$3:AB$50)&gt;10,IF(AND(ISNUMBER('Control Sample Data'!AB32),'Control Sample Data'!AB32&lt;37,'Control Sample Data'!AB32&gt;0),'Control Sample Data'!AB32,37),"")</f>
        <v/>
      </c>
      <c r="AC32" s="86" t="str">
        <f>IF(SUM('Control Sample Data'!AC$3:AC$50)&gt;10,IF(AND(ISNUMBER('Control Sample Data'!AC32),'Control Sample Data'!AC32&lt;37,'Control Sample Data'!AC32&gt;0),'Control Sample Data'!AC32,37),"")</f>
        <v/>
      </c>
      <c r="AD32" s="86" t="str">
        <f>IF(SUM('Control Sample Data'!AD$3:AD$50)&gt;10,IF(AND(ISNUMBER('Control Sample Data'!AD32),'Control Sample Data'!AD32&lt;37,'Control Sample Data'!AD32&gt;0),'Control Sample Data'!AD32,37),"")</f>
        <v/>
      </c>
      <c r="AE32" s="86" t="str">
        <f>IF(SUM('Control Sample Data'!AE$3:AE$50)&gt;10,IF(AND(ISNUMBER('Control Sample Data'!AE32),'Control Sample Data'!AE32&lt;37,'Control Sample Data'!AE32&gt;0),'Control Sample Data'!AE32,37),"")</f>
        <v/>
      </c>
      <c r="AF32" s="86" t="str">
        <f>IF(SUM('Control Sample Data'!AF$3:AF$50)&gt;10,IF(AND(ISNUMBER('Control Sample Data'!AF32),'Control Sample Data'!AF32&lt;37,'Control Sample Data'!AF32&gt;0),'Control Sample Data'!AF32,37),"")</f>
        <v/>
      </c>
      <c r="AG32" s="86" t="str">
        <f>IF(SUM('Control Sample Data'!AG$3:AG$50)&gt;10,IF(AND(ISNUMBER('Control Sample Data'!AG32),'Control Sample Data'!AG32&lt;37,'Control Sample Data'!AG32&gt;0),'Control Sample Data'!AG32,37),"")</f>
        <v/>
      </c>
      <c r="AH32" s="86" t="str">
        <f>IF(SUM('Control Sample Data'!AH$3:AH$50)&gt;10,IF(AND(ISNUMBER('Control Sample Data'!AH32),'Control Sample Data'!AH32&lt;37,'Control Sample Data'!AH32&gt;0),'Control Sample Data'!AH32,37),"")</f>
        <v/>
      </c>
      <c r="AI32" s="86" t="str">
        <f>IF(SUM('Control Sample Data'!AI$3:AI$50)&gt;10,IF(AND(ISNUMBER('Control Sample Data'!AI32),'Control Sample Data'!AI32&lt;37,'Control Sample Data'!AI32&gt;0),'Control Sample Data'!AI32,37),"")</f>
        <v/>
      </c>
      <c r="AJ32" s="86" t="str">
        <f>IF(SUM('Control Sample Data'!AJ$3:AJ$50)&gt;10,IF(AND(ISNUMBER('Control Sample Data'!AJ32),'Control Sample Data'!AJ32&lt;37,'Control Sample Data'!AJ32&gt;0),'Control Sample Data'!AJ32,37),"")</f>
        <v/>
      </c>
      <c r="AK32" s="86" t="str">
        <f>IF(SUM('Control Sample Data'!AK$3:AK$50)&gt;10,IF(AND(ISNUMBER('Control Sample Data'!AK32),'Control Sample Data'!AK32&lt;37,'Control Sample Data'!AK32&gt;0),'Control Sample Data'!AK32,37),"")</f>
        <v/>
      </c>
      <c r="AL32" s="86" t="str">
        <f>IF(SUM('Control Sample Data'!AL$3:AL$50)&gt;10,IF(AND(ISNUMBER('Control Sample Data'!AL32),'Control Sample Data'!AL32&lt;37,'Control Sample Data'!AL32&gt;0),'Control Sample Data'!AL32,37),"")</f>
        <v/>
      </c>
      <c r="AM32" s="86" t="str">
        <f>IF(SUM('Control Sample Data'!AM$3:AM$50)&gt;10,IF(AND(ISNUMBER('Control Sample Data'!AM32),'Control Sample Data'!AM32&lt;37,'Control Sample Data'!AM32&gt;0),'Control Sample Data'!AM32,37),"")</f>
        <v/>
      </c>
      <c r="AN32" s="86" t="str">
        <f>IF(SUM('Control Sample Data'!AN$3:AN$50)&gt;10,IF(AND(ISNUMBER('Control Sample Data'!AN32),'Control Sample Data'!AN32&lt;37,'Control Sample Data'!AN32&gt;0),'Control Sample Data'!AN32,37),"")</f>
        <v/>
      </c>
      <c r="AO32" s="86" t="str">
        <f>IF(SUM('Control Sample Data'!AO$3:AO$50)&gt;10,IF(AND(ISNUMBER('Control Sample Data'!AO32),'Control Sample Data'!AO32&lt;37,'Control Sample Data'!AO32&gt;0),'Control Sample Data'!AO32,37),"")</f>
        <v/>
      </c>
      <c r="AP32" s="86" t="str">
        <f>IF(SUM('Control Sample Data'!AP$3:AP$50)&gt;10,IF(AND(ISNUMBER('Control Sample Data'!AP32),'Control Sample Data'!AP32&lt;37,'Control Sample Data'!AP32&gt;0),'Control Sample Data'!AP32,37),"")</f>
        <v/>
      </c>
      <c r="AQ32" s="86" t="str">
        <f>IF(SUM('Control Sample Data'!AQ$3:AQ$50)&gt;10,IF(AND(ISNUMBER('Control Sample Data'!AQ32),'Control Sample Data'!AQ32&lt;37,'Control Sample Data'!AQ32&gt;0),'Control Sample Data'!AQ32,37),"")</f>
        <v/>
      </c>
      <c r="AR32" s="86" t="str">
        <f>IF(SUM('Control Sample Data'!AR$3:AR$50)&gt;10,IF(AND(ISNUMBER('Control Sample Data'!AR32),'Control Sample Data'!AR32&lt;37,'Control Sample Data'!AR32&gt;0),'Control Sample Data'!AR32,37),"")</f>
        <v/>
      </c>
      <c r="AS32" s="86" t="str">
        <f>IF(SUM('Control Sample Data'!AS$3:AS$50)&gt;10,IF(AND(ISNUMBER('Control Sample Data'!AS32),'Control Sample Data'!AS32&lt;37,'Control Sample Data'!AS32&gt;0),'Control Sample Data'!AS32,37),"")</f>
        <v/>
      </c>
      <c r="AT32" s="86" t="str">
        <f>IF(SUM('Control Sample Data'!AT$3:AT$50)&gt;10,IF(AND(ISNUMBER('Control Sample Data'!AT32),'Control Sample Data'!AT32&lt;37,'Control Sample Data'!AT32&gt;0),'Control Sample Data'!AT32,37),"")</f>
        <v/>
      </c>
      <c r="AU32" s="86" t="str">
        <f>IF(SUM('Control Sample Data'!AU$3:AU$50)&gt;10,IF(AND(ISNUMBER('Control Sample Data'!AU32),'Control Sample Data'!AU32&lt;37,'Control Sample Data'!AU32&gt;0),'Control Sample Data'!AU32,37),"")</f>
        <v/>
      </c>
      <c r="AV32" s="86" t="str">
        <f>IF(SUM('Control Sample Data'!AV$3:AV$50)&gt;10,IF(AND(ISNUMBER('Control Sample Data'!AV32),'Control Sample Data'!AV32&lt;37,'Control Sample Data'!AV32&gt;0),'Control Sample Data'!AV32,37),"")</f>
        <v/>
      </c>
      <c r="AW32" s="86" t="str">
        <f>IF(SUM('Control Sample Data'!AW$3:AW$50)&gt;10,IF(AND(ISNUMBER('Control Sample Data'!AW32),'Control Sample Data'!AW32&lt;37,'Control Sample Data'!AW32&gt;0),'Control Sample Data'!AW32,37),"")</f>
        <v/>
      </c>
      <c r="AX32" s="86" t="str">
        <f>IF(SUM('Control Sample Data'!AX$3:AX$50)&gt;10,IF(AND(ISNUMBER('Control Sample Data'!AX32),'Control Sample Data'!AX32&lt;37,'Control Sample Data'!AX32&gt;0),'Control Sample Data'!AX32,37),"")</f>
        <v/>
      </c>
      <c r="AY32" s="87">
        <f>IF(ISERROR(AVERAGE(Calculations!C32:AX32)),"",AVERAGE(Calculations!C32:AX32))</f>
        <v>31.123333333333335</v>
      </c>
      <c r="AZ32" s="87">
        <f>IF(ISERROR(STDEV(Calculations!C32:AX32)),"",IF(COUNT(Calculations!C32:AX32)&lt;3,"N/A",STDEV(Calculations!C32:AX32)))</f>
        <v>6.5064070986478373E-2</v>
      </c>
      <c r="BA32" s="84" t="s">
        <v>1546</v>
      </c>
      <c r="BB32" s="85" t="str">
        <f>'Array Table'!B31</f>
        <v>Lactobacillus crispatus</v>
      </c>
      <c r="BC32" s="86">
        <f>IF(SUM('Test Sample Data'!C$3:C$50)&gt;10,IF(AND(ISNUMBER('Test Sample Data'!C32),'Test Sample Data'!C32&lt;37,'Test Sample Data'!C32&gt;0),'Test Sample Data'!C32,37),"")</f>
        <v>24.15</v>
      </c>
      <c r="BD32" s="86">
        <f>IF(SUM('Test Sample Data'!D$3:D$50)&gt;10,IF(AND(ISNUMBER('Test Sample Data'!D32),'Test Sample Data'!D32&lt;37,'Test Sample Data'!D32&gt;0),'Test Sample Data'!D32,37),"")</f>
        <v>24.33</v>
      </c>
      <c r="BE32" s="86">
        <f>IF(SUM('Test Sample Data'!E$3:E$50)&gt;10,IF(AND(ISNUMBER('Test Sample Data'!E32),'Test Sample Data'!E32&lt;37,'Test Sample Data'!E32&gt;0),'Test Sample Data'!E32,37),"")</f>
        <v>24.19</v>
      </c>
      <c r="BF32" s="86" t="str">
        <f>IF(SUM('Test Sample Data'!F$3:F$50)&gt;10,IF(AND(ISNUMBER('Test Sample Data'!F32),'Test Sample Data'!F32&lt;37,'Test Sample Data'!F32&gt;0),'Test Sample Data'!F32,37),"")</f>
        <v/>
      </c>
      <c r="BG32" s="86" t="str">
        <f>IF(SUM('Test Sample Data'!G$3:G$50)&gt;10,IF(AND(ISNUMBER('Test Sample Data'!G32),'Test Sample Data'!G32&lt;37,'Test Sample Data'!G32&gt;0),'Test Sample Data'!G32,37),"")</f>
        <v/>
      </c>
      <c r="BH32" s="86" t="str">
        <f>IF(SUM('Test Sample Data'!H$3:H$50)&gt;10,IF(AND(ISNUMBER('Test Sample Data'!H32),'Test Sample Data'!H32&lt;37,'Test Sample Data'!H32&gt;0),'Test Sample Data'!H32,37),"")</f>
        <v/>
      </c>
      <c r="BI32" s="86" t="str">
        <f>IF(SUM('Test Sample Data'!I$3:I$50)&gt;10,IF(AND(ISNUMBER('Test Sample Data'!I32),'Test Sample Data'!I32&lt;37,'Test Sample Data'!I32&gt;0),'Test Sample Data'!I32,37),"")</f>
        <v/>
      </c>
      <c r="BJ32" s="86" t="str">
        <f>IF(SUM('Test Sample Data'!J$3:J$50)&gt;10,IF(AND(ISNUMBER('Test Sample Data'!J32),'Test Sample Data'!J32&lt;37,'Test Sample Data'!J32&gt;0),'Test Sample Data'!J32,37),"")</f>
        <v/>
      </c>
      <c r="BK32" s="86" t="str">
        <f>IF(SUM('Test Sample Data'!K$3:K$50)&gt;10,IF(AND(ISNUMBER('Test Sample Data'!K32),'Test Sample Data'!K32&lt;37,'Test Sample Data'!K32&gt;0),'Test Sample Data'!K32,37),"")</f>
        <v/>
      </c>
      <c r="BL32" s="86" t="str">
        <f>IF(SUM('Test Sample Data'!L$3:L$50)&gt;10,IF(AND(ISNUMBER('Test Sample Data'!L32),'Test Sample Data'!L32&lt;37,'Test Sample Data'!L32&gt;0),'Test Sample Data'!L32,37),"")</f>
        <v/>
      </c>
      <c r="BM32" s="86" t="str">
        <f>IF(SUM('Test Sample Data'!M$3:M$50)&gt;10,IF(AND(ISNUMBER('Test Sample Data'!M32),'Test Sample Data'!M32&lt;37,'Test Sample Data'!M32&gt;0),'Test Sample Data'!M32,37),"")</f>
        <v/>
      </c>
      <c r="BN32" s="86" t="str">
        <f>IF(SUM('Test Sample Data'!N$3:N$50)&gt;10,IF(AND(ISNUMBER('Test Sample Data'!N32),'Test Sample Data'!N32&lt;37,'Test Sample Data'!N32&gt;0),'Test Sample Data'!N32,37),"")</f>
        <v/>
      </c>
      <c r="BO32" s="86" t="str">
        <f>IF(SUM('Test Sample Data'!O$3:O$50)&gt;10,IF(AND(ISNUMBER('Test Sample Data'!O32),'Test Sample Data'!O32&lt;37,'Test Sample Data'!O32&gt;0),'Test Sample Data'!O32,37),"")</f>
        <v/>
      </c>
      <c r="BP32" s="86" t="str">
        <f>IF(SUM('Test Sample Data'!P$3:P$50)&gt;10,IF(AND(ISNUMBER('Test Sample Data'!P32),'Test Sample Data'!P32&lt;37,'Test Sample Data'!P32&gt;0),'Test Sample Data'!P32,37),"")</f>
        <v/>
      </c>
      <c r="BQ32" s="86" t="str">
        <f>IF(SUM('Test Sample Data'!Q$3:Q$50)&gt;10,IF(AND(ISNUMBER('Test Sample Data'!Q32),'Test Sample Data'!Q32&lt;37,'Test Sample Data'!Q32&gt;0),'Test Sample Data'!Q32,37),"")</f>
        <v/>
      </c>
      <c r="BR32" s="86" t="str">
        <f>IF(SUM('Test Sample Data'!R$3:R$50)&gt;10,IF(AND(ISNUMBER('Test Sample Data'!R32),'Test Sample Data'!R32&lt;37,'Test Sample Data'!R32&gt;0),'Test Sample Data'!R32,37),"")</f>
        <v/>
      </c>
      <c r="BS32" s="86" t="str">
        <f>IF(SUM('Test Sample Data'!S$3:S$50)&gt;10,IF(AND(ISNUMBER('Test Sample Data'!S32),'Test Sample Data'!S32&lt;37,'Test Sample Data'!S32&gt;0),'Test Sample Data'!S32,37),"")</f>
        <v/>
      </c>
      <c r="BT32" s="86" t="str">
        <f>IF(SUM('Test Sample Data'!T$3:T$50)&gt;10,IF(AND(ISNUMBER('Test Sample Data'!T32),'Test Sample Data'!T32&lt;37,'Test Sample Data'!T32&gt;0),'Test Sample Data'!T32,37),"")</f>
        <v/>
      </c>
      <c r="BU32" s="86" t="str">
        <f>IF(SUM('Test Sample Data'!U$3:U$50)&gt;10,IF(AND(ISNUMBER('Test Sample Data'!U32),'Test Sample Data'!U32&lt;37,'Test Sample Data'!U32&gt;0),'Test Sample Data'!U32,37),"")</f>
        <v/>
      </c>
      <c r="BV32" s="86" t="str">
        <f>IF(SUM('Test Sample Data'!V$3:V$50)&gt;10,IF(AND(ISNUMBER('Test Sample Data'!V32),'Test Sample Data'!V32&lt;37,'Test Sample Data'!V32&gt;0),'Test Sample Data'!V32,37),"")</f>
        <v/>
      </c>
      <c r="BW32" s="86" t="str">
        <f>IF(SUM('Test Sample Data'!W$3:W$50)&gt;10,IF(AND(ISNUMBER('Test Sample Data'!W32),'Test Sample Data'!W32&lt;37,'Test Sample Data'!W32&gt;0),'Test Sample Data'!W32,37),"")</f>
        <v/>
      </c>
      <c r="BX32" s="86" t="str">
        <f>IF(SUM('Test Sample Data'!X$3:X$50)&gt;10,IF(AND(ISNUMBER('Test Sample Data'!X32),'Test Sample Data'!X32&lt;37,'Test Sample Data'!X32&gt;0),'Test Sample Data'!X32,37),"")</f>
        <v/>
      </c>
      <c r="BY32" s="86" t="str">
        <f>IF(SUM('Test Sample Data'!Y$3:Y$50)&gt;10,IF(AND(ISNUMBER('Test Sample Data'!Y32),'Test Sample Data'!Y32&lt;37,'Test Sample Data'!Y32&gt;0),'Test Sample Data'!Y32,37),"")</f>
        <v/>
      </c>
      <c r="BZ32" s="86" t="str">
        <f>IF(SUM('Test Sample Data'!Z$3:Z$50)&gt;10,IF(AND(ISNUMBER('Test Sample Data'!Z32),'Test Sample Data'!Z32&lt;37,'Test Sample Data'!Z32&gt;0),'Test Sample Data'!Z32,37),"")</f>
        <v/>
      </c>
      <c r="CA32" s="86" t="str">
        <f>IF(SUM('Test Sample Data'!AA$3:AA$50)&gt;10,IF(AND(ISNUMBER('Test Sample Data'!AA32),'Test Sample Data'!AA32&lt;37,'Test Sample Data'!AA32&gt;0),'Test Sample Data'!AA32,37),"")</f>
        <v/>
      </c>
      <c r="CB32" s="86" t="str">
        <f>IF(SUM('Test Sample Data'!AB$3:AB$50)&gt;10,IF(AND(ISNUMBER('Test Sample Data'!AB32),'Test Sample Data'!AB32&lt;37,'Test Sample Data'!AB32&gt;0),'Test Sample Data'!AB32,37),"")</f>
        <v/>
      </c>
      <c r="CC32" s="86" t="str">
        <f>IF(SUM('Test Sample Data'!AC$3:AC$50)&gt;10,IF(AND(ISNUMBER('Test Sample Data'!AC32),'Test Sample Data'!AC32&lt;37,'Test Sample Data'!AC32&gt;0),'Test Sample Data'!AC32,37),"")</f>
        <v/>
      </c>
      <c r="CD32" s="86" t="str">
        <f>IF(SUM('Test Sample Data'!AD$3:AD$50)&gt;10,IF(AND(ISNUMBER('Test Sample Data'!AD32),'Test Sample Data'!AD32&lt;37,'Test Sample Data'!AD32&gt;0),'Test Sample Data'!AD32,37),"")</f>
        <v/>
      </c>
      <c r="CE32" s="86" t="str">
        <f>IF(SUM('Test Sample Data'!AE$3:AE$50)&gt;10,IF(AND(ISNUMBER('Test Sample Data'!AE32),'Test Sample Data'!AE32&lt;37,'Test Sample Data'!AE32&gt;0),'Test Sample Data'!AE32,37),"")</f>
        <v/>
      </c>
      <c r="CF32" s="86" t="str">
        <f>IF(SUM('Test Sample Data'!AF$3:AF$50)&gt;10,IF(AND(ISNUMBER('Test Sample Data'!AF32),'Test Sample Data'!AF32&lt;37,'Test Sample Data'!AF32&gt;0),'Test Sample Data'!AF32,37),"")</f>
        <v/>
      </c>
      <c r="CG32" s="86" t="str">
        <f>IF(SUM('Test Sample Data'!AG$3:AG$50)&gt;10,IF(AND(ISNUMBER('Test Sample Data'!AG32),'Test Sample Data'!AG32&lt;37,'Test Sample Data'!AG32&gt;0),'Test Sample Data'!AG32,37),"")</f>
        <v/>
      </c>
      <c r="CH32" s="86" t="str">
        <f>IF(SUM('Test Sample Data'!AH$3:AH$50)&gt;10,IF(AND(ISNUMBER('Test Sample Data'!AH32),'Test Sample Data'!AH32&lt;37,'Test Sample Data'!AH32&gt;0),'Test Sample Data'!AH32,37),"")</f>
        <v/>
      </c>
      <c r="CI32" s="86" t="str">
        <f>IF(SUM('Test Sample Data'!AI$3:AI$50)&gt;10,IF(AND(ISNUMBER('Test Sample Data'!AI32),'Test Sample Data'!AI32&lt;37,'Test Sample Data'!AI32&gt;0),'Test Sample Data'!AI32,37),"")</f>
        <v/>
      </c>
      <c r="CJ32" s="86" t="str">
        <f>IF(SUM('Test Sample Data'!AJ$3:AJ$50)&gt;10,IF(AND(ISNUMBER('Test Sample Data'!AJ32),'Test Sample Data'!AJ32&lt;37,'Test Sample Data'!AJ32&gt;0),'Test Sample Data'!AJ32,37),"")</f>
        <v/>
      </c>
      <c r="CK32" s="86" t="str">
        <f>IF(SUM('Test Sample Data'!AK$3:AK$50)&gt;10,IF(AND(ISNUMBER('Test Sample Data'!AK32),'Test Sample Data'!AK32&lt;37,'Test Sample Data'!AK32&gt;0),'Test Sample Data'!AK32,37),"")</f>
        <v/>
      </c>
      <c r="CL32" s="86" t="str">
        <f>IF(SUM('Test Sample Data'!AL$3:AL$50)&gt;10,IF(AND(ISNUMBER('Test Sample Data'!AL32),'Test Sample Data'!AL32&lt;37,'Test Sample Data'!AL32&gt;0),'Test Sample Data'!AL32,37),"")</f>
        <v/>
      </c>
      <c r="CM32" s="86" t="str">
        <f>IF(SUM('Test Sample Data'!AM$3:AM$50)&gt;10,IF(AND(ISNUMBER('Test Sample Data'!AM32),'Test Sample Data'!AM32&lt;37,'Test Sample Data'!AM32&gt;0),'Test Sample Data'!AM32,37),"")</f>
        <v/>
      </c>
      <c r="CN32" s="86" t="str">
        <f>IF(SUM('Test Sample Data'!AN$3:AN$50)&gt;10,IF(AND(ISNUMBER('Test Sample Data'!AN32),'Test Sample Data'!AN32&lt;37,'Test Sample Data'!AN32&gt;0),'Test Sample Data'!AN32,37),"")</f>
        <v/>
      </c>
      <c r="CO32" s="86" t="str">
        <f>IF(SUM('Test Sample Data'!AO$3:AO$50)&gt;10,IF(AND(ISNUMBER('Test Sample Data'!AO32),'Test Sample Data'!AO32&lt;37,'Test Sample Data'!AO32&gt;0),'Test Sample Data'!AO32,37),"")</f>
        <v/>
      </c>
      <c r="CP32" s="86" t="str">
        <f>IF(SUM('Test Sample Data'!AP$3:AP$50)&gt;10,IF(AND(ISNUMBER('Test Sample Data'!AP32),'Test Sample Data'!AP32&lt;37,'Test Sample Data'!AP32&gt;0),'Test Sample Data'!AP32,37),"")</f>
        <v/>
      </c>
      <c r="CQ32" s="86" t="str">
        <f>IF(SUM('Test Sample Data'!AQ$3:AQ$50)&gt;10,IF(AND(ISNUMBER('Test Sample Data'!AQ32),'Test Sample Data'!AQ32&lt;37,'Test Sample Data'!AQ32&gt;0),'Test Sample Data'!AQ32,37),"")</f>
        <v/>
      </c>
      <c r="CR32" s="86" t="str">
        <f>IF(SUM('Test Sample Data'!AR$3:AR$50)&gt;10,IF(AND(ISNUMBER('Test Sample Data'!AR32),'Test Sample Data'!AR32&lt;37,'Test Sample Data'!AR32&gt;0),'Test Sample Data'!AR32,37),"")</f>
        <v/>
      </c>
      <c r="CS32" s="86" t="str">
        <f>IF(SUM('Test Sample Data'!AS$3:AS$50)&gt;10,IF(AND(ISNUMBER('Test Sample Data'!AS32),'Test Sample Data'!AS32&lt;37,'Test Sample Data'!AS32&gt;0),'Test Sample Data'!AS32,37),"")</f>
        <v/>
      </c>
      <c r="CT32" s="86" t="str">
        <f>IF(SUM('Test Sample Data'!AT$3:AT$50)&gt;10,IF(AND(ISNUMBER('Test Sample Data'!AT32),'Test Sample Data'!AT32&lt;37,'Test Sample Data'!AT32&gt;0),'Test Sample Data'!AT32,37),"")</f>
        <v/>
      </c>
      <c r="CU32" s="86" t="str">
        <f>IF(SUM('Test Sample Data'!AU$3:AU$50)&gt;10,IF(AND(ISNUMBER('Test Sample Data'!AU32),'Test Sample Data'!AU32&lt;37,'Test Sample Data'!AU32&gt;0),'Test Sample Data'!AU32,37),"")</f>
        <v/>
      </c>
      <c r="CV32" s="86" t="str">
        <f>IF(SUM('Test Sample Data'!AV$3:AV$50)&gt;10,IF(AND(ISNUMBER('Test Sample Data'!AV32),'Test Sample Data'!AV32&lt;37,'Test Sample Data'!AV32&gt;0),'Test Sample Data'!AV32,37),"")</f>
        <v/>
      </c>
      <c r="CW32" s="86" t="str">
        <f>IF(SUM('Test Sample Data'!AW$3:AW$50)&gt;10,IF(AND(ISNUMBER('Test Sample Data'!AW32),'Test Sample Data'!AW32&lt;37,'Test Sample Data'!AW32&gt;0),'Test Sample Data'!AW32,37),"")</f>
        <v/>
      </c>
      <c r="CX32" s="86" t="str">
        <f>IF(SUM('Test Sample Data'!AX$3:AX$50)&gt;10,IF(AND(ISNUMBER('Test Sample Data'!AX32),'Test Sample Data'!AX32&lt;37,'Test Sample Data'!AX32&gt;0),'Test Sample Data'!AX32,37),"")</f>
        <v/>
      </c>
      <c r="CY32" s="87">
        <f>IF(ISERROR(AVERAGE(Calculations!BC32:CX32)),"",AVERAGE(Calculations!BC32:CX32))</f>
        <v>24.223333333333333</v>
      </c>
      <c r="CZ32" s="87">
        <f>IF(ISERROR(STDEV(Calculations!BC32:CX32)),"",IF(COUNT(Calculations!BC32:CX32)&lt;3,"N/A",STDEV(Calculations!BC32:CX32)))</f>
        <v>9.4516312525051535E-2</v>
      </c>
      <c r="DA32" s="84" t="s">
        <v>1546</v>
      </c>
      <c r="DB32" s="85" t="str">
        <f>'Array Table'!B31</f>
        <v>Lactobacillus crispatus</v>
      </c>
      <c r="DC32" s="87">
        <f>IF(SUM('No Template Controls'!C$3:C$50)&gt;10,IF(AND(ISNUMBER('No Template Controls'!C32),'No Template Controls'!C32&lt;37,'No Template Controls'!C32&gt;0),'No Template Controls'!C32,37),"")</f>
        <v>37</v>
      </c>
      <c r="DD32" s="87">
        <f>IF(SUM('No Template Controls'!D$3:D$50)&gt;10,IF(AND(ISNUMBER('No Template Controls'!D32),'No Template Controls'!D32&lt;37,'No Template Controls'!D32&gt;0),'No Template Controls'!D32,37),"")</f>
        <v>37</v>
      </c>
      <c r="DE32" s="87">
        <f>IF(SUM('No Template Controls'!E$3:E$50)&gt;10,IF(AND(ISNUMBER('No Template Controls'!E32),'No Template Controls'!E32&lt;37,'No Template Controls'!E32&gt;0),'No Template Controls'!E32,37),"")</f>
        <v>37</v>
      </c>
      <c r="DF32" s="87" t="str">
        <f>IF(SUM('No Template Controls'!F$3:F$50)&gt;10,IF(AND(ISNUMBER('No Template Controls'!F32),'No Template Controls'!F32&lt;37,'No Template Controls'!F32&gt;0),'No Template Controls'!F32,37),"")</f>
        <v/>
      </c>
      <c r="DG32" s="87" t="str">
        <f>IF(SUM('No Template Controls'!G$3:G$50)&gt;10,IF(AND(ISNUMBER('No Template Controls'!G32),'No Template Controls'!G32&lt;37,'No Template Controls'!G32&gt;0),'No Template Controls'!G32,37),"")</f>
        <v/>
      </c>
      <c r="DH32" s="87" t="str">
        <f>IF(SUM('No Template Controls'!H$3:H$50)&gt;10,IF(AND(ISNUMBER('No Template Controls'!H32),'No Template Controls'!H32&lt;37,'No Template Controls'!H32&gt;0),'No Template Controls'!H32,37),"")</f>
        <v/>
      </c>
      <c r="DI32" s="87">
        <f>IF(ISERROR(AVERAGE(Calculations!DC32:DH32)),"",AVERAGE(Calculations!DC32:DH32))</f>
        <v>37</v>
      </c>
      <c r="DJ32" s="87">
        <f>IF(ISERROR(STDEV(Calculations!DC32:DH32)),"",IF(COUNT(Calculations!DC32:DH32)&lt;3,"N/A",STDEV(Calculations!DC32:DH32)))</f>
        <v>0</v>
      </c>
      <c r="DK32" s="84" t="s">
        <v>1546</v>
      </c>
      <c r="DL32" s="85" t="str">
        <f>'Array Table'!B31</f>
        <v>Lactobacillus crispatus</v>
      </c>
      <c r="DM32" s="86">
        <f t="shared" si="0"/>
        <v>6.5599999999999987</v>
      </c>
      <c r="DN32" s="86">
        <f t="shared" si="1"/>
        <v>6.3949999999999996</v>
      </c>
      <c r="DO32" s="86">
        <f t="shared" si="2"/>
        <v>6.6900000000000013</v>
      </c>
      <c r="DP32" s="86" t="str">
        <f t="shared" si="3"/>
        <v/>
      </c>
      <c r="DQ32" s="86" t="str">
        <f t="shared" si="4"/>
        <v/>
      </c>
      <c r="DR32" s="86" t="str">
        <f t="shared" si="5"/>
        <v/>
      </c>
      <c r="DS32" s="86" t="str">
        <f t="shared" si="6"/>
        <v/>
      </c>
      <c r="DT32" s="86" t="str">
        <f t="shared" si="7"/>
        <v/>
      </c>
      <c r="DU32" s="86" t="str">
        <f t="shared" si="8"/>
        <v/>
      </c>
      <c r="DV32" s="86" t="str">
        <f t="shared" si="9"/>
        <v/>
      </c>
      <c r="DW32" s="86" t="str">
        <f t="shared" si="10"/>
        <v/>
      </c>
      <c r="DX32" s="86" t="str">
        <f t="shared" si="11"/>
        <v/>
      </c>
      <c r="DY32" s="86" t="str">
        <f t="shared" si="12"/>
        <v/>
      </c>
      <c r="DZ32" s="86" t="str">
        <f t="shared" si="13"/>
        <v/>
      </c>
      <c r="EA32" s="86" t="str">
        <f t="shared" si="14"/>
        <v/>
      </c>
      <c r="EB32" s="86" t="str">
        <f t="shared" si="15"/>
        <v/>
      </c>
      <c r="EC32" s="86" t="str">
        <f t="shared" si="16"/>
        <v/>
      </c>
      <c r="ED32" s="86" t="str">
        <f t="shared" si="17"/>
        <v/>
      </c>
      <c r="EE32" s="86" t="str">
        <f t="shared" si="18"/>
        <v/>
      </c>
      <c r="EF32" s="86" t="str">
        <f t="shared" si="19"/>
        <v/>
      </c>
      <c r="EG32" s="86" t="str">
        <f t="shared" si="20"/>
        <v/>
      </c>
      <c r="EH32" s="86" t="str">
        <f t="shared" si="21"/>
        <v/>
      </c>
      <c r="EI32" s="86" t="str">
        <f t="shared" si="22"/>
        <v/>
      </c>
      <c r="EJ32" s="86" t="str">
        <f t="shared" si="23"/>
        <v/>
      </c>
      <c r="EK32" s="86" t="str">
        <f t="shared" si="24"/>
        <v/>
      </c>
      <c r="EL32" s="86" t="str">
        <f t="shared" si="25"/>
        <v/>
      </c>
      <c r="EM32" s="86" t="str">
        <f t="shared" si="26"/>
        <v/>
      </c>
      <c r="EN32" s="86" t="str">
        <f t="shared" si="27"/>
        <v/>
      </c>
      <c r="EO32" s="86" t="str">
        <f t="shared" si="28"/>
        <v/>
      </c>
      <c r="EP32" s="86" t="str">
        <f t="shared" si="29"/>
        <v/>
      </c>
      <c r="EQ32" s="86" t="str">
        <f t="shared" si="30"/>
        <v/>
      </c>
      <c r="ER32" s="86" t="str">
        <f t="shared" si="31"/>
        <v/>
      </c>
      <c r="ES32" s="86" t="str">
        <f t="shared" si="32"/>
        <v/>
      </c>
      <c r="ET32" s="86" t="str">
        <f t="shared" si="33"/>
        <v/>
      </c>
      <c r="EU32" s="86" t="str">
        <f t="shared" si="34"/>
        <v/>
      </c>
      <c r="EV32" s="86" t="str">
        <f t="shared" si="35"/>
        <v/>
      </c>
      <c r="EW32" s="86" t="str">
        <f t="shared" si="36"/>
        <v/>
      </c>
      <c r="EX32" s="86" t="str">
        <f t="shared" si="37"/>
        <v/>
      </c>
      <c r="EY32" s="86" t="str">
        <f t="shared" si="38"/>
        <v/>
      </c>
      <c r="EZ32" s="86" t="str">
        <f t="shared" si="39"/>
        <v/>
      </c>
      <c r="FA32" s="86" t="str">
        <f t="shared" si="40"/>
        <v/>
      </c>
      <c r="FB32" s="86" t="str">
        <f t="shared" si="41"/>
        <v/>
      </c>
      <c r="FC32" s="86" t="str">
        <f t="shared" si="42"/>
        <v/>
      </c>
      <c r="FD32" s="86" t="str">
        <f t="shared" si="43"/>
        <v/>
      </c>
      <c r="FE32" s="86" t="str">
        <f t="shared" si="44"/>
        <v/>
      </c>
      <c r="FF32" s="86" t="str">
        <f t="shared" si="45"/>
        <v/>
      </c>
      <c r="FG32" s="86" t="str">
        <f t="shared" si="46"/>
        <v/>
      </c>
      <c r="FH32" s="86" t="str">
        <f t="shared" si="47"/>
        <v/>
      </c>
      <c r="FI32" s="88">
        <f t="shared" si="48"/>
        <v>6.5483333333333329</v>
      </c>
      <c r="FJ32" s="84" t="s">
        <v>1546</v>
      </c>
      <c r="FK32" s="85" t="str">
        <f>'Array Table'!B31</f>
        <v>Lactobacillus crispatus</v>
      </c>
      <c r="FL32" s="86">
        <f t="shared" si="49"/>
        <v>-0.20500000000000185</v>
      </c>
      <c r="FM32" s="86">
        <f t="shared" si="50"/>
        <v>-1.0250000000000021</v>
      </c>
      <c r="FN32" s="86">
        <f t="shared" si="51"/>
        <v>0.33500000000000085</v>
      </c>
      <c r="FO32" s="86" t="str">
        <f t="shared" si="52"/>
        <v/>
      </c>
      <c r="FP32" s="86" t="str">
        <f t="shared" si="53"/>
        <v/>
      </c>
      <c r="FQ32" s="86" t="str">
        <f t="shared" si="54"/>
        <v/>
      </c>
      <c r="FR32" s="86" t="str">
        <f t="shared" si="55"/>
        <v/>
      </c>
      <c r="FS32" s="86" t="str">
        <f t="shared" si="56"/>
        <v/>
      </c>
      <c r="FT32" s="86" t="str">
        <f t="shared" si="57"/>
        <v/>
      </c>
      <c r="FU32" s="86" t="str">
        <f t="shared" si="58"/>
        <v/>
      </c>
      <c r="FV32" s="86" t="str">
        <f t="shared" si="59"/>
        <v/>
      </c>
      <c r="FW32" s="86" t="str">
        <f t="shared" si="60"/>
        <v/>
      </c>
      <c r="FX32" s="86" t="str">
        <f t="shared" si="61"/>
        <v/>
      </c>
      <c r="FY32" s="86" t="str">
        <f t="shared" si="62"/>
        <v/>
      </c>
      <c r="FZ32" s="86" t="str">
        <f t="shared" si="63"/>
        <v/>
      </c>
      <c r="GA32" s="86" t="str">
        <f t="shared" si="64"/>
        <v/>
      </c>
      <c r="GB32" s="86" t="str">
        <f t="shared" si="65"/>
        <v/>
      </c>
      <c r="GC32" s="86" t="str">
        <f t="shared" si="66"/>
        <v/>
      </c>
      <c r="GD32" s="86" t="str">
        <f t="shared" si="67"/>
        <v/>
      </c>
      <c r="GE32" s="86" t="str">
        <f t="shared" si="68"/>
        <v/>
      </c>
      <c r="GF32" s="86" t="str">
        <f t="shared" si="69"/>
        <v/>
      </c>
      <c r="GG32" s="86" t="str">
        <f t="shared" si="70"/>
        <v/>
      </c>
      <c r="GH32" s="86" t="str">
        <f t="shared" si="71"/>
        <v/>
      </c>
      <c r="GI32" s="86" t="str">
        <f t="shared" si="72"/>
        <v/>
      </c>
      <c r="GJ32" s="86" t="str">
        <f t="shared" si="73"/>
        <v/>
      </c>
      <c r="GK32" s="86" t="str">
        <f t="shared" si="74"/>
        <v/>
      </c>
      <c r="GL32" s="86" t="str">
        <f t="shared" si="75"/>
        <v/>
      </c>
      <c r="GM32" s="86" t="str">
        <f t="shared" si="76"/>
        <v/>
      </c>
      <c r="GN32" s="86" t="str">
        <f t="shared" si="77"/>
        <v/>
      </c>
      <c r="GO32" s="86" t="str">
        <f t="shared" si="78"/>
        <v/>
      </c>
      <c r="GP32" s="86" t="str">
        <f t="shared" si="79"/>
        <v/>
      </c>
      <c r="GQ32" s="86" t="str">
        <f t="shared" si="80"/>
        <v/>
      </c>
      <c r="GR32" s="86" t="str">
        <f t="shared" si="81"/>
        <v/>
      </c>
      <c r="GS32" s="86" t="str">
        <f t="shared" si="82"/>
        <v/>
      </c>
      <c r="GT32" s="86" t="str">
        <f t="shared" si="83"/>
        <v/>
      </c>
      <c r="GU32" s="86" t="str">
        <f t="shared" si="84"/>
        <v/>
      </c>
      <c r="GV32" s="86" t="str">
        <f t="shared" si="85"/>
        <v/>
      </c>
      <c r="GW32" s="86" t="str">
        <f t="shared" si="86"/>
        <v/>
      </c>
      <c r="GX32" s="86" t="str">
        <f t="shared" si="87"/>
        <v/>
      </c>
      <c r="GY32" s="86" t="str">
        <f t="shared" si="88"/>
        <v/>
      </c>
      <c r="GZ32" s="86" t="str">
        <f t="shared" si="89"/>
        <v/>
      </c>
      <c r="HA32" s="86" t="str">
        <f t="shared" si="90"/>
        <v/>
      </c>
      <c r="HB32" s="86" t="str">
        <f t="shared" si="91"/>
        <v/>
      </c>
      <c r="HC32" s="86" t="str">
        <f t="shared" si="92"/>
        <v/>
      </c>
      <c r="HD32" s="86" t="str">
        <f t="shared" si="93"/>
        <v/>
      </c>
      <c r="HE32" s="86" t="str">
        <f t="shared" si="94"/>
        <v/>
      </c>
      <c r="HF32" s="86" t="str">
        <f t="shared" si="95"/>
        <v/>
      </c>
      <c r="HG32" s="86" t="str">
        <f t="shared" si="96"/>
        <v/>
      </c>
      <c r="HH32" s="89">
        <f t="shared" si="97"/>
        <v>-0.29833333333333439</v>
      </c>
      <c r="HI32" s="84" t="s">
        <v>1546</v>
      </c>
      <c r="HJ32" s="85" t="str">
        <f>'Array Table'!B31</f>
        <v>Lactobacillus crispatus</v>
      </c>
      <c r="HK32" s="87">
        <f t="shared" si="154"/>
        <v>115.0938285616878</v>
      </c>
      <c r="HL32" s="90">
        <f t="shared" si="149"/>
        <v>115.0938285616878</v>
      </c>
      <c r="HM32" s="87">
        <f t="shared" si="150"/>
        <v>2.0610520369793912</v>
      </c>
      <c r="HN32" s="84" t="s">
        <v>1546</v>
      </c>
      <c r="HO32" s="85" t="str">
        <f>'Array Table'!B31</f>
        <v>Lactobacillus crispatus</v>
      </c>
      <c r="HP32" s="92">
        <f t="shared" si="151"/>
        <v>5.9400000000000013</v>
      </c>
      <c r="HQ32" s="92">
        <f t="shared" si="236"/>
        <v>5.879999999999999</v>
      </c>
      <c r="HR32" s="92">
        <f t="shared" si="237"/>
        <v>5.8099999999999987</v>
      </c>
      <c r="HS32" s="92" t="str">
        <f t="shared" si="238"/>
        <v/>
      </c>
      <c r="HT32" s="92" t="str">
        <f t="shared" si="239"/>
        <v/>
      </c>
      <c r="HU32" s="92" t="str">
        <f t="shared" si="240"/>
        <v/>
      </c>
      <c r="HV32" s="92" t="str">
        <f t="shared" si="241"/>
        <v/>
      </c>
      <c r="HW32" s="92" t="str">
        <f t="shared" si="242"/>
        <v/>
      </c>
      <c r="HX32" s="92" t="str">
        <f t="shared" si="243"/>
        <v/>
      </c>
      <c r="HY32" s="92" t="str">
        <f t="shared" si="244"/>
        <v/>
      </c>
      <c r="HZ32" s="92" t="str">
        <f t="shared" si="245"/>
        <v/>
      </c>
      <c r="IA32" s="92" t="str">
        <f t="shared" si="246"/>
        <v/>
      </c>
      <c r="IB32" s="92" t="str">
        <f t="shared" si="247"/>
        <v/>
      </c>
      <c r="IC32" s="92" t="str">
        <f t="shared" si="248"/>
        <v/>
      </c>
      <c r="ID32" s="92" t="str">
        <f t="shared" si="249"/>
        <v/>
      </c>
      <c r="IE32" s="92" t="str">
        <f t="shared" si="250"/>
        <v/>
      </c>
      <c r="IF32" s="92" t="str">
        <f t="shared" si="251"/>
        <v/>
      </c>
      <c r="IG32" s="92" t="str">
        <f t="shared" si="252"/>
        <v/>
      </c>
      <c r="IH32" s="92" t="str">
        <f t="shared" si="253"/>
        <v/>
      </c>
      <c r="II32" s="92" t="str">
        <f t="shared" si="254"/>
        <v/>
      </c>
      <c r="IJ32" s="92" t="str">
        <f t="shared" si="255"/>
        <v/>
      </c>
      <c r="IK32" s="92" t="str">
        <f t="shared" si="155"/>
        <v/>
      </c>
      <c r="IL32" s="92" t="str">
        <f t="shared" si="156"/>
        <v/>
      </c>
      <c r="IM32" s="92" t="str">
        <f t="shared" si="157"/>
        <v/>
      </c>
      <c r="IN32" s="92" t="str">
        <f t="shared" si="158"/>
        <v/>
      </c>
      <c r="IO32" s="92" t="str">
        <f t="shared" si="159"/>
        <v/>
      </c>
      <c r="IP32" s="92" t="str">
        <f t="shared" si="160"/>
        <v/>
      </c>
      <c r="IQ32" s="92" t="str">
        <f t="shared" si="161"/>
        <v/>
      </c>
      <c r="IR32" s="92" t="str">
        <f t="shared" si="162"/>
        <v/>
      </c>
      <c r="IS32" s="92" t="str">
        <f t="shared" si="163"/>
        <v/>
      </c>
      <c r="IT32" s="92" t="str">
        <f t="shared" si="164"/>
        <v/>
      </c>
      <c r="IU32" s="92" t="str">
        <f t="shared" si="165"/>
        <v/>
      </c>
      <c r="IV32" s="92" t="str">
        <f t="shared" si="166"/>
        <v/>
      </c>
      <c r="IW32" s="92" t="str">
        <f t="shared" si="167"/>
        <v/>
      </c>
      <c r="IX32" s="92" t="str">
        <f t="shared" si="168"/>
        <v/>
      </c>
      <c r="IY32" s="92" t="str">
        <f t="shared" si="169"/>
        <v/>
      </c>
      <c r="IZ32" s="92" t="str">
        <f t="shared" si="170"/>
        <v/>
      </c>
      <c r="JA32" s="92" t="str">
        <f t="shared" si="171"/>
        <v/>
      </c>
      <c r="JB32" s="92" t="str">
        <f t="shared" si="172"/>
        <v/>
      </c>
      <c r="JC32" s="92" t="str">
        <f t="shared" si="173"/>
        <v/>
      </c>
      <c r="JD32" s="92" t="str">
        <f t="shared" si="174"/>
        <v/>
      </c>
      <c r="JE32" s="92" t="str">
        <f t="shared" si="175"/>
        <v/>
      </c>
      <c r="JF32" s="92" t="str">
        <f t="shared" si="176"/>
        <v/>
      </c>
      <c r="JG32" s="92" t="str">
        <f t="shared" si="177"/>
        <v/>
      </c>
      <c r="JH32" s="92" t="str">
        <f t="shared" si="178"/>
        <v/>
      </c>
      <c r="JI32" s="92" t="str">
        <f t="shared" si="179"/>
        <v/>
      </c>
      <c r="JJ32" s="92" t="str">
        <f t="shared" si="180"/>
        <v/>
      </c>
      <c r="JK32" s="92" t="str">
        <f t="shared" si="181"/>
        <v/>
      </c>
      <c r="JL32" s="84" t="s">
        <v>1546</v>
      </c>
      <c r="JM32" s="85" t="str">
        <f>'Array Table'!B31</f>
        <v>Lactobacillus crispatus</v>
      </c>
      <c r="JN32" s="92">
        <f t="shared" si="152"/>
        <v>12.850000000000001</v>
      </c>
      <c r="JO32" s="92">
        <f t="shared" si="256"/>
        <v>12.670000000000002</v>
      </c>
      <c r="JP32" s="92">
        <f t="shared" si="257"/>
        <v>12.809999999999999</v>
      </c>
      <c r="JQ32" s="92" t="str">
        <f t="shared" si="258"/>
        <v/>
      </c>
      <c r="JR32" s="92" t="str">
        <f t="shared" si="259"/>
        <v/>
      </c>
      <c r="JS32" s="92" t="str">
        <f t="shared" si="260"/>
        <v/>
      </c>
      <c r="JT32" s="92" t="str">
        <f t="shared" si="261"/>
        <v/>
      </c>
      <c r="JU32" s="92" t="str">
        <f t="shared" si="262"/>
        <v/>
      </c>
      <c r="JV32" s="92" t="str">
        <f t="shared" si="263"/>
        <v/>
      </c>
      <c r="JW32" s="92" t="str">
        <f t="shared" si="264"/>
        <v/>
      </c>
      <c r="JX32" s="92" t="str">
        <f t="shared" si="265"/>
        <v/>
      </c>
      <c r="JY32" s="92" t="str">
        <f t="shared" si="266"/>
        <v/>
      </c>
      <c r="JZ32" s="92" t="str">
        <f t="shared" si="267"/>
        <v/>
      </c>
      <c r="KA32" s="92" t="str">
        <f t="shared" si="268"/>
        <v/>
      </c>
      <c r="KB32" s="92" t="str">
        <f t="shared" si="269"/>
        <v/>
      </c>
      <c r="KC32" s="92" t="str">
        <f t="shared" si="270"/>
        <v/>
      </c>
      <c r="KD32" s="92" t="str">
        <f t="shared" si="271"/>
        <v/>
      </c>
      <c r="KE32" s="92" t="str">
        <f t="shared" si="272"/>
        <v/>
      </c>
      <c r="KF32" s="92" t="str">
        <f t="shared" si="273"/>
        <v/>
      </c>
      <c r="KG32" s="92" t="str">
        <f t="shared" si="274"/>
        <v/>
      </c>
      <c r="KH32" s="92" t="str">
        <f t="shared" si="275"/>
        <v/>
      </c>
      <c r="KI32" s="92" t="str">
        <f t="shared" si="182"/>
        <v/>
      </c>
      <c r="KJ32" s="92" t="str">
        <f t="shared" si="183"/>
        <v/>
      </c>
      <c r="KK32" s="92" t="str">
        <f t="shared" si="184"/>
        <v/>
      </c>
      <c r="KL32" s="92" t="str">
        <f t="shared" si="185"/>
        <v/>
      </c>
      <c r="KM32" s="92" t="str">
        <f t="shared" si="186"/>
        <v/>
      </c>
      <c r="KN32" s="92" t="str">
        <f t="shared" si="187"/>
        <v/>
      </c>
      <c r="KO32" s="92" t="str">
        <f t="shared" si="188"/>
        <v/>
      </c>
      <c r="KP32" s="92" t="str">
        <f t="shared" si="189"/>
        <v/>
      </c>
      <c r="KQ32" s="92" t="str">
        <f t="shared" si="190"/>
        <v/>
      </c>
      <c r="KR32" s="92" t="str">
        <f t="shared" si="191"/>
        <v/>
      </c>
      <c r="KS32" s="92" t="str">
        <f t="shared" si="192"/>
        <v/>
      </c>
      <c r="KT32" s="92" t="str">
        <f t="shared" si="193"/>
        <v/>
      </c>
      <c r="KU32" s="92" t="str">
        <f t="shared" si="194"/>
        <v/>
      </c>
      <c r="KV32" s="92" t="str">
        <f t="shared" si="195"/>
        <v/>
      </c>
      <c r="KW32" s="92" t="str">
        <f t="shared" si="196"/>
        <v/>
      </c>
      <c r="KX32" s="92" t="str">
        <f t="shared" si="197"/>
        <v/>
      </c>
      <c r="KY32" s="92" t="str">
        <f t="shared" si="198"/>
        <v/>
      </c>
      <c r="KZ32" s="92" t="str">
        <f t="shared" si="199"/>
        <v/>
      </c>
      <c r="LA32" s="92" t="str">
        <f t="shared" si="200"/>
        <v/>
      </c>
      <c r="LB32" s="92" t="str">
        <f t="shared" si="201"/>
        <v/>
      </c>
      <c r="LC32" s="92" t="str">
        <f t="shared" si="202"/>
        <v/>
      </c>
      <c r="LD32" s="92" t="str">
        <f t="shared" si="203"/>
        <v/>
      </c>
      <c r="LE32" s="92" t="str">
        <f t="shared" si="204"/>
        <v/>
      </c>
      <c r="LF32" s="92" t="str">
        <f t="shared" si="205"/>
        <v/>
      </c>
      <c r="LG32" s="92" t="str">
        <f t="shared" si="206"/>
        <v/>
      </c>
      <c r="LH32" s="92" t="str">
        <f t="shared" si="207"/>
        <v/>
      </c>
      <c r="LI32" s="92" t="str">
        <f t="shared" si="208"/>
        <v/>
      </c>
      <c r="LJ32" s="84" t="s">
        <v>1546</v>
      </c>
      <c r="LK32" s="85" t="str">
        <f>'Array Table'!B31</f>
        <v>Lactobacillus crispatus</v>
      </c>
      <c r="LL32" s="93" t="str">
        <f t="shared" si="153"/>
        <v>+</v>
      </c>
      <c r="LM32" s="93" t="str">
        <f t="shared" si="276"/>
        <v>+</v>
      </c>
      <c r="LN32" s="93" t="str">
        <f t="shared" si="277"/>
        <v>+</v>
      </c>
      <c r="LO32" s="93" t="str">
        <f t="shared" si="278"/>
        <v/>
      </c>
      <c r="LP32" s="93" t="str">
        <f t="shared" si="279"/>
        <v/>
      </c>
      <c r="LQ32" s="93" t="str">
        <f t="shared" si="280"/>
        <v/>
      </c>
      <c r="LR32" s="93" t="str">
        <f t="shared" si="281"/>
        <v/>
      </c>
      <c r="LS32" s="93" t="str">
        <f t="shared" si="282"/>
        <v/>
      </c>
      <c r="LT32" s="93" t="str">
        <f t="shared" si="283"/>
        <v/>
      </c>
      <c r="LU32" s="93" t="str">
        <f t="shared" si="284"/>
        <v/>
      </c>
      <c r="LV32" s="93" t="str">
        <f t="shared" si="285"/>
        <v/>
      </c>
      <c r="LW32" s="93" t="str">
        <f t="shared" si="286"/>
        <v/>
      </c>
      <c r="LX32" s="93" t="str">
        <f t="shared" si="287"/>
        <v/>
      </c>
      <c r="LY32" s="93" t="str">
        <f t="shared" si="288"/>
        <v/>
      </c>
      <c r="LZ32" s="93" t="str">
        <f t="shared" si="289"/>
        <v/>
      </c>
      <c r="MA32" s="93" t="str">
        <f t="shared" si="290"/>
        <v/>
      </c>
      <c r="MB32" s="93" t="str">
        <f t="shared" si="291"/>
        <v/>
      </c>
      <c r="MC32" s="93" t="str">
        <f t="shared" si="292"/>
        <v/>
      </c>
      <c r="MD32" s="93" t="str">
        <f t="shared" si="293"/>
        <v/>
      </c>
      <c r="ME32" s="93" t="str">
        <f t="shared" si="294"/>
        <v/>
      </c>
      <c r="MF32" s="93" t="str">
        <f t="shared" si="295"/>
        <v/>
      </c>
      <c r="MG32" s="93" t="str">
        <f t="shared" si="209"/>
        <v/>
      </c>
      <c r="MH32" s="93" t="str">
        <f t="shared" si="210"/>
        <v/>
      </c>
      <c r="MI32" s="93" t="str">
        <f t="shared" si="211"/>
        <v/>
      </c>
      <c r="MJ32" s="93" t="str">
        <f t="shared" si="212"/>
        <v/>
      </c>
      <c r="MK32" s="93" t="str">
        <f t="shared" si="213"/>
        <v/>
      </c>
      <c r="ML32" s="93" t="str">
        <f t="shared" si="214"/>
        <v/>
      </c>
      <c r="MM32" s="93" t="str">
        <f t="shared" si="215"/>
        <v/>
      </c>
      <c r="MN32" s="93" t="str">
        <f t="shared" si="216"/>
        <v/>
      </c>
      <c r="MO32" s="93" t="str">
        <f t="shared" si="217"/>
        <v/>
      </c>
      <c r="MP32" s="93" t="str">
        <f t="shared" si="218"/>
        <v/>
      </c>
      <c r="MQ32" s="93" t="str">
        <f t="shared" si="219"/>
        <v/>
      </c>
      <c r="MR32" s="93" t="str">
        <f t="shared" si="220"/>
        <v/>
      </c>
      <c r="MS32" s="93" t="str">
        <f t="shared" si="221"/>
        <v/>
      </c>
      <c r="MT32" s="93" t="str">
        <f t="shared" si="222"/>
        <v/>
      </c>
      <c r="MU32" s="93" t="str">
        <f t="shared" si="223"/>
        <v/>
      </c>
      <c r="MV32" s="93" t="str">
        <f t="shared" si="224"/>
        <v/>
      </c>
      <c r="MW32" s="93" t="str">
        <f t="shared" si="225"/>
        <v/>
      </c>
      <c r="MX32" s="93" t="str">
        <f t="shared" si="226"/>
        <v/>
      </c>
      <c r="MY32" s="93" t="str">
        <f t="shared" si="227"/>
        <v/>
      </c>
      <c r="MZ32" s="93" t="str">
        <f t="shared" si="228"/>
        <v/>
      </c>
      <c r="NA32" s="93" t="str">
        <f t="shared" si="229"/>
        <v/>
      </c>
      <c r="NB32" s="93" t="str">
        <f t="shared" si="230"/>
        <v/>
      </c>
      <c r="NC32" s="93" t="str">
        <f t="shared" si="231"/>
        <v/>
      </c>
      <c r="ND32" s="93" t="str">
        <f t="shared" si="232"/>
        <v/>
      </c>
      <c r="NE32" s="93" t="str">
        <f t="shared" si="233"/>
        <v/>
      </c>
      <c r="NF32" s="93" t="str">
        <f t="shared" si="234"/>
        <v/>
      </c>
      <c r="NG32" s="93" t="str">
        <f t="shared" si="235"/>
        <v/>
      </c>
      <c r="NH32" s="84" t="s">
        <v>1546</v>
      </c>
      <c r="NI32" s="85" t="str">
        <f>'Array Table'!B31</f>
        <v>Lactobacillus crispatus</v>
      </c>
      <c r="NJ32" s="93" t="str">
        <f t="shared" si="101"/>
        <v>+</v>
      </c>
      <c r="NK32" s="93" t="str">
        <f t="shared" si="102"/>
        <v>+</v>
      </c>
      <c r="NL32" s="93" t="str">
        <f t="shared" si="103"/>
        <v>+</v>
      </c>
      <c r="NM32" s="93" t="str">
        <f t="shared" si="104"/>
        <v/>
      </c>
      <c r="NN32" s="93" t="str">
        <f t="shared" si="105"/>
        <v/>
      </c>
      <c r="NO32" s="93" t="str">
        <f t="shared" si="106"/>
        <v/>
      </c>
      <c r="NP32" s="93" t="str">
        <f t="shared" si="107"/>
        <v/>
      </c>
      <c r="NQ32" s="93" t="str">
        <f t="shared" si="108"/>
        <v/>
      </c>
      <c r="NR32" s="93" t="str">
        <f t="shared" si="109"/>
        <v/>
      </c>
      <c r="NS32" s="93" t="str">
        <f t="shared" si="110"/>
        <v/>
      </c>
      <c r="NT32" s="93" t="str">
        <f t="shared" si="111"/>
        <v/>
      </c>
      <c r="NU32" s="93" t="str">
        <f t="shared" si="112"/>
        <v/>
      </c>
      <c r="NV32" s="93" t="str">
        <f t="shared" si="113"/>
        <v/>
      </c>
      <c r="NW32" s="93" t="str">
        <f t="shared" si="114"/>
        <v/>
      </c>
      <c r="NX32" s="93" t="str">
        <f t="shared" si="115"/>
        <v/>
      </c>
      <c r="NY32" s="93" t="str">
        <f t="shared" si="116"/>
        <v/>
      </c>
      <c r="NZ32" s="93" t="str">
        <f t="shared" si="117"/>
        <v/>
      </c>
      <c r="OA32" s="93" t="str">
        <f t="shared" si="118"/>
        <v/>
      </c>
      <c r="OB32" s="93" t="str">
        <f t="shared" si="119"/>
        <v/>
      </c>
      <c r="OC32" s="93" t="str">
        <f t="shared" si="120"/>
        <v/>
      </c>
      <c r="OD32" s="93" t="str">
        <f t="shared" si="121"/>
        <v/>
      </c>
      <c r="OE32" s="93" t="str">
        <f t="shared" si="122"/>
        <v/>
      </c>
      <c r="OF32" s="93" t="str">
        <f t="shared" si="123"/>
        <v/>
      </c>
      <c r="OG32" s="93" t="str">
        <f t="shared" si="124"/>
        <v/>
      </c>
      <c r="OH32" s="93" t="str">
        <f t="shared" si="125"/>
        <v/>
      </c>
      <c r="OI32" s="93" t="str">
        <f t="shared" si="126"/>
        <v/>
      </c>
      <c r="OJ32" s="93" t="str">
        <f t="shared" si="127"/>
        <v/>
      </c>
      <c r="OK32" s="93" t="str">
        <f t="shared" si="128"/>
        <v/>
      </c>
      <c r="OL32" s="93" t="str">
        <f t="shared" si="129"/>
        <v/>
      </c>
      <c r="OM32" s="93" t="str">
        <f t="shared" si="130"/>
        <v/>
      </c>
      <c r="ON32" s="93" t="str">
        <f t="shared" si="131"/>
        <v/>
      </c>
      <c r="OO32" s="93" t="str">
        <f t="shared" si="132"/>
        <v/>
      </c>
      <c r="OP32" s="93" t="str">
        <f t="shared" si="133"/>
        <v/>
      </c>
      <c r="OQ32" s="93" t="str">
        <f t="shared" si="134"/>
        <v/>
      </c>
      <c r="OR32" s="93" t="str">
        <f t="shared" si="135"/>
        <v/>
      </c>
      <c r="OS32" s="93" t="str">
        <f t="shared" si="136"/>
        <v/>
      </c>
      <c r="OT32" s="93" t="str">
        <f t="shared" si="137"/>
        <v/>
      </c>
      <c r="OU32" s="93" t="str">
        <f t="shared" si="138"/>
        <v/>
      </c>
      <c r="OV32" s="93" t="str">
        <f t="shared" si="139"/>
        <v/>
      </c>
      <c r="OW32" s="93" t="str">
        <f t="shared" si="140"/>
        <v/>
      </c>
      <c r="OX32" s="93" t="str">
        <f t="shared" si="141"/>
        <v/>
      </c>
      <c r="OY32" s="93" t="str">
        <f t="shared" si="142"/>
        <v/>
      </c>
      <c r="OZ32" s="93" t="str">
        <f t="shared" si="143"/>
        <v/>
      </c>
      <c r="PA32" s="93" t="str">
        <f t="shared" si="144"/>
        <v/>
      </c>
      <c r="PB32" s="93" t="str">
        <f t="shared" si="145"/>
        <v/>
      </c>
      <c r="PC32" s="93" t="str">
        <f t="shared" si="146"/>
        <v/>
      </c>
      <c r="PD32" s="93" t="str">
        <f t="shared" si="147"/>
        <v/>
      </c>
      <c r="PE32" s="93" t="str">
        <f t="shared" si="148"/>
        <v/>
      </c>
    </row>
    <row r="33" spans="1:421" ht="12.75" x14ac:dyDescent="0.25">
      <c r="A33" s="84" t="s">
        <v>1547</v>
      </c>
      <c r="B33" s="85" t="str">
        <f>'Array Table'!B32</f>
        <v>Lactobacillus gasseri</v>
      </c>
      <c r="C33" s="86">
        <f>IF(SUM('Control Sample Data'!C$3:C$50)&gt;10,IF(AND(ISNUMBER('Control Sample Data'!C33),'Control Sample Data'!C33&lt;37,'Control Sample Data'!C33&gt;0),'Control Sample Data'!C33,37),"")</f>
        <v>27.09</v>
      </c>
      <c r="D33" s="86">
        <f>IF(SUM('Control Sample Data'!D$3:D$50)&gt;10,IF(AND(ISNUMBER('Control Sample Data'!D33),'Control Sample Data'!D33&lt;37,'Control Sample Data'!D33&gt;0),'Control Sample Data'!D33,37),"")</f>
        <v>27.24</v>
      </c>
      <c r="E33" s="86">
        <f>IF(SUM('Control Sample Data'!E$3:E$50)&gt;10,IF(AND(ISNUMBER('Control Sample Data'!E33),'Control Sample Data'!E33&lt;37,'Control Sample Data'!E33&gt;0),'Control Sample Data'!E33,37),"")</f>
        <v>27.24</v>
      </c>
      <c r="F33" s="86" t="str">
        <f>IF(SUM('Control Sample Data'!F$3:F$50)&gt;10,IF(AND(ISNUMBER('Control Sample Data'!F33),'Control Sample Data'!F33&lt;37,'Control Sample Data'!F33&gt;0),'Control Sample Data'!F33,37),"")</f>
        <v/>
      </c>
      <c r="G33" s="86" t="str">
        <f>IF(SUM('Control Sample Data'!G$3:G$50)&gt;10,IF(AND(ISNUMBER('Control Sample Data'!G33),'Control Sample Data'!G33&lt;37,'Control Sample Data'!G33&gt;0),'Control Sample Data'!G33,37),"")</f>
        <v/>
      </c>
      <c r="H33" s="86" t="str">
        <f>IF(SUM('Control Sample Data'!H$3:H$50)&gt;10,IF(AND(ISNUMBER('Control Sample Data'!H33),'Control Sample Data'!H33&lt;37,'Control Sample Data'!H33&gt;0),'Control Sample Data'!H33,37),"")</f>
        <v/>
      </c>
      <c r="I33" s="86" t="str">
        <f>IF(SUM('Control Sample Data'!I$3:I$50)&gt;10,IF(AND(ISNUMBER('Control Sample Data'!I33),'Control Sample Data'!I33&lt;37,'Control Sample Data'!I33&gt;0),'Control Sample Data'!I33,37),"")</f>
        <v/>
      </c>
      <c r="J33" s="86" t="str">
        <f>IF(SUM('Control Sample Data'!J$3:J$50)&gt;10,IF(AND(ISNUMBER('Control Sample Data'!J33),'Control Sample Data'!J33&lt;37,'Control Sample Data'!J33&gt;0),'Control Sample Data'!J33,37),"")</f>
        <v/>
      </c>
      <c r="K33" s="86" t="str">
        <f>IF(SUM('Control Sample Data'!K$3:K$50)&gt;10,IF(AND(ISNUMBER('Control Sample Data'!K33),'Control Sample Data'!K33&lt;37,'Control Sample Data'!K33&gt;0),'Control Sample Data'!K33,37),"")</f>
        <v/>
      </c>
      <c r="L33" s="86" t="str">
        <f>IF(SUM('Control Sample Data'!L$3:L$50)&gt;10,IF(AND(ISNUMBER('Control Sample Data'!L33),'Control Sample Data'!L33&lt;37,'Control Sample Data'!L33&gt;0),'Control Sample Data'!L33,37),"")</f>
        <v/>
      </c>
      <c r="M33" s="86" t="str">
        <f>IF(SUM('Control Sample Data'!M$3:M$50)&gt;10,IF(AND(ISNUMBER('Control Sample Data'!M33),'Control Sample Data'!M33&lt;37,'Control Sample Data'!M33&gt;0),'Control Sample Data'!M33,37),"")</f>
        <v/>
      </c>
      <c r="N33" s="86" t="str">
        <f>IF(SUM('Control Sample Data'!N$3:N$50)&gt;10,IF(AND(ISNUMBER('Control Sample Data'!N33),'Control Sample Data'!N33&lt;37,'Control Sample Data'!N33&gt;0),'Control Sample Data'!N33,37),"")</f>
        <v/>
      </c>
      <c r="O33" s="86" t="str">
        <f>IF(SUM('Control Sample Data'!O$3:O$50)&gt;10,IF(AND(ISNUMBER('Control Sample Data'!O33),'Control Sample Data'!O33&lt;37,'Control Sample Data'!O33&gt;0),'Control Sample Data'!O33,37),"")</f>
        <v/>
      </c>
      <c r="P33" s="86" t="str">
        <f>IF(SUM('Control Sample Data'!P$3:P$50)&gt;10,IF(AND(ISNUMBER('Control Sample Data'!P33),'Control Sample Data'!P33&lt;37,'Control Sample Data'!P33&gt;0),'Control Sample Data'!P33,37),"")</f>
        <v/>
      </c>
      <c r="Q33" s="86" t="str">
        <f>IF(SUM('Control Sample Data'!Q$3:Q$50)&gt;10,IF(AND(ISNUMBER('Control Sample Data'!Q33),'Control Sample Data'!Q33&lt;37,'Control Sample Data'!Q33&gt;0),'Control Sample Data'!Q33,37),"")</f>
        <v/>
      </c>
      <c r="R33" s="86" t="str">
        <f>IF(SUM('Control Sample Data'!R$3:R$50)&gt;10,IF(AND(ISNUMBER('Control Sample Data'!R33),'Control Sample Data'!R33&lt;37,'Control Sample Data'!R33&gt;0),'Control Sample Data'!R33,37),"")</f>
        <v/>
      </c>
      <c r="S33" s="86" t="str">
        <f>IF(SUM('Control Sample Data'!S$3:S$50)&gt;10,IF(AND(ISNUMBER('Control Sample Data'!S33),'Control Sample Data'!S33&lt;37,'Control Sample Data'!S33&gt;0),'Control Sample Data'!S33,37),"")</f>
        <v/>
      </c>
      <c r="T33" s="86" t="str">
        <f>IF(SUM('Control Sample Data'!T$3:T$50)&gt;10,IF(AND(ISNUMBER('Control Sample Data'!T33),'Control Sample Data'!T33&lt;37,'Control Sample Data'!T33&gt;0),'Control Sample Data'!T33,37),"")</f>
        <v/>
      </c>
      <c r="U33" s="86" t="str">
        <f>IF(SUM('Control Sample Data'!U$3:U$50)&gt;10,IF(AND(ISNUMBER('Control Sample Data'!U33),'Control Sample Data'!U33&lt;37,'Control Sample Data'!U33&gt;0),'Control Sample Data'!U33,37),"")</f>
        <v/>
      </c>
      <c r="V33" s="86" t="str">
        <f>IF(SUM('Control Sample Data'!V$3:V$50)&gt;10,IF(AND(ISNUMBER('Control Sample Data'!V33),'Control Sample Data'!V33&lt;37,'Control Sample Data'!V33&gt;0),'Control Sample Data'!V33,37),"")</f>
        <v/>
      </c>
      <c r="W33" s="86" t="str">
        <f>IF(SUM('Control Sample Data'!W$3:W$50)&gt;10,IF(AND(ISNUMBER('Control Sample Data'!W33),'Control Sample Data'!W33&lt;37,'Control Sample Data'!W33&gt;0),'Control Sample Data'!W33,37),"")</f>
        <v/>
      </c>
      <c r="X33" s="86" t="str">
        <f>IF(SUM('Control Sample Data'!X$3:X$50)&gt;10,IF(AND(ISNUMBER('Control Sample Data'!X33),'Control Sample Data'!X33&lt;37,'Control Sample Data'!X33&gt;0),'Control Sample Data'!X33,37),"")</f>
        <v/>
      </c>
      <c r="Y33" s="86" t="str">
        <f>IF(SUM('Control Sample Data'!Y$3:Y$50)&gt;10,IF(AND(ISNUMBER('Control Sample Data'!Y33),'Control Sample Data'!Y33&lt;37,'Control Sample Data'!Y33&gt;0),'Control Sample Data'!Y33,37),"")</f>
        <v/>
      </c>
      <c r="Z33" s="86" t="str">
        <f>IF(SUM('Control Sample Data'!Z$3:Z$50)&gt;10,IF(AND(ISNUMBER('Control Sample Data'!Z33),'Control Sample Data'!Z33&lt;37,'Control Sample Data'!Z33&gt;0),'Control Sample Data'!Z33,37),"")</f>
        <v/>
      </c>
      <c r="AA33" s="86" t="str">
        <f>IF(SUM('Control Sample Data'!AA$3:AA$50)&gt;10,IF(AND(ISNUMBER('Control Sample Data'!AA33),'Control Sample Data'!AA33&lt;37,'Control Sample Data'!AA33&gt;0),'Control Sample Data'!AA33,37),"")</f>
        <v/>
      </c>
      <c r="AB33" s="86" t="str">
        <f>IF(SUM('Control Sample Data'!AB$3:AB$50)&gt;10,IF(AND(ISNUMBER('Control Sample Data'!AB33),'Control Sample Data'!AB33&lt;37,'Control Sample Data'!AB33&gt;0),'Control Sample Data'!AB33,37),"")</f>
        <v/>
      </c>
      <c r="AC33" s="86" t="str">
        <f>IF(SUM('Control Sample Data'!AC$3:AC$50)&gt;10,IF(AND(ISNUMBER('Control Sample Data'!AC33),'Control Sample Data'!AC33&lt;37,'Control Sample Data'!AC33&gt;0),'Control Sample Data'!AC33,37),"")</f>
        <v/>
      </c>
      <c r="AD33" s="86" t="str">
        <f>IF(SUM('Control Sample Data'!AD$3:AD$50)&gt;10,IF(AND(ISNUMBER('Control Sample Data'!AD33),'Control Sample Data'!AD33&lt;37,'Control Sample Data'!AD33&gt;0),'Control Sample Data'!AD33,37),"")</f>
        <v/>
      </c>
      <c r="AE33" s="86" t="str">
        <f>IF(SUM('Control Sample Data'!AE$3:AE$50)&gt;10,IF(AND(ISNUMBER('Control Sample Data'!AE33),'Control Sample Data'!AE33&lt;37,'Control Sample Data'!AE33&gt;0),'Control Sample Data'!AE33,37),"")</f>
        <v/>
      </c>
      <c r="AF33" s="86" t="str">
        <f>IF(SUM('Control Sample Data'!AF$3:AF$50)&gt;10,IF(AND(ISNUMBER('Control Sample Data'!AF33),'Control Sample Data'!AF33&lt;37,'Control Sample Data'!AF33&gt;0),'Control Sample Data'!AF33,37),"")</f>
        <v/>
      </c>
      <c r="AG33" s="86" t="str">
        <f>IF(SUM('Control Sample Data'!AG$3:AG$50)&gt;10,IF(AND(ISNUMBER('Control Sample Data'!AG33),'Control Sample Data'!AG33&lt;37,'Control Sample Data'!AG33&gt;0),'Control Sample Data'!AG33,37),"")</f>
        <v/>
      </c>
      <c r="AH33" s="86" t="str">
        <f>IF(SUM('Control Sample Data'!AH$3:AH$50)&gt;10,IF(AND(ISNUMBER('Control Sample Data'!AH33),'Control Sample Data'!AH33&lt;37,'Control Sample Data'!AH33&gt;0),'Control Sample Data'!AH33,37),"")</f>
        <v/>
      </c>
      <c r="AI33" s="86" t="str">
        <f>IF(SUM('Control Sample Data'!AI$3:AI$50)&gt;10,IF(AND(ISNUMBER('Control Sample Data'!AI33),'Control Sample Data'!AI33&lt;37,'Control Sample Data'!AI33&gt;0),'Control Sample Data'!AI33,37),"")</f>
        <v/>
      </c>
      <c r="AJ33" s="86" t="str">
        <f>IF(SUM('Control Sample Data'!AJ$3:AJ$50)&gt;10,IF(AND(ISNUMBER('Control Sample Data'!AJ33),'Control Sample Data'!AJ33&lt;37,'Control Sample Data'!AJ33&gt;0),'Control Sample Data'!AJ33,37),"")</f>
        <v/>
      </c>
      <c r="AK33" s="86" t="str">
        <f>IF(SUM('Control Sample Data'!AK$3:AK$50)&gt;10,IF(AND(ISNUMBER('Control Sample Data'!AK33),'Control Sample Data'!AK33&lt;37,'Control Sample Data'!AK33&gt;0),'Control Sample Data'!AK33,37),"")</f>
        <v/>
      </c>
      <c r="AL33" s="86" t="str">
        <f>IF(SUM('Control Sample Data'!AL$3:AL$50)&gt;10,IF(AND(ISNUMBER('Control Sample Data'!AL33),'Control Sample Data'!AL33&lt;37,'Control Sample Data'!AL33&gt;0),'Control Sample Data'!AL33,37),"")</f>
        <v/>
      </c>
      <c r="AM33" s="86" t="str">
        <f>IF(SUM('Control Sample Data'!AM$3:AM$50)&gt;10,IF(AND(ISNUMBER('Control Sample Data'!AM33),'Control Sample Data'!AM33&lt;37,'Control Sample Data'!AM33&gt;0),'Control Sample Data'!AM33,37),"")</f>
        <v/>
      </c>
      <c r="AN33" s="86" t="str">
        <f>IF(SUM('Control Sample Data'!AN$3:AN$50)&gt;10,IF(AND(ISNUMBER('Control Sample Data'!AN33),'Control Sample Data'!AN33&lt;37,'Control Sample Data'!AN33&gt;0),'Control Sample Data'!AN33,37),"")</f>
        <v/>
      </c>
      <c r="AO33" s="86" t="str">
        <f>IF(SUM('Control Sample Data'!AO$3:AO$50)&gt;10,IF(AND(ISNUMBER('Control Sample Data'!AO33),'Control Sample Data'!AO33&lt;37,'Control Sample Data'!AO33&gt;0),'Control Sample Data'!AO33,37),"")</f>
        <v/>
      </c>
      <c r="AP33" s="86" t="str">
        <f>IF(SUM('Control Sample Data'!AP$3:AP$50)&gt;10,IF(AND(ISNUMBER('Control Sample Data'!AP33),'Control Sample Data'!AP33&lt;37,'Control Sample Data'!AP33&gt;0),'Control Sample Data'!AP33,37),"")</f>
        <v/>
      </c>
      <c r="AQ33" s="86" t="str">
        <f>IF(SUM('Control Sample Data'!AQ$3:AQ$50)&gt;10,IF(AND(ISNUMBER('Control Sample Data'!AQ33),'Control Sample Data'!AQ33&lt;37,'Control Sample Data'!AQ33&gt;0),'Control Sample Data'!AQ33,37),"")</f>
        <v/>
      </c>
      <c r="AR33" s="86" t="str">
        <f>IF(SUM('Control Sample Data'!AR$3:AR$50)&gt;10,IF(AND(ISNUMBER('Control Sample Data'!AR33),'Control Sample Data'!AR33&lt;37,'Control Sample Data'!AR33&gt;0),'Control Sample Data'!AR33,37),"")</f>
        <v/>
      </c>
      <c r="AS33" s="86" t="str">
        <f>IF(SUM('Control Sample Data'!AS$3:AS$50)&gt;10,IF(AND(ISNUMBER('Control Sample Data'!AS33),'Control Sample Data'!AS33&lt;37,'Control Sample Data'!AS33&gt;0),'Control Sample Data'!AS33,37),"")</f>
        <v/>
      </c>
      <c r="AT33" s="86" t="str">
        <f>IF(SUM('Control Sample Data'!AT$3:AT$50)&gt;10,IF(AND(ISNUMBER('Control Sample Data'!AT33),'Control Sample Data'!AT33&lt;37,'Control Sample Data'!AT33&gt;0),'Control Sample Data'!AT33,37),"")</f>
        <v/>
      </c>
      <c r="AU33" s="86" t="str">
        <f>IF(SUM('Control Sample Data'!AU$3:AU$50)&gt;10,IF(AND(ISNUMBER('Control Sample Data'!AU33),'Control Sample Data'!AU33&lt;37,'Control Sample Data'!AU33&gt;0),'Control Sample Data'!AU33,37),"")</f>
        <v/>
      </c>
      <c r="AV33" s="86" t="str">
        <f>IF(SUM('Control Sample Data'!AV$3:AV$50)&gt;10,IF(AND(ISNUMBER('Control Sample Data'!AV33),'Control Sample Data'!AV33&lt;37,'Control Sample Data'!AV33&gt;0),'Control Sample Data'!AV33,37),"")</f>
        <v/>
      </c>
      <c r="AW33" s="86" t="str">
        <f>IF(SUM('Control Sample Data'!AW$3:AW$50)&gt;10,IF(AND(ISNUMBER('Control Sample Data'!AW33),'Control Sample Data'!AW33&lt;37,'Control Sample Data'!AW33&gt;0),'Control Sample Data'!AW33,37),"")</f>
        <v/>
      </c>
      <c r="AX33" s="86" t="str">
        <f>IF(SUM('Control Sample Data'!AX$3:AX$50)&gt;10,IF(AND(ISNUMBER('Control Sample Data'!AX33),'Control Sample Data'!AX33&lt;37,'Control Sample Data'!AX33&gt;0),'Control Sample Data'!AX33,37),"")</f>
        <v/>
      </c>
      <c r="AY33" s="87">
        <f>IF(ISERROR(AVERAGE(Calculations!C33:AX33)),"",AVERAGE(Calculations!C33:AX33))</f>
        <v>27.189999999999998</v>
      </c>
      <c r="AZ33" s="87">
        <f>IF(ISERROR(STDEV(Calculations!C33:AX33)),"",IF(COUNT(Calculations!C33:AX33)&lt;3,"N/A",STDEV(Calculations!C33:AX33)))</f>
        <v>8.6602540378443046E-2</v>
      </c>
      <c r="BA33" s="84" t="s">
        <v>1547</v>
      </c>
      <c r="BB33" s="85" t="str">
        <f>'Array Table'!B32</f>
        <v>Lactobacillus gasseri</v>
      </c>
      <c r="BC33" s="86">
        <f>IF(SUM('Test Sample Data'!C$3:C$50)&gt;10,IF(AND(ISNUMBER('Test Sample Data'!C33),'Test Sample Data'!C33&lt;37,'Test Sample Data'!C33&gt;0),'Test Sample Data'!C33,37),"")</f>
        <v>27.2</v>
      </c>
      <c r="BD33" s="86">
        <f>IF(SUM('Test Sample Data'!D$3:D$50)&gt;10,IF(AND(ISNUMBER('Test Sample Data'!D33),'Test Sample Data'!D33&lt;37,'Test Sample Data'!D33&gt;0),'Test Sample Data'!D33,37),"")</f>
        <v>27.24</v>
      </c>
      <c r="BE33" s="86">
        <f>IF(SUM('Test Sample Data'!E$3:E$50)&gt;10,IF(AND(ISNUMBER('Test Sample Data'!E33),'Test Sample Data'!E33&lt;37,'Test Sample Data'!E33&gt;0),'Test Sample Data'!E33,37),"")</f>
        <v>27.14</v>
      </c>
      <c r="BF33" s="86" t="str">
        <f>IF(SUM('Test Sample Data'!F$3:F$50)&gt;10,IF(AND(ISNUMBER('Test Sample Data'!F33),'Test Sample Data'!F33&lt;37,'Test Sample Data'!F33&gt;0),'Test Sample Data'!F33,37),"")</f>
        <v/>
      </c>
      <c r="BG33" s="86" t="str">
        <f>IF(SUM('Test Sample Data'!G$3:G$50)&gt;10,IF(AND(ISNUMBER('Test Sample Data'!G33),'Test Sample Data'!G33&lt;37,'Test Sample Data'!G33&gt;0),'Test Sample Data'!G33,37),"")</f>
        <v/>
      </c>
      <c r="BH33" s="86" t="str">
        <f>IF(SUM('Test Sample Data'!H$3:H$50)&gt;10,IF(AND(ISNUMBER('Test Sample Data'!H33),'Test Sample Data'!H33&lt;37,'Test Sample Data'!H33&gt;0),'Test Sample Data'!H33,37),"")</f>
        <v/>
      </c>
      <c r="BI33" s="86" t="str">
        <f>IF(SUM('Test Sample Data'!I$3:I$50)&gt;10,IF(AND(ISNUMBER('Test Sample Data'!I33),'Test Sample Data'!I33&lt;37,'Test Sample Data'!I33&gt;0),'Test Sample Data'!I33,37),"")</f>
        <v/>
      </c>
      <c r="BJ33" s="86" t="str">
        <f>IF(SUM('Test Sample Data'!J$3:J$50)&gt;10,IF(AND(ISNUMBER('Test Sample Data'!J33),'Test Sample Data'!J33&lt;37,'Test Sample Data'!J33&gt;0),'Test Sample Data'!J33,37),"")</f>
        <v/>
      </c>
      <c r="BK33" s="86" t="str">
        <f>IF(SUM('Test Sample Data'!K$3:K$50)&gt;10,IF(AND(ISNUMBER('Test Sample Data'!K33),'Test Sample Data'!K33&lt;37,'Test Sample Data'!K33&gt;0),'Test Sample Data'!K33,37),"")</f>
        <v/>
      </c>
      <c r="BL33" s="86" t="str">
        <f>IF(SUM('Test Sample Data'!L$3:L$50)&gt;10,IF(AND(ISNUMBER('Test Sample Data'!L33),'Test Sample Data'!L33&lt;37,'Test Sample Data'!L33&gt;0),'Test Sample Data'!L33,37),"")</f>
        <v/>
      </c>
      <c r="BM33" s="86" t="str">
        <f>IF(SUM('Test Sample Data'!M$3:M$50)&gt;10,IF(AND(ISNUMBER('Test Sample Data'!M33),'Test Sample Data'!M33&lt;37,'Test Sample Data'!M33&gt;0),'Test Sample Data'!M33,37),"")</f>
        <v/>
      </c>
      <c r="BN33" s="86" t="str">
        <f>IF(SUM('Test Sample Data'!N$3:N$50)&gt;10,IF(AND(ISNUMBER('Test Sample Data'!N33),'Test Sample Data'!N33&lt;37,'Test Sample Data'!N33&gt;0),'Test Sample Data'!N33,37),"")</f>
        <v/>
      </c>
      <c r="BO33" s="86" t="str">
        <f>IF(SUM('Test Sample Data'!O$3:O$50)&gt;10,IF(AND(ISNUMBER('Test Sample Data'!O33),'Test Sample Data'!O33&lt;37,'Test Sample Data'!O33&gt;0),'Test Sample Data'!O33,37),"")</f>
        <v/>
      </c>
      <c r="BP33" s="86" t="str">
        <f>IF(SUM('Test Sample Data'!P$3:P$50)&gt;10,IF(AND(ISNUMBER('Test Sample Data'!P33),'Test Sample Data'!P33&lt;37,'Test Sample Data'!P33&gt;0),'Test Sample Data'!P33,37),"")</f>
        <v/>
      </c>
      <c r="BQ33" s="86" t="str">
        <f>IF(SUM('Test Sample Data'!Q$3:Q$50)&gt;10,IF(AND(ISNUMBER('Test Sample Data'!Q33),'Test Sample Data'!Q33&lt;37,'Test Sample Data'!Q33&gt;0),'Test Sample Data'!Q33,37),"")</f>
        <v/>
      </c>
      <c r="BR33" s="86" t="str">
        <f>IF(SUM('Test Sample Data'!R$3:R$50)&gt;10,IF(AND(ISNUMBER('Test Sample Data'!R33),'Test Sample Data'!R33&lt;37,'Test Sample Data'!R33&gt;0),'Test Sample Data'!R33,37),"")</f>
        <v/>
      </c>
      <c r="BS33" s="86" t="str">
        <f>IF(SUM('Test Sample Data'!S$3:S$50)&gt;10,IF(AND(ISNUMBER('Test Sample Data'!S33),'Test Sample Data'!S33&lt;37,'Test Sample Data'!S33&gt;0),'Test Sample Data'!S33,37),"")</f>
        <v/>
      </c>
      <c r="BT33" s="86" t="str">
        <f>IF(SUM('Test Sample Data'!T$3:T$50)&gt;10,IF(AND(ISNUMBER('Test Sample Data'!T33),'Test Sample Data'!T33&lt;37,'Test Sample Data'!T33&gt;0),'Test Sample Data'!T33,37),"")</f>
        <v/>
      </c>
      <c r="BU33" s="86" t="str">
        <f>IF(SUM('Test Sample Data'!U$3:U$50)&gt;10,IF(AND(ISNUMBER('Test Sample Data'!U33),'Test Sample Data'!U33&lt;37,'Test Sample Data'!U33&gt;0),'Test Sample Data'!U33,37),"")</f>
        <v/>
      </c>
      <c r="BV33" s="86" t="str">
        <f>IF(SUM('Test Sample Data'!V$3:V$50)&gt;10,IF(AND(ISNUMBER('Test Sample Data'!V33),'Test Sample Data'!V33&lt;37,'Test Sample Data'!V33&gt;0),'Test Sample Data'!V33,37),"")</f>
        <v/>
      </c>
      <c r="BW33" s="86" t="str">
        <f>IF(SUM('Test Sample Data'!W$3:W$50)&gt;10,IF(AND(ISNUMBER('Test Sample Data'!W33),'Test Sample Data'!W33&lt;37,'Test Sample Data'!W33&gt;0),'Test Sample Data'!W33,37),"")</f>
        <v/>
      </c>
      <c r="BX33" s="86" t="str">
        <f>IF(SUM('Test Sample Data'!X$3:X$50)&gt;10,IF(AND(ISNUMBER('Test Sample Data'!X33),'Test Sample Data'!X33&lt;37,'Test Sample Data'!X33&gt;0),'Test Sample Data'!X33,37),"")</f>
        <v/>
      </c>
      <c r="BY33" s="86" t="str">
        <f>IF(SUM('Test Sample Data'!Y$3:Y$50)&gt;10,IF(AND(ISNUMBER('Test Sample Data'!Y33),'Test Sample Data'!Y33&lt;37,'Test Sample Data'!Y33&gt;0),'Test Sample Data'!Y33,37),"")</f>
        <v/>
      </c>
      <c r="BZ33" s="86" t="str">
        <f>IF(SUM('Test Sample Data'!Z$3:Z$50)&gt;10,IF(AND(ISNUMBER('Test Sample Data'!Z33),'Test Sample Data'!Z33&lt;37,'Test Sample Data'!Z33&gt;0),'Test Sample Data'!Z33,37),"")</f>
        <v/>
      </c>
      <c r="CA33" s="86" t="str">
        <f>IF(SUM('Test Sample Data'!AA$3:AA$50)&gt;10,IF(AND(ISNUMBER('Test Sample Data'!AA33),'Test Sample Data'!AA33&lt;37,'Test Sample Data'!AA33&gt;0),'Test Sample Data'!AA33,37),"")</f>
        <v/>
      </c>
      <c r="CB33" s="86" t="str">
        <f>IF(SUM('Test Sample Data'!AB$3:AB$50)&gt;10,IF(AND(ISNUMBER('Test Sample Data'!AB33),'Test Sample Data'!AB33&lt;37,'Test Sample Data'!AB33&gt;0),'Test Sample Data'!AB33,37),"")</f>
        <v/>
      </c>
      <c r="CC33" s="86" t="str">
        <f>IF(SUM('Test Sample Data'!AC$3:AC$50)&gt;10,IF(AND(ISNUMBER('Test Sample Data'!AC33),'Test Sample Data'!AC33&lt;37,'Test Sample Data'!AC33&gt;0),'Test Sample Data'!AC33,37),"")</f>
        <v/>
      </c>
      <c r="CD33" s="86" t="str">
        <f>IF(SUM('Test Sample Data'!AD$3:AD$50)&gt;10,IF(AND(ISNUMBER('Test Sample Data'!AD33),'Test Sample Data'!AD33&lt;37,'Test Sample Data'!AD33&gt;0),'Test Sample Data'!AD33,37),"")</f>
        <v/>
      </c>
      <c r="CE33" s="86" t="str">
        <f>IF(SUM('Test Sample Data'!AE$3:AE$50)&gt;10,IF(AND(ISNUMBER('Test Sample Data'!AE33),'Test Sample Data'!AE33&lt;37,'Test Sample Data'!AE33&gt;0),'Test Sample Data'!AE33,37),"")</f>
        <v/>
      </c>
      <c r="CF33" s="86" t="str">
        <f>IF(SUM('Test Sample Data'!AF$3:AF$50)&gt;10,IF(AND(ISNUMBER('Test Sample Data'!AF33),'Test Sample Data'!AF33&lt;37,'Test Sample Data'!AF33&gt;0),'Test Sample Data'!AF33,37),"")</f>
        <v/>
      </c>
      <c r="CG33" s="86" t="str">
        <f>IF(SUM('Test Sample Data'!AG$3:AG$50)&gt;10,IF(AND(ISNUMBER('Test Sample Data'!AG33),'Test Sample Data'!AG33&lt;37,'Test Sample Data'!AG33&gt;0),'Test Sample Data'!AG33,37),"")</f>
        <v/>
      </c>
      <c r="CH33" s="86" t="str">
        <f>IF(SUM('Test Sample Data'!AH$3:AH$50)&gt;10,IF(AND(ISNUMBER('Test Sample Data'!AH33),'Test Sample Data'!AH33&lt;37,'Test Sample Data'!AH33&gt;0),'Test Sample Data'!AH33,37),"")</f>
        <v/>
      </c>
      <c r="CI33" s="86" t="str">
        <f>IF(SUM('Test Sample Data'!AI$3:AI$50)&gt;10,IF(AND(ISNUMBER('Test Sample Data'!AI33),'Test Sample Data'!AI33&lt;37,'Test Sample Data'!AI33&gt;0),'Test Sample Data'!AI33,37),"")</f>
        <v/>
      </c>
      <c r="CJ33" s="86" t="str">
        <f>IF(SUM('Test Sample Data'!AJ$3:AJ$50)&gt;10,IF(AND(ISNUMBER('Test Sample Data'!AJ33),'Test Sample Data'!AJ33&lt;37,'Test Sample Data'!AJ33&gt;0),'Test Sample Data'!AJ33,37),"")</f>
        <v/>
      </c>
      <c r="CK33" s="86" t="str">
        <f>IF(SUM('Test Sample Data'!AK$3:AK$50)&gt;10,IF(AND(ISNUMBER('Test Sample Data'!AK33),'Test Sample Data'!AK33&lt;37,'Test Sample Data'!AK33&gt;0),'Test Sample Data'!AK33,37),"")</f>
        <v/>
      </c>
      <c r="CL33" s="86" t="str">
        <f>IF(SUM('Test Sample Data'!AL$3:AL$50)&gt;10,IF(AND(ISNUMBER('Test Sample Data'!AL33),'Test Sample Data'!AL33&lt;37,'Test Sample Data'!AL33&gt;0),'Test Sample Data'!AL33,37),"")</f>
        <v/>
      </c>
      <c r="CM33" s="86" t="str">
        <f>IF(SUM('Test Sample Data'!AM$3:AM$50)&gt;10,IF(AND(ISNUMBER('Test Sample Data'!AM33),'Test Sample Data'!AM33&lt;37,'Test Sample Data'!AM33&gt;0),'Test Sample Data'!AM33,37),"")</f>
        <v/>
      </c>
      <c r="CN33" s="86" t="str">
        <f>IF(SUM('Test Sample Data'!AN$3:AN$50)&gt;10,IF(AND(ISNUMBER('Test Sample Data'!AN33),'Test Sample Data'!AN33&lt;37,'Test Sample Data'!AN33&gt;0),'Test Sample Data'!AN33,37),"")</f>
        <v/>
      </c>
      <c r="CO33" s="86" t="str">
        <f>IF(SUM('Test Sample Data'!AO$3:AO$50)&gt;10,IF(AND(ISNUMBER('Test Sample Data'!AO33),'Test Sample Data'!AO33&lt;37,'Test Sample Data'!AO33&gt;0),'Test Sample Data'!AO33,37),"")</f>
        <v/>
      </c>
      <c r="CP33" s="86" t="str">
        <f>IF(SUM('Test Sample Data'!AP$3:AP$50)&gt;10,IF(AND(ISNUMBER('Test Sample Data'!AP33),'Test Sample Data'!AP33&lt;37,'Test Sample Data'!AP33&gt;0),'Test Sample Data'!AP33,37),"")</f>
        <v/>
      </c>
      <c r="CQ33" s="86" t="str">
        <f>IF(SUM('Test Sample Data'!AQ$3:AQ$50)&gt;10,IF(AND(ISNUMBER('Test Sample Data'!AQ33),'Test Sample Data'!AQ33&lt;37,'Test Sample Data'!AQ33&gt;0),'Test Sample Data'!AQ33,37),"")</f>
        <v/>
      </c>
      <c r="CR33" s="86" t="str">
        <f>IF(SUM('Test Sample Data'!AR$3:AR$50)&gt;10,IF(AND(ISNUMBER('Test Sample Data'!AR33),'Test Sample Data'!AR33&lt;37,'Test Sample Data'!AR33&gt;0),'Test Sample Data'!AR33,37),"")</f>
        <v/>
      </c>
      <c r="CS33" s="86" t="str">
        <f>IF(SUM('Test Sample Data'!AS$3:AS$50)&gt;10,IF(AND(ISNUMBER('Test Sample Data'!AS33),'Test Sample Data'!AS33&lt;37,'Test Sample Data'!AS33&gt;0),'Test Sample Data'!AS33,37),"")</f>
        <v/>
      </c>
      <c r="CT33" s="86" t="str">
        <f>IF(SUM('Test Sample Data'!AT$3:AT$50)&gt;10,IF(AND(ISNUMBER('Test Sample Data'!AT33),'Test Sample Data'!AT33&lt;37,'Test Sample Data'!AT33&gt;0),'Test Sample Data'!AT33,37),"")</f>
        <v/>
      </c>
      <c r="CU33" s="86" t="str">
        <f>IF(SUM('Test Sample Data'!AU$3:AU$50)&gt;10,IF(AND(ISNUMBER('Test Sample Data'!AU33),'Test Sample Data'!AU33&lt;37,'Test Sample Data'!AU33&gt;0),'Test Sample Data'!AU33,37),"")</f>
        <v/>
      </c>
      <c r="CV33" s="86" t="str">
        <f>IF(SUM('Test Sample Data'!AV$3:AV$50)&gt;10,IF(AND(ISNUMBER('Test Sample Data'!AV33),'Test Sample Data'!AV33&lt;37,'Test Sample Data'!AV33&gt;0),'Test Sample Data'!AV33,37),"")</f>
        <v/>
      </c>
      <c r="CW33" s="86" t="str">
        <f>IF(SUM('Test Sample Data'!AW$3:AW$50)&gt;10,IF(AND(ISNUMBER('Test Sample Data'!AW33),'Test Sample Data'!AW33&lt;37,'Test Sample Data'!AW33&gt;0),'Test Sample Data'!AW33,37),"")</f>
        <v/>
      </c>
      <c r="CX33" s="86" t="str">
        <f>IF(SUM('Test Sample Data'!AX$3:AX$50)&gt;10,IF(AND(ISNUMBER('Test Sample Data'!AX33),'Test Sample Data'!AX33&lt;37,'Test Sample Data'!AX33&gt;0),'Test Sample Data'!AX33,37),"")</f>
        <v/>
      </c>
      <c r="CY33" s="87">
        <f>IF(ISERROR(AVERAGE(Calculations!BC33:CX33)),"",AVERAGE(Calculations!BC33:CX33))</f>
        <v>27.193333333333332</v>
      </c>
      <c r="CZ33" s="87">
        <f>IF(ISERROR(STDEV(Calculations!BC33:CX33)),"",IF(COUNT(Calculations!BC33:CX33)&lt;3,"N/A",STDEV(Calculations!BC33:CX33)))</f>
        <v>5.0332229568470589E-2</v>
      </c>
      <c r="DA33" s="84" t="s">
        <v>1547</v>
      </c>
      <c r="DB33" s="85" t="str">
        <f>'Array Table'!B32</f>
        <v>Lactobacillus gasseri</v>
      </c>
      <c r="DC33" s="87">
        <f>IF(SUM('No Template Controls'!C$3:C$50)&gt;10,IF(AND(ISNUMBER('No Template Controls'!C33),'No Template Controls'!C33&lt;37,'No Template Controls'!C33&gt;0),'No Template Controls'!C33,37),"")</f>
        <v>37</v>
      </c>
      <c r="DD33" s="87">
        <f>IF(SUM('No Template Controls'!D$3:D$50)&gt;10,IF(AND(ISNUMBER('No Template Controls'!D33),'No Template Controls'!D33&lt;37,'No Template Controls'!D33&gt;0),'No Template Controls'!D33,37),"")</f>
        <v>37</v>
      </c>
      <c r="DE33" s="87">
        <f>IF(SUM('No Template Controls'!E$3:E$50)&gt;10,IF(AND(ISNUMBER('No Template Controls'!E33),'No Template Controls'!E33&lt;37,'No Template Controls'!E33&gt;0),'No Template Controls'!E33,37),"")</f>
        <v>37</v>
      </c>
      <c r="DF33" s="87" t="str">
        <f>IF(SUM('No Template Controls'!F$3:F$50)&gt;10,IF(AND(ISNUMBER('No Template Controls'!F33),'No Template Controls'!F33&lt;37,'No Template Controls'!F33&gt;0),'No Template Controls'!F33,37),"")</f>
        <v/>
      </c>
      <c r="DG33" s="87" t="str">
        <f>IF(SUM('No Template Controls'!G$3:G$50)&gt;10,IF(AND(ISNUMBER('No Template Controls'!G33),'No Template Controls'!G33&lt;37,'No Template Controls'!G33&gt;0),'No Template Controls'!G33,37),"")</f>
        <v/>
      </c>
      <c r="DH33" s="87" t="str">
        <f>IF(SUM('No Template Controls'!H$3:H$50)&gt;10,IF(AND(ISNUMBER('No Template Controls'!H33),'No Template Controls'!H33&lt;37,'No Template Controls'!H33&gt;0),'No Template Controls'!H33,37),"")</f>
        <v/>
      </c>
      <c r="DI33" s="87">
        <f>IF(ISERROR(AVERAGE(Calculations!DC33:DH33)),"",AVERAGE(Calculations!DC33:DH33))</f>
        <v>37</v>
      </c>
      <c r="DJ33" s="87">
        <f>IF(ISERROR(STDEV(Calculations!DC33:DH33)),"",IF(COUNT(Calculations!DC33:DH33)&lt;3,"N/A",STDEV(Calculations!DC33:DH33)))</f>
        <v>0</v>
      </c>
      <c r="DK33" s="84" t="s">
        <v>1547</v>
      </c>
      <c r="DL33" s="85" t="str">
        <f>'Array Table'!B32</f>
        <v>Lactobacillus gasseri</v>
      </c>
      <c r="DM33" s="86">
        <f t="shared" si="0"/>
        <v>2.59</v>
      </c>
      <c r="DN33" s="86">
        <f t="shared" si="1"/>
        <v>2.514999999999997</v>
      </c>
      <c r="DO33" s="86">
        <f t="shared" si="2"/>
        <v>2.7399999999999984</v>
      </c>
      <c r="DP33" s="86" t="str">
        <f t="shared" si="3"/>
        <v/>
      </c>
      <c r="DQ33" s="86" t="str">
        <f t="shared" si="4"/>
        <v/>
      </c>
      <c r="DR33" s="86" t="str">
        <f t="shared" si="5"/>
        <v/>
      </c>
      <c r="DS33" s="86" t="str">
        <f t="shared" si="6"/>
        <v/>
      </c>
      <c r="DT33" s="86" t="str">
        <f t="shared" si="7"/>
        <v/>
      </c>
      <c r="DU33" s="86" t="str">
        <f t="shared" si="8"/>
        <v/>
      </c>
      <c r="DV33" s="86" t="str">
        <f t="shared" si="9"/>
        <v/>
      </c>
      <c r="DW33" s="86" t="str">
        <f t="shared" si="10"/>
        <v/>
      </c>
      <c r="DX33" s="86" t="str">
        <f t="shared" si="11"/>
        <v/>
      </c>
      <c r="DY33" s="86" t="str">
        <f t="shared" si="12"/>
        <v/>
      </c>
      <c r="DZ33" s="86" t="str">
        <f t="shared" si="13"/>
        <v/>
      </c>
      <c r="EA33" s="86" t="str">
        <f t="shared" si="14"/>
        <v/>
      </c>
      <c r="EB33" s="86" t="str">
        <f t="shared" si="15"/>
        <v/>
      </c>
      <c r="EC33" s="86" t="str">
        <f t="shared" si="16"/>
        <v/>
      </c>
      <c r="ED33" s="86" t="str">
        <f t="shared" si="17"/>
        <v/>
      </c>
      <c r="EE33" s="86" t="str">
        <f t="shared" si="18"/>
        <v/>
      </c>
      <c r="EF33" s="86" t="str">
        <f t="shared" si="19"/>
        <v/>
      </c>
      <c r="EG33" s="86" t="str">
        <f t="shared" si="20"/>
        <v/>
      </c>
      <c r="EH33" s="86" t="str">
        <f t="shared" si="21"/>
        <v/>
      </c>
      <c r="EI33" s="86" t="str">
        <f t="shared" si="22"/>
        <v/>
      </c>
      <c r="EJ33" s="86" t="str">
        <f t="shared" si="23"/>
        <v/>
      </c>
      <c r="EK33" s="86" t="str">
        <f t="shared" si="24"/>
        <v/>
      </c>
      <c r="EL33" s="86" t="str">
        <f t="shared" si="25"/>
        <v/>
      </c>
      <c r="EM33" s="86" t="str">
        <f t="shared" si="26"/>
        <v/>
      </c>
      <c r="EN33" s="86" t="str">
        <f t="shared" si="27"/>
        <v/>
      </c>
      <c r="EO33" s="86" t="str">
        <f t="shared" si="28"/>
        <v/>
      </c>
      <c r="EP33" s="86" t="str">
        <f t="shared" si="29"/>
        <v/>
      </c>
      <c r="EQ33" s="86" t="str">
        <f t="shared" si="30"/>
        <v/>
      </c>
      <c r="ER33" s="86" t="str">
        <f t="shared" si="31"/>
        <v/>
      </c>
      <c r="ES33" s="86" t="str">
        <f t="shared" si="32"/>
        <v/>
      </c>
      <c r="ET33" s="86" t="str">
        <f t="shared" si="33"/>
        <v/>
      </c>
      <c r="EU33" s="86" t="str">
        <f t="shared" si="34"/>
        <v/>
      </c>
      <c r="EV33" s="86" t="str">
        <f t="shared" si="35"/>
        <v/>
      </c>
      <c r="EW33" s="86" t="str">
        <f t="shared" si="36"/>
        <v/>
      </c>
      <c r="EX33" s="86" t="str">
        <f t="shared" si="37"/>
        <v/>
      </c>
      <c r="EY33" s="86" t="str">
        <f t="shared" si="38"/>
        <v/>
      </c>
      <c r="EZ33" s="86" t="str">
        <f t="shared" si="39"/>
        <v/>
      </c>
      <c r="FA33" s="86" t="str">
        <f t="shared" si="40"/>
        <v/>
      </c>
      <c r="FB33" s="86" t="str">
        <f t="shared" si="41"/>
        <v/>
      </c>
      <c r="FC33" s="86" t="str">
        <f t="shared" si="42"/>
        <v/>
      </c>
      <c r="FD33" s="86" t="str">
        <f t="shared" si="43"/>
        <v/>
      </c>
      <c r="FE33" s="86" t="str">
        <f t="shared" si="44"/>
        <v/>
      </c>
      <c r="FF33" s="86" t="str">
        <f t="shared" si="45"/>
        <v/>
      </c>
      <c r="FG33" s="86" t="str">
        <f t="shared" si="46"/>
        <v/>
      </c>
      <c r="FH33" s="86" t="str">
        <f t="shared" si="47"/>
        <v/>
      </c>
      <c r="FI33" s="88">
        <f t="shared" si="48"/>
        <v>2.6149999999999984</v>
      </c>
      <c r="FJ33" s="84" t="s">
        <v>1547</v>
      </c>
      <c r="FK33" s="85" t="str">
        <f>'Array Table'!B32</f>
        <v>Lactobacillus gasseri</v>
      </c>
      <c r="FL33" s="86">
        <f t="shared" si="49"/>
        <v>2.8449999999999989</v>
      </c>
      <c r="FM33" s="86">
        <f t="shared" si="50"/>
        <v>1.884999999999998</v>
      </c>
      <c r="FN33" s="86">
        <f t="shared" si="51"/>
        <v>3.2850000000000001</v>
      </c>
      <c r="FO33" s="86" t="str">
        <f t="shared" si="52"/>
        <v/>
      </c>
      <c r="FP33" s="86" t="str">
        <f t="shared" si="53"/>
        <v/>
      </c>
      <c r="FQ33" s="86" t="str">
        <f t="shared" si="54"/>
        <v/>
      </c>
      <c r="FR33" s="86" t="str">
        <f t="shared" si="55"/>
        <v/>
      </c>
      <c r="FS33" s="86" t="str">
        <f t="shared" si="56"/>
        <v/>
      </c>
      <c r="FT33" s="86" t="str">
        <f t="shared" si="57"/>
        <v/>
      </c>
      <c r="FU33" s="86" t="str">
        <f t="shared" si="58"/>
        <v/>
      </c>
      <c r="FV33" s="86" t="str">
        <f t="shared" si="59"/>
        <v/>
      </c>
      <c r="FW33" s="86" t="str">
        <f t="shared" si="60"/>
        <v/>
      </c>
      <c r="FX33" s="86" t="str">
        <f t="shared" si="61"/>
        <v/>
      </c>
      <c r="FY33" s="86" t="str">
        <f t="shared" si="62"/>
        <v/>
      </c>
      <c r="FZ33" s="86" t="str">
        <f t="shared" si="63"/>
        <v/>
      </c>
      <c r="GA33" s="86" t="str">
        <f t="shared" si="64"/>
        <v/>
      </c>
      <c r="GB33" s="86" t="str">
        <f t="shared" si="65"/>
        <v/>
      </c>
      <c r="GC33" s="86" t="str">
        <f t="shared" si="66"/>
        <v/>
      </c>
      <c r="GD33" s="86" t="str">
        <f t="shared" si="67"/>
        <v/>
      </c>
      <c r="GE33" s="86" t="str">
        <f t="shared" si="68"/>
        <v/>
      </c>
      <c r="GF33" s="86" t="str">
        <f t="shared" si="69"/>
        <v/>
      </c>
      <c r="GG33" s="86" t="str">
        <f t="shared" si="70"/>
        <v/>
      </c>
      <c r="GH33" s="86" t="str">
        <f t="shared" si="71"/>
        <v/>
      </c>
      <c r="GI33" s="86" t="str">
        <f t="shared" si="72"/>
        <v/>
      </c>
      <c r="GJ33" s="86" t="str">
        <f t="shared" si="73"/>
        <v/>
      </c>
      <c r="GK33" s="86" t="str">
        <f t="shared" si="74"/>
        <v/>
      </c>
      <c r="GL33" s="86" t="str">
        <f t="shared" si="75"/>
        <v/>
      </c>
      <c r="GM33" s="86" t="str">
        <f t="shared" si="76"/>
        <v/>
      </c>
      <c r="GN33" s="86" t="str">
        <f t="shared" si="77"/>
        <v/>
      </c>
      <c r="GO33" s="86" t="str">
        <f t="shared" si="78"/>
        <v/>
      </c>
      <c r="GP33" s="86" t="str">
        <f t="shared" si="79"/>
        <v/>
      </c>
      <c r="GQ33" s="86" t="str">
        <f t="shared" si="80"/>
        <v/>
      </c>
      <c r="GR33" s="86" t="str">
        <f t="shared" si="81"/>
        <v/>
      </c>
      <c r="GS33" s="86" t="str">
        <f t="shared" si="82"/>
        <v/>
      </c>
      <c r="GT33" s="86" t="str">
        <f t="shared" si="83"/>
        <v/>
      </c>
      <c r="GU33" s="86" t="str">
        <f t="shared" si="84"/>
        <v/>
      </c>
      <c r="GV33" s="86" t="str">
        <f t="shared" si="85"/>
        <v/>
      </c>
      <c r="GW33" s="86" t="str">
        <f t="shared" si="86"/>
        <v/>
      </c>
      <c r="GX33" s="86" t="str">
        <f t="shared" si="87"/>
        <v/>
      </c>
      <c r="GY33" s="86" t="str">
        <f t="shared" si="88"/>
        <v/>
      </c>
      <c r="GZ33" s="86" t="str">
        <f t="shared" si="89"/>
        <v/>
      </c>
      <c r="HA33" s="86" t="str">
        <f t="shared" si="90"/>
        <v/>
      </c>
      <c r="HB33" s="86" t="str">
        <f t="shared" si="91"/>
        <v/>
      </c>
      <c r="HC33" s="86" t="str">
        <f t="shared" si="92"/>
        <v/>
      </c>
      <c r="HD33" s="86" t="str">
        <f t="shared" si="93"/>
        <v/>
      </c>
      <c r="HE33" s="86" t="str">
        <f t="shared" si="94"/>
        <v/>
      </c>
      <c r="HF33" s="86" t="str">
        <f t="shared" si="95"/>
        <v/>
      </c>
      <c r="HG33" s="86" t="str">
        <f t="shared" si="96"/>
        <v/>
      </c>
      <c r="HH33" s="89">
        <f t="shared" si="97"/>
        <v>2.6716666666666655</v>
      </c>
      <c r="HI33" s="84" t="s">
        <v>1547</v>
      </c>
      <c r="HJ33" s="85" t="str">
        <f>'Array Table'!B32</f>
        <v>Lactobacillus gasseri</v>
      </c>
      <c r="HK33" s="87">
        <f t="shared" si="154"/>
        <v>-1.0400599338884782</v>
      </c>
      <c r="HL33" s="90">
        <f t="shared" si="149"/>
        <v>0.96148305248265276</v>
      </c>
      <c r="HM33" s="87">
        <f t="shared" si="150"/>
        <v>-1.7058366420959103E-2</v>
      </c>
      <c r="HN33" s="84" t="s">
        <v>1547</v>
      </c>
      <c r="HO33" s="85" t="str">
        <f>'Array Table'!B32</f>
        <v>Lactobacillus gasseri</v>
      </c>
      <c r="HP33" s="92">
        <f t="shared" si="151"/>
        <v>9.91</v>
      </c>
      <c r="HQ33" s="92">
        <f t="shared" si="236"/>
        <v>9.7600000000000016</v>
      </c>
      <c r="HR33" s="92">
        <f t="shared" si="237"/>
        <v>9.7600000000000016</v>
      </c>
      <c r="HS33" s="92" t="str">
        <f t="shared" si="238"/>
        <v/>
      </c>
      <c r="HT33" s="92" t="str">
        <f t="shared" si="239"/>
        <v/>
      </c>
      <c r="HU33" s="92" t="str">
        <f t="shared" si="240"/>
        <v/>
      </c>
      <c r="HV33" s="92" t="str">
        <f t="shared" si="241"/>
        <v/>
      </c>
      <c r="HW33" s="92" t="str">
        <f t="shared" si="242"/>
        <v/>
      </c>
      <c r="HX33" s="92" t="str">
        <f t="shared" si="243"/>
        <v/>
      </c>
      <c r="HY33" s="92" t="str">
        <f t="shared" si="244"/>
        <v/>
      </c>
      <c r="HZ33" s="92" t="str">
        <f t="shared" si="245"/>
        <v/>
      </c>
      <c r="IA33" s="92" t="str">
        <f t="shared" si="246"/>
        <v/>
      </c>
      <c r="IB33" s="92" t="str">
        <f t="shared" si="247"/>
        <v/>
      </c>
      <c r="IC33" s="92" t="str">
        <f t="shared" si="248"/>
        <v/>
      </c>
      <c r="ID33" s="92" t="str">
        <f t="shared" si="249"/>
        <v/>
      </c>
      <c r="IE33" s="92" t="str">
        <f t="shared" si="250"/>
        <v/>
      </c>
      <c r="IF33" s="92" t="str">
        <f t="shared" si="251"/>
        <v/>
      </c>
      <c r="IG33" s="92" t="str">
        <f t="shared" si="252"/>
        <v/>
      </c>
      <c r="IH33" s="92" t="str">
        <f t="shared" si="253"/>
        <v/>
      </c>
      <c r="II33" s="92" t="str">
        <f t="shared" si="254"/>
        <v/>
      </c>
      <c r="IJ33" s="92" t="str">
        <f t="shared" si="255"/>
        <v/>
      </c>
      <c r="IK33" s="92" t="str">
        <f t="shared" si="155"/>
        <v/>
      </c>
      <c r="IL33" s="92" t="str">
        <f t="shared" si="156"/>
        <v/>
      </c>
      <c r="IM33" s="92" t="str">
        <f t="shared" si="157"/>
        <v/>
      </c>
      <c r="IN33" s="92" t="str">
        <f t="shared" si="158"/>
        <v/>
      </c>
      <c r="IO33" s="92" t="str">
        <f t="shared" si="159"/>
        <v/>
      </c>
      <c r="IP33" s="92" t="str">
        <f t="shared" si="160"/>
        <v/>
      </c>
      <c r="IQ33" s="92" t="str">
        <f t="shared" si="161"/>
        <v/>
      </c>
      <c r="IR33" s="92" t="str">
        <f t="shared" si="162"/>
        <v/>
      </c>
      <c r="IS33" s="92" t="str">
        <f t="shared" si="163"/>
        <v/>
      </c>
      <c r="IT33" s="92" t="str">
        <f t="shared" si="164"/>
        <v/>
      </c>
      <c r="IU33" s="92" t="str">
        <f t="shared" si="165"/>
        <v/>
      </c>
      <c r="IV33" s="92" t="str">
        <f t="shared" si="166"/>
        <v/>
      </c>
      <c r="IW33" s="92" t="str">
        <f t="shared" si="167"/>
        <v/>
      </c>
      <c r="IX33" s="92" t="str">
        <f t="shared" si="168"/>
        <v/>
      </c>
      <c r="IY33" s="92" t="str">
        <f t="shared" si="169"/>
        <v/>
      </c>
      <c r="IZ33" s="92" t="str">
        <f t="shared" si="170"/>
        <v/>
      </c>
      <c r="JA33" s="92" t="str">
        <f t="shared" si="171"/>
        <v/>
      </c>
      <c r="JB33" s="92" t="str">
        <f t="shared" si="172"/>
        <v/>
      </c>
      <c r="JC33" s="92" t="str">
        <f t="shared" si="173"/>
        <v/>
      </c>
      <c r="JD33" s="92" t="str">
        <f t="shared" si="174"/>
        <v/>
      </c>
      <c r="JE33" s="92" t="str">
        <f t="shared" si="175"/>
        <v/>
      </c>
      <c r="JF33" s="92" t="str">
        <f t="shared" si="176"/>
        <v/>
      </c>
      <c r="JG33" s="92" t="str">
        <f t="shared" si="177"/>
        <v/>
      </c>
      <c r="JH33" s="92" t="str">
        <f t="shared" si="178"/>
        <v/>
      </c>
      <c r="JI33" s="92" t="str">
        <f t="shared" si="179"/>
        <v/>
      </c>
      <c r="JJ33" s="92" t="str">
        <f t="shared" si="180"/>
        <v/>
      </c>
      <c r="JK33" s="92" t="str">
        <f t="shared" si="181"/>
        <v/>
      </c>
      <c r="JL33" s="84" t="s">
        <v>1547</v>
      </c>
      <c r="JM33" s="85" t="str">
        <f>'Array Table'!B32</f>
        <v>Lactobacillus gasseri</v>
      </c>
      <c r="JN33" s="92">
        <f t="shared" si="152"/>
        <v>9.8000000000000007</v>
      </c>
      <c r="JO33" s="92">
        <f t="shared" si="256"/>
        <v>9.7600000000000016</v>
      </c>
      <c r="JP33" s="92">
        <f t="shared" si="257"/>
        <v>9.86</v>
      </c>
      <c r="JQ33" s="92" t="str">
        <f t="shared" si="258"/>
        <v/>
      </c>
      <c r="JR33" s="92" t="str">
        <f t="shared" si="259"/>
        <v/>
      </c>
      <c r="JS33" s="92" t="str">
        <f t="shared" si="260"/>
        <v/>
      </c>
      <c r="JT33" s="92" t="str">
        <f t="shared" si="261"/>
        <v/>
      </c>
      <c r="JU33" s="92" t="str">
        <f t="shared" si="262"/>
        <v/>
      </c>
      <c r="JV33" s="92" t="str">
        <f t="shared" si="263"/>
        <v/>
      </c>
      <c r="JW33" s="92" t="str">
        <f t="shared" si="264"/>
        <v/>
      </c>
      <c r="JX33" s="92" t="str">
        <f t="shared" si="265"/>
        <v/>
      </c>
      <c r="JY33" s="92" t="str">
        <f t="shared" si="266"/>
        <v/>
      </c>
      <c r="JZ33" s="92" t="str">
        <f t="shared" si="267"/>
        <v/>
      </c>
      <c r="KA33" s="92" t="str">
        <f t="shared" si="268"/>
        <v/>
      </c>
      <c r="KB33" s="92" t="str">
        <f t="shared" si="269"/>
        <v/>
      </c>
      <c r="KC33" s="92" t="str">
        <f t="shared" si="270"/>
        <v/>
      </c>
      <c r="KD33" s="92" t="str">
        <f t="shared" si="271"/>
        <v/>
      </c>
      <c r="KE33" s="92" t="str">
        <f t="shared" si="272"/>
        <v/>
      </c>
      <c r="KF33" s="92" t="str">
        <f t="shared" si="273"/>
        <v/>
      </c>
      <c r="KG33" s="92" t="str">
        <f t="shared" si="274"/>
        <v/>
      </c>
      <c r="KH33" s="92" t="str">
        <f t="shared" si="275"/>
        <v/>
      </c>
      <c r="KI33" s="92" t="str">
        <f t="shared" si="182"/>
        <v/>
      </c>
      <c r="KJ33" s="92" t="str">
        <f t="shared" si="183"/>
        <v/>
      </c>
      <c r="KK33" s="92" t="str">
        <f t="shared" si="184"/>
        <v/>
      </c>
      <c r="KL33" s="92" t="str">
        <f t="shared" si="185"/>
        <v/>
      </c>
      <c r="KM33" s="92" t="str">
        <f t="shared" si="186"/>
        <v/>
      </c>
      <c r="KN33" s="92" t="str">
        <f t="shared" si="187"/>
        <v/>
      </c>
      <c r="KO33" s="92" t="str">
        <f t="shared" si="188"/>
        <v/>
      </c>
      <c r="KP33" s="92" t="str">
        <f t="shared" si="189"/>
        <v/>
      </c>
      <c r="KQ33" s="92" t="str">
        <f t="shared" si="190"/>
        <v/>
      </c>
      <c r="KR33" s="92" t="str">
        <f t="shared" si="191"/>
        <v/>
      </c>
      <c r="KS33" s="92" t="str">
        <f t="shared" si="192"/>
        <v/>
      </c>
      <c r="KT33" s="92" t="str">
        <f t="shared" si="193"/>
        <v/>
      </c>
      <c r="KU33" s="92" t="str">
        <f t="shared" si="194"/>
        <v/>
      </c>
      <c r="KV33" s="92" t="str">
        <f t="shared" si="195"/>
        <v/>
      </c>
      <c r="KW33" s="92" t="str">
        <f t="shared" si="196"/>
        <v/>
      </c>
      <c r="KX33" s="92" t="str">
        <f t="shared" si="197"/>
        <v/>
      </c>
      <c r="KY33" s="92" t="str">
        <f t="shared" si="198"/>
        <v/>
      </c>
      <c r="KZ33" s="92" t="str">
        <f t="shared" si="199"/>
        <v/>
      </c>
      <c r="LA33" s="92" t="str">
        <f t="shared" si="200"/>
        <v/>
      </c>
      <c r="LB33" s="92" t="str">
        <f t="shared" si="201"/>
        <v/>
      </c>
      <c r="LC33" s="92" t="str">
        <f t="shared" si="202"/>
        <v/>
      </c>
      <c r="LD33" s="92" t="str">
        <f t="shared" si="203"/>
        <v/>
      </c>
      <c r="LE33" s="92" t="str">
        <f t="shared" si="204"/>
        <v/>
      </c>
      <c r="LF33" s="92" t="str">
        <f t="shared" si="205"/>
        <v/>
      </c>
      <c r="LG33" s="92" t="str">
        <f t="shared" si="206"/>
        <v/>
      </c>
      <c r="LH33" s="92" t="str">
        <f t="shared" si="207"/>
        <v/>
      </c>
      <c r="LI33" s="92" t="str">
        <f t="shared" si="208"/>
        <v/>
      </c>
      <c r="LJ33" s="84" t="s">
        <v>1547</v>
      </c>
      <c r="LK33" s="85" t="str">
        <f>'Array Table'!B32</f>
        <v>Lactobacillus gasseri</v>
      </c>
      <c r="LL33" s="93" t="str">
        <f t="shared" si="153"/>
        <v>+</v>
      </c>
      <c r="LM33" s="93" t="str">
        <f t="shared" si="276"/>
        <v>+</v>
      </c>
      <c r="LN33" s="93" t="str">
        <f t="shared" si="277"/>
        <v>+</v>
      </c>
      <c r="LO33" s="93" t="str">
        <f t="shared" si="278"/>
        <v/>
      </c>
      <c r="LP33" s="93" t="str">
        <f t="shared" si="279"/>
        <v/>
      </c>
      <c r="LQ33" s="93" t="str">
        <f t="shared" si="280"/>
        <v/>
      </c>
      <c r="LR33" s="93" t="str">
        <f t="shared" si="281"/>
        <v/>
      </c>
      <c r="LS33" s="93" t="str">
        <f t="shared" si="282"/>
        <v/>
      </c>
      <c r="LT33" s="93" t="str">
        <f t="shared" si="283"/>
        <v/>
      </c>
      <c r="LU33" s="93" t="str">
        <f t="shared" si="284"/>
        <v/>
      </c>
      <c r="LV33" s="93" t="str">
        <f t="shared" si="285"/>
        <v/>
      </c>
      <c r="LW33" s="93" t="str">
        <f t="shared" si="286"/>
        <v/>
      </c>
      <c r="LX33" s="93" t="str">
        <f t="shared" si="287"/>
        <v/>
      </c>
      <c r="LY33" s="93" t="str">
        <f t="shared" si="288"/>
        <v/>
      </c>
      <c r="LZ33" s="93" t="str">
        <f t="shared" si="289"/>
        <v/>
      </c>
      <c r="MA33" s="93" t="str">
        <f t="shared" si="290"/>
        <v/>
      </c>
      <c r="MB33" s="93" t="str">
        <f t="shared" si="291"/>
        <v/>
      </c>
      <c r="MC33" s="93" t="str">
        <f t="shared" si="292"/>
        <v/>
      </c>
      <c r="MD33" s="93" t="str">
        <f t="shared" si="293"/>
        <v/>
      </c>
      <c r="ME33" s="93" t="str">
        <f t="shared" si="294"/>
        <v/>
      </c>
      <c r="MF33" s="93" t="str">
        <f t="shared" si="295"/>
        <v/>
      </c>
      <c r="MG33" s="93" t="str">
        <f t="shared" si="209"/>
        <v/>
      </c>
      <c r="MH33" s="93" t="str">
        <f t="shared" si="210"/>
        <v/>
      </c>
      <c r="MI33" s="93" t="str">
        <f t="shared" si="211"/>
        <v/>
      </c>
      <c r="MJ33" s="93" t="str">
        <f t="shared" si="212"/>
        <v/>
      </c>
      <c r="MK33" s="93" t="str">
        <f t="shared" si="213"/>
        <v/>
      </c>
      <c r="ML33" s="93" t="str">
        <f t="shared" si="214"/>
        <v/>
      </c>
      <c r="MM33" s="93" t="str">
        <f t="shared" si="215"/>
        <v/>
      </c>
      <c r="MN33" s="93" t="str">
        <f t="shared" si="216"/>
        <v/>
      </c>
      <c r="MO33" s="93" t="str">
        <f t="shared" si="217"/>
        <v/>
      </c>
      <c r="MP33" s="93" t="str">
        <f t="shared" si="218"/>
        <v/>
      </c>
      <c r="MQ33" s="93" t="str">
        <f t="shared" si="219"/>
        <v/>
      </c>
      <c r="MR33" s="93" t="str">
        <f t="shared" si="220"/>
        <v/>
      </c>
      <c r="MS33" s="93" t="str">
        <f t="shared" si="221"/>
        <v/>
      </c>
      <c r="MT33" s="93" t="str">
        <f t="shared" si="222"/>
        <v/>
      </c>
      <c r="MU33" s="93" t="str">
        <f t="shared" si="223"/>
        <v/>
      </c>
      <c r="MV33" s="93" t="str">
        <f t="shared" si="224"/>
        <v/>
      </c>
      <c r="MW33" s="93" t="str">
        <f t="shared" si="225"/>
        <v/>
      </c>
      <c r="MX33" s="93" t="str">
        <f t="shared" si="226"/>
        <v/>
      </c>
      <c r="MY33" s="93" t="str">
        <f t="shared" si="227"/>
        <v/>
      </c>
      <c r="MZ33" s="93" t="str">
        <f t="shared" si="228"/>
        <v/>
      </c>
      <c r="NA33" s="93" t="str">
        <f t="shared" si="229"/>
        <v/>
      </c>
      <c r="NB33" s="93" t="str">
        <f t="shared" si="230"/>
        <v/>
      </c>
      <c r="NC33" s="93" t="str">
        <f t="shared" si="231"/>
        <v/>
      </c>
      <c r="ND33" s="93" t="str">
        <f t="shared" si="232"/>
        <v/>
      </c>
      <c r="NE33" s="93" t="str">
        <f t="shared" si="233"/>
        <v/>
      </c>
      <c r="NF33" s="93" t="str">
        <f t="shared" si="234"/>
        <v/>
      </c>
      <c r="NG33" s="93" t="str">
        <f t="shared" si="235"/>
        <v/>
      </c>
      <c r="NH33" s="84" t="s">
        <v>1547</v>
      </c>
      <c r="NI33" s="85" t="str">
        <f>'Array Table'!B32</f>
        <v>Lactobacillus gasseri</v>
      </c>
      <c r="NJ33" s="93" t="str">
        <f t="shared" si="101"/>
        <v>+</v>
      </c>
      <c r="NK33" s="93" t="str">
        <f t="shared" si="102"/>
        <v>+</v>
      </c>
      <c r="NL33" s="93" t="str">
        <f t="shared" si="103"/>
        <v>+</v>
      </c>
      <c r="NM33" s="93" t="str">
        <f t="shared" si="104"/>
        <v/>
      </c>
      <c r="NN33" s="93" t="str">
        <f t="shared" si="105"/>
        <v/>
      </c>
      <c r="NO33" s="93" t="str">
        <f t="shared" si="106"/>
        <v/>
      </c>
      <c r="NP33" s="93" t="str">
        <f t="shared" si="107"/>
        <v/>
      </c>
      <c r="NQ33" s="93" t="str">
        <f t="shared" si="108"/>
        <v/>
      </c>
      <c r="NR33" s="93" t="str">
        <f t="shared" si="109"/>
        <v/>
      </c>
      <c r="NS33" s="93" t="str">
        <f t="shared" si="110"/>
        <v/>
      </c>
      <c r="NT33" s="93" t="str">
        <f t="shared" si="111"/>
        <v/>
      </c>
      <c r="NU33" s="93" t="str">
        <f t="shared" si="112"/>
        <v/>
      </c>
      <c r="NV33" s="93" t="str">
        <f t="shared" si="113"/>
        <v/>
      </c>
      <c r="NW33" s="93" t="str">
        <f t="shared" si="114"/>
        <v/>
      </c>
      <c r="NX33" s="93" t="str">
        <f t="shared" si="115"/>
        <v/>
      </c>
      <c r="NY33" s="93" t="str">
        <f t="shared" si="116"/>
        <v/>
      </c>
      <c r="NZ33" s="93" t="str">
        <f t="shared" si="117"/>
        <v/>
      </c>
      <c r="OA33" s="93" t="str">
        <f t="shared" si="118"/>
        <v/>
      </c>
      <c r="OB33" s="93" t="str">
        <f t="shared" si="119"/>
        <v/>
      </c>
      <c r="OC33" s="93" t="str">
        <f t="shared" si="120"/>
        <v/>
      </c>
      <c r="OD33" s="93" t="str">
        <f t="shared" si="121"/>
        <v/>
      </c>
      <c r="OE33" s="93" t="str">
        <f t="shared" si="122"/>
        <v/>
      </c>
      <c r="OF33" s="93" t="str">
        <f t="shared" si="123"/>
        <v/>
      </c>
      <c r="OG33" s="93" t="str">
        <f t="shared" si="124"/>
        <v/>
      </c>
      <c r="OH33" s="93" t="str">
        <f t="shared" si="125"/>
        <v/>
      </c>
      <c r="OI33" s="93" t="str">
        <f t="shared" si="126"/>
        <v/>
      </c>
      <c r="OJ33" s="93" t="str">
        <f t="shared" si="127"/>
        <v/>
      </c>
      <c r="OK33" s="93" t="str">
        <f t="shared" si="128"/>
        <v/>
      </c>
      <c r="OL33" s="93" t="str">
        <f t="shared" si="129"/>
        <v/>
      </c>
      <c r="OM33" s="93" t="str">
        <f t="shared" si="130"/>
        <v/>
      </c>
      <c r="ON33" s="93" t="str">
        <f t="shared" si="131"/>
        <v/>
      </c>
      <c r="OO33" s="93" t="str">
        <f t="shared" si="132"/>
        <v/>
      </c>
      <c r="OP33" s="93" t="str">
        <f t="shared" si="133"/>
        <v/>
      </c>
      <c r="OQ33" s="93" t="str">
        <f t="shared" si="134"/>
        <v/>
      </c>
      <c r="OR33" s="93" t="str">
        <f t="shared" si="135"/>
        <v/>
      </c>
      <c r="OS33" s="93" t="str">
        <f t="shared" si="136"/>
        <v/>
      </c>
      <c r="OT33" s="93" t="str">
        <f t="shared" si="137"/>
        <v/>
      </c>
      <c r="OU33" s="93" t="str">
        <f t="shared" si="138"/>
        <v/>
      </c>
      <c r="OV33" s="93" t="str">
        <f t="shared" si="139"/>
        <v/>
      </c>
      <c r="OW33" s="93" t="str">
        <f t="shared" si="140"/>
        <v/>
      </c>
      <c r="OX33" s="93" t="str">
        <f t="shared" si="141"/>
        <v/>
      </c>
      <c r="OY33" s="93" t="str">
        <f t="shared" si="142"/>
        <v/>
      </c>
      <c r="OZ33" s="93" t="str">
        <f t="shared" si="143"/>
        <v/>
      </c>
      <c r="PA33" s="93" t="str">
        <f t="shared" si="144"/>
        <v/>
      </c>
      <c r="PB33" s="93" t="str">
        <f t="shared" si="145"/>
        <v/>
      </c>
      <c r="PC33" s="93" t="str">
        <f t="shared" si="146"/>
        <v/>
      </c>
      <c r="PD33" s="93" t="str">
        <f t="shared" si="147"/>
        <v/>
      </c>
      <c r="PE33" s="93" t="str">
        <f t="shared" si="148"/>
        <v/>
      </c>
    </row>
    <row r="34" spans="1:421" ht="12.75" x14ac:dyDescent="0.25">
      <c r="A34" s="84" t="s">
        <v>1548</v>
      </c>
      <c r="B34" s="85" t="str">
        <f>'Array Table'!B33</f>
        <v>Lactobacillus rhamnosus</v>
      </c>
      <c r="C34" s="86">
        <f>IF(SUM('Control Sample Data'!C$3:C$50)&gt;10,IF(AND(ISNUMBER('Control Sample Data'!C34),'Control Sample Data'!C34&lt;37,'Control Sample Data'!C34&gt;0),'Control Sample Data'!C34,37),"")</f>
        <v>32.53</v>
      </c>
      <c r="D34" s="86">
        <f>IF(SUM('Control Sample Data'!D$3:D$50)&gt;10,IF(AND(ISNUMBER('Control Sample Data'!D34),'Control Sample Data'!D34&lt;37,'Control Sample Data'!D34&gt;0),'Control Sample Data'!D34,37),"")</f>
        <v>31.86</v>
      </c>
      <c r="E34" s="86">
        <f>IF(SUM('Control Sample Data'!E$3:E$50)&gt;10,IF(AND(ISNUMBER('Control Sample Data'!E34),'Control Sample Data'!E34&lt;37,'Control Sample Data'!E34&gt;0),'Control Sample Data'!E34,37),"")</f>
        <v>33.76</v>
      </c>
      <c r="F34" s="86" t="str">
        <f>IF(SUM('Control Sample Data'!F$3:F$50)&gt;10,IF(AND(ISNUMBER('Control Sample Data'!F34),'Control Sample Data'!F34&lt;37,'Control Sample Data'!F34&gt;0),'Control Sample Data'!F34,37),"")</f>
        <v/>
      </c>
      <c r="G34" s="86" t="str">
        <f>IF(SUM('Control Sample Data'!G$3:G$50)&gt;10,IF(AND(ISNUMBER('Control Sample Data'!G34),'Control Sample Data'!G34&lt;37,'Control Sample Data'!G34&gt;0),'Control Sample Data'!G34,37),"")</f>
        <v/>
      </c>
      <c r="H34" s="86" t="str">
        <f>IF(SUM('Control Sample Data'!H$3:H$50)&gt;10,IF(AND(ISNUMBER('Control Sample Data'!H34),'Control Sample Data'!H34&lt;37,'Control Sample Data'!H34&gt;0),'Control Sample Data'!H34,37),"")</f>
        <v/>
      </c>
      <c r="I34" s="86" t="str">
        <f>IF(SUM('Control Sample Data'!I$3:I$50)&gt;10,IF(AND(ISNUMBER('Control Sample Data'!I34),'Control Sample Data'!I34&lt;37,'Control Sample Data'!I34&gt;0),'Control Sample Data'!I34,37),"")</f>
        <v/>
      </c>
      <c r="J34" s="86" t="str">
        <f>IF(SUM('Control Sample Data'!J$3:J$50)&gt;10,IF(AND(ISNUMBER('Control Sample Data'!J34),'Control Sample Data'!J34&lt;37,'Control Sample Data'!J34&gt;0),'Control Sample Data'!J34,37),"")</f>
        <v/>
      </c>
      <c r="K34" s="86" t="str">
        <f>IF(SUM('Control Sample Data'!K$3:K$50)&gt;10,IF(AND(ISNUMBER('Control Sample Data'!K34),'Control Sample Data'!K34&lt;37,'Control Sample Data'!K34&gt;0),'Control Sample Data'!K34,37),"")</f>
        <v/>
      </c>
      <c r="L34" s="86" t="str">
        <f>IF(SUM('Control Sample Data'!L$3:L$50)&gt;10,IF(AND(ISNUMBER('Control Sample Data'!L34),'Control Sample Data'!L34&lt;37,'Control Sample Data'!L34&gt;0),'Control Sample Data'!L34,37),"")</f>
        <v/>
      </c>
      <c r="M34" s="86" t="str">
        <f>IF(SUM('Control Sample Data'!M$3:M$50)&gt;10,IF(AND(ISNUMBER('Control Sample Data'!M34),'Control Sample Data'!M34&lt;37,'Control Sample Data'!M34&gt;0),'Control Sample Data'!M34,37),"")</f>
        <v/>
      </c>
      <c r="N34" s="86" t="str">
        <f>IF(SUM('Control Sample Data'!N$3:N$50)&gt;10,IF(AND(ISNUMBER('Control Sample Data'!N34),'Control Sample Data'!N34&lt;37,'Control Sample Data'!N34&gt;0),'Control Sample Data'!N34,37),"")</f>
        <v/>
      </c>
      <c r="O34" s="86" t="str">
        <f>IF(SUM('Control Sample Data'!O$3:O$50)&gt;10,IF(AND(ISNUMBER('Control Sample Data'!O34),'Control Sample Data'!O34&lt;37,'Control Sample Data'!O34&gt;0),'Control Sample Data'!O34,37),"")</f>
        <v/>
      </c>
      <c r="P34" s="86" t="str">
        <f>IF(SUM('Control Sample Data'!P$3:P$50)&gt;10,IF(AND(ISNUMBER('Control Sample Data'!P34),'Control Sample Data'!P34&lt;37,'Control Sample Data'!P34&gt;0),'Control Sample Data'!P34,37),"")</f>
        <v/>
      </c>
      <c r="Q34" s="86" t="str">
        <f>IF(SUM('Control Sample Data'!Q$3:Q$50)&gt;10,IF(AND(ISNUMBER('Control Sample Data'!Q34),'Control Sample Data'!Q34&lt;37,'Control Sample Data'!Q34&gt;0),'Control Sample Data'!Q34,37),"")</f>
        <v/>
      </c>
      <c r="R34" s="86" t="str">
        <f>IF(SUM('Control Sample Data'!R$3:R$50)&gt;10,IF(AND(ISNUMBER('Control Sample Data'!R34),'Control Sample Data'!R34&lt;37,'Control Sample Data'!R34&gt;0),'Control Sample Data'!R34,37),"")</f>
        <v/>
      </c>
      <c r="S34" s="86" t="str">
        <f>IF(SUM('Control Sample Data'!S$3:S$50)&gt;10,IF(AND(ISNUMBER('Control Sample Data'!S34),'Control Sample Data'!S34&lt;37,'Control Sample Data'!S34&gt;0),'Control Sample Data'!S34,37),"")</f>
        <v/>
      </c>
      <c r="T34" s="86" t="str">
        <f>IF(SUM('Control Sample Data'!T$3:T$50)&gt;10,IF(AND(ISNUMBER('Control Sample Data'!T34),'Control Sample Data'!T34&lt;37,'Control Sample Data'!T34&gt;0),'Control Sample Data'!T34,37),"")</f>
        <v/>
      </c>
      <c r="U34" s="86" t="str">
        <f>IF(SUM('Control Sample Data'!U$3:U$50)&gt;10,IF(AND(ISNUMBER('Control Sample Data'!U34),'Control Sample Data'!U34&lt;37,'Control Sample Data'!U34&gt;0),'Control Sample Data'!U34,37),"")</f>
        <v/>
      </c>
      <c r="V34" s="86" t="str">
        <f>IF(SUM('Control Sample Data'!V$3:V$50)&gt;10,IF(AND(ISNUMBER('Control Sample Data'!V34),'Control Sample Data'!V34&lt;37,'Control Sample Data'!V34&gt;0),'Control Sample Data'!V34,37),"")</f>
        <v/>
      </c>
      <c r="W34" s="86" t="str">
        <f>IF(SUM('Control Sample Data'!W$3:W$50)&gt;10,IF(AND(ISNUMBER('Control Sample Data'!W34),'Control Sample Data'!W34&lt;37,'Control Sample Data'!W34&gt;0),'Control Sample Data'!W34,37),"")</f>
        <v/>
      </c>
      <c r="X34" s="86" t="str">
        <f>IF(SUM('Control Sample Data'!X$3:X$50)&gt;10,IF(AND(ISNUMBER('Control Sample Data'!X34),'Control Sample Data'!X34&lt;37,'Control Sample Data'!X34&gt;0),'Control Sample Data'!X34,37),"")</f>
        <v/>
      </c>
      <c r="Y34" s="86" t="str">
        <f>IF(SUM('Control Sample Data'!Y$3:Y$50)&gt;10,IF(AND(ISNUMBER('Control Sample Data'!Y34),'Control Sample Data'!Y34&lt;37,'Control Sample Data'!Y34&gt;0),'Control Sample Data'!Y34,37),"")</f>
        <v/>
      </c>
      <c r="Z34" s="86" t="str">
        <f>IF(SUM('Control Sample Data'!Z$3:Z$50)&gt;10,IF(AND(ISNUMBER('Control Sample Data'!Z34),'Control Sample Data'!Z34&lt;37,'Control Sample Data'!Z34&gt;0),'Control Sample Data'!Z34,37),"")</f>
        <v/>
      </c>
      <c r="AA34" s="86" t="str">
        <f>IF(SUM('Control Sample Data'!AA$3:AA$50)&gt;10,IF(AND(ISNUMBER('Control Sample Data'!AA34),'Control Sample Data'!AA34&lt;37,'Control Sample Data'!AA34&gt;0),'Control Sample Data'!AA34,37),"")</f>
        <v/>
      </c>
      <c r="AB34" s="86" t="str">
        <f>IF(SUM('Control Sample Data'!AB$3:AB$50)&gt;10,IF(AND(ISNUMBER('Control Sample Data'!AB34),'Control Sample Data'!AB34&lt;37,'Control Sample Data'!AB34&gt;0),'Control Sample Data'!AB34,37),"")</f>
        <v/>
      </c>
      <c r="AC34" s="86" t="str">
        <f>IF(SUM('Control Sample Data'!AC$3:AC$50)&gt;10,IF(AND(ISNUMBER('Control Sample Data'!AC34),'Control Sample Data'!AC34&lt;37,'Control Sample Data'!AC34&gt;0),'Control Sample Data'!AC34,37),"")</f>
        <v/>
      </c>
      <c r="AD34" s="86" t="str">
        <f>IF(SUM('Control Sample Data'!AD$3:AD$50)&gt;10,IF(AND(ISNUMBER('Control Sample Data'!AD34),'Control Sample Data'!AD34&lt;37,'Control Sample Data'!AD34&gt;0),'Control Sample Data'!AD34,37),"")</f>
        <v/>
      </c>
      <c r="AE34" s="86" t="str">
        <f>IF(SUM('Control Sample Data'!AE$3:AE$50)&gt;10,IF(AND(ISNUMBER('Control Sample Data'!AE34),'Control Sample Data'!AE34&lt;37,'Control Sample Data'!AE34&gt;0),'Control Sample Data'!AE34,37),"")</f>
        <v/>
      </c>
      <c r="AF34" s="86" t="str">
        <f>IF(SUM('Control Sample Data'!AF$3:AF$50)&gt;10,IF(AND(ISNUMBER('Control Sample Data'!AF34),'Control Sample Data'!AF34&lt;37,'Control Sample Data'!AF34&gt;0),'Control Sample Data'!AF34,37),"")</f>
        <v/>
      </c>
      <c r="AG34" s="86" t="str">
        <f>IF(SUM('Control Sample Data'!AG$3:AG$50)&gt;10,IF(AND(ISNUMBER('Control Sample Data'!AG34),'Control Sample Data'!AG34&lt;37,'Control Sample Data'!AG34&gt;0),'Control Sample Data'!AG34,37),"")</f>
        <v/>
      </c>
      <c r="AH34" s="86" t="str">
        <f>IF(SUM('Control Sample Data'!AH$3:AH$50)&gt;10,IF(AND(ISNUMBER('Control Sample Data'!AH34),'Control Sample Data'!AH34&lt;37,'Control Sample Data'!AH34&gt;0),'Control Sample Data'!AH34,37),"")</f>
        <v/>
      </c>
      <c r="AI34" s="86" t="str">
        <f>IF(SUM('Control Sample Data'!AI$3:AI$50)&gt;10,IF(AND(ISNUMBER('Control Sample Data'!AI34),'Control Sample Data'!AI34&lt;37,'Control Sample Data'!AI34&gt;0),'Control Sample Data'!AI34,37),"")</f>
        <v/>
      </c>
      <c r="AJ34" s="86" t="str">
        <f>IF(SUM('Control Sample Data'!AJ$3:AJ$50)&gt;10,IF(AND(ISNUMBER('Control Sample Data'!AJ34),'Control Sample Data'!AJ34&lt;37,'Control Sample Data'!AJ34&gt;0),'Control Sample Data'!AJ34,37),"")</f>
        <v/>
      </c>
      <c r="AK34" s="86" t="str">
        <f>IF(SUM('Control Sample Data'!AK$3:AK$50)&gt;10,IF(AND(ISNUMBER('Control Sample Data'!AK34),'Control Sample Data'!AK34&lt;37,'Control Sample Data'!AK34&gt;0),'Control Sample Data'!AK34,37),"")</f>
        <v/>
      </c>
      <c r="AL34" s="86" t="str">
        <f>IF(SUM('Control Sample Data'!AL$3:AL$50)&gt;10,IF(AND(ISNUMBER('Control Sample Data'!AL34),'Control Sample Data'!AL34&lt;37,'Control Sample Data'!AL34&gt;0),'Control Sample Data'!AL34,37),"")</f>
        <v/>
      </c>
      <c r="AM34" s="86" t="str">
        <f>IF(SUM('Control Sample Data'!AM$3:AM$50)&gt;10,IF(AND(ISNUMBER('Control Sample Data'!AM34),'Control Sample Data'!AM34&lt;37,'Control Sample Data'!AM34&gt;0),'Control Sample Data'!AM34,37),"")</f>
        <v/>
      </c>
      <c r="AN34" s="86" t="str">
        <f>IF(SUM('Control Sample Data'!AN$3:AN$50)&gt;10,IF(AND(ISNUMBER('Control Sample Data'!AN34),'Control Sample Data'!AN34&lt;37,'Control Sample Data'!AN34&gt;0),'Control Sample Data'!AN34,37),"")</f>
        <v/>
      </c>
      <c r="AO34" s="86" t="str">
        <f>IF(SUM('Control Sample Data'!AO$3:AO$50)&gt;10,IF(AND(ISNUMBER('Control Sample Data'!AO34),'Control Sample Data'!AO34&lt;37,'Control Sample Data'!AO34&gt;0),'Control Sample Data'!AO34,37),"")</f>
        <v/>
      </c>
      <c r="AP34" s="86" t="str">
        <f>IF(SUM('Control Sample Data'!AP$3:AP$50)&gt;10,IF(AND(ISNUMBER('Control Sample Data'!AP34),'Control Sample Data'!AP34&lt;37,'Control Sample Data'!AP34&gt;0),'Control Sample Data'!AP34,37),"")</f>
        <v/>
      </c>
      <c r="AQ34" s="86" t="str">
        <f>IF(SUM('Control Sample Data'!AQ$3:AQ$50)&gt;10,IF(AND(ISNUMBER('Control Sample Data'!AQ34),'Control Sample Data'!AQ34&lt;37,'Control Sample Data'!AQ34&gt;0),'Control Sample Data'!AQ34,37),"")</f>
        <v/>
      </c>
      <c r="AR34" s="86" t="str">
        <f>IF(SUM('Control Sample Data'!AR$3:AR$50)&gt;10,IF(AND(ISNUMBER('Control Sample Data'!AR34),'Control Sample Data'!AR34&lt;37,'Control Sample Data'!AR34&gt;0),'Control Sample Data'!AR34,37),"")</f>
        <v/>
      </c>
      <c r="AS34" s="86" t="str">
        <f>IF(SUM('Control Sample Data'!AS$3:AS$50)&gt;10,IF(AND(ISNUMBER('Control Sample Data'!AS34),'Control Sample Data'!AS34&lt;37,'Control Sample Data'!AS34&gt;0),'Control Sample Data'!AS34,37),"")</f>
        <v/>
      </c>
      <c r="AT34" s="86" t="str">
        <f>IF(SUM('Control Sample Data'!AT$3:AT$50)&gt;10,IF(AND(ISNUMBER('Control Sample Data'!AT34),'Control Sample Data'!AT34&lt;37,'Control Sample Data'!AT34&gt;0),'Control Sample Data'!AT34,37),"")</f>
        <v/>
      </c>
      <c r="AU34" s="86" t="str">
        <f>IF(SUM('Control Sample Data'!AU$3:AU$50)&gt;10,IF(AND(ISNUMBER('Control Sample Data'!AU34),'Control Sample Data'!AU34&lt;37,'Control Sample Data'!AU34&gt;0),'Control Sample Data'!AU34,37),"")</f>
        <v/>
      </c>
      <c r="AV34" s="86" t="str">
        <f>IF(SUM('Control Sample Data'!AV$3:AV$50)&gt;10,IF(AND(ISNUMBER('Control Sample Data'!AV34),'Control Sample Data'!AV34&lt;37,'Control Sample Data'!AV34&gt;0),'Control Sample Data'!AV34,37),"")</f>
        <v/>
      </c>
      <c r="AW34" s="86" t="str">
        <f>IF(SUM('Control Sample Data'!AW$3:AW$50)&gt;10,IF(AND(ISNUMBER('Control Sample Data'!AW34),'Control Sample Data'!AW34&lt;37,'Control Sample Data'!AW34&gt;0),'Control Sample Data'!AW34,37),"")</f>
        <v/>
      </c>
      <c r="AX34" s="86" t="str">
        <f>IF(SUM('Control Sample Data'!AX$3:AX$50)&gt;10,IF(AND(ISNUMBER('Control Sample Data'!AX34),'Control Sample Data'!AX34&lt;37,'Control Sample Data'!AX34&gt;0),'Control Sample Data'!AX34,37),"")</f>
        <v/>
      </c>
      <c r="AY34" s="87">
        <f>IF(ISERROR(AVERAGE(Calculations!C34:AX34)),"",AVERAGE(Calculations!C34:AX34))</f>
        <v>32.716666666666669</v>
      </c>
      <c r="AZ34" s="87">
        <f>IF(ISERROR(STDEV(Calculations!C34:AX34)),"",IF(COUNT(Calculations!C34:AX34)&lt;3,"N/A",STDEV(Calculations!C34:AX34)))</f>
        <v>0.96365623192782368</v>
      </c>
      <c r="BA34" s="84" t="s">
        <v>1548</v>
      </c>
      <c r="BB34" s="85" t="str">
        <f>'Array Table'!B33</f>
        <v>Lactobacillus rhamnosus</v>
      </c>
      <c r="BC34" s="86">
        <f>IF(SUM('Test Sample Data'!C$3:C$50)&gt;10,IF(AND(ISNUMBER('Test Sample Data'!C34),'Test Sample Data'!C34&lt;37,'Test Sample Data'!C34&gt;0),'Test Sample Data'!C34,37),"")</f>
        <v>35.229999999999997</v>
      </c>
      <c r="BD34" s="86">
        <f>IF(SUM('Test Sample Data'!D$3:D$50)&gt;10,IF(AND(ISNUMBER('Test Sample Data'!D34),'Test Sample Data'!D34&lt;37,'Test Sample Data'!D34&gt;0),'Test Sample Data'!D34,37),"")</f>
        <v>35.58</v>
      </c>
      <c r="BE34" s="86">
        <f>IF(SUM('Test Sample Data'!E$3:E$50)&gt;10,IF(AND(ISNUMBER('Test Sample Data'!E34),'Test Sample Data'!E34&lt;37,'Test Sample Data'!E34&gt;0),'Test Sample Data'!E34,37),"")</f>
        <v>36.04</v>
      </c>
      <c r="BF34" s="86" t="str">
        <f>IF(SUM('Test Sample Data'!F$3:F$50)&gt;10,IF(AND(ISNUMBER('Test Sample Data'!F34),'Test Sample Data'!F34&lt;37,'Test Sample Data'!F34&gt;0),'Test Sample Data'!F34,37),"")</f>
        <v/>
      </c>
      <c r="BG34" s="86" t="str">
        <f>IF(SUM('Test Sample Data'!G$3:G$50)&gt;10,IF(AND(ISNUMBER('Test Sample Data'!G34),'Test Sample Data'!G34&lt;37,'Test Sample Data'!G34&gt;0),'Test Sample Data'!G34,37),"")</f>
        <v/>
      </c>
      <c r="BH34" s="86" t="str">
        <f>IF(SUM('Test Sample Data'!H$3:H$50)&gt;10,IF(AND(ISNUMBER('Test Sample Data'!H34),'Test Sample Data'!H34&lt;37,'Test Sample Data'!H34&gt;0),'Test Sample Data'!H34,37),"")</f>
        <v/>
      </c>
      <c r="BI34" s="86" t="str">
        <f>IF(SUM('Test Sample Data'!I$3:I$50)&gt;10,IF(AND(ISNUMBER('Test Sample Data'!I34),'Test Sample Data'!I34&lt;37,'Test Sample Data'!I34&gt;0),'Test Sample Data'!I34,37),"")</f>
        <v/>
      </c>
      <c r="BJ34" s="86" t="str">
        <f>IF(SUM('Test Sample Data'!J$3:J$50)&gt;10,IF(AND(ISNUMBER('Test Sample Data'!J34),'Test Sample Data'!J34&lt;37,'Test Sample Data'!J34&gt;0),'Test Sample Data'!J34,37),"")</f>
        <v/>
      </c>
      <c r="BK34" s="86" t="str">
        <f>IF(SUM('Test Sample Data'!K$3:K$50)&gt;10,IF(AND(ISNUMBER('Test Sample Data'!K34),'Test Sample Data'!K34&lt;37,'Test Sample Data'!K34&gt;0),'Test Sample Data'!K34,37),"")</f>
        <v/>
      </c>
      <c r="BL34" s="86" t="str">
        <f>IF(SUM('Test Sample Data'!L$3:L$50)&gt;10,IF(AND(ISNUMBER('Test Sample Data'!L34),'Test Sample Data'!L34&lt;37,'Test Sample Data'!L34&gt;0),'Test Sample Data'!L34,37),"")</f>
        <v/>
      </c>
      <c r="BM34" s="86" t="str">
        <f>IF(SUM('Test Sample Data'!M$3:M$50)&gt;10,IF(AND(ISNUMBER('Test Sample Data'!M34),'Test Sample Data'!M34&lt;37,'Test Sample Data'!M34&gt;0),'Test Sample Data'!M34,37),"")</f>
        <v/>
      </c>
      <c r="BN34" s="86" t="str">
        <f>IF(SUM('Test Sample Data'!N$3:N$50)&gt;10,IF(AND(ISNUMBER('Test Sample Data'!N34),'Test Sample Data'!N34&lt;37,'Test Sample Data'!N34&gt;0),'Test Sample Data'!N34,37),"")</f>
        <v/>
      </c>
      <c r="BO34" s="86" t="str">
        <f>IF(SUM('Test Sample Data'!O$3:O$50)&gt;10,IF(AND(ISNUMBER('Test Sample Data'!O34),'Test Sample Data'!O34&lt;37,'Test Sample Data'!O34&gt;0),'Test Sample Data'!O34,37),"")</f>
        <v/>
      </c>
      <c r="BP34" s="86" t="str">
        <f>IF(SUM('Test Sample Data'!P$3:P$50)&gt;10,IF(AND(ISNUMBER('Test Sample Data'!P34),'Test Sample Data'!P34&lt;37,'Test Sample Data'!P34&gt;0),'Test Sample Data'!P34,37),"")</f>
        <v/>
      </c>
      <c r="BQ34" s="86" t="str">
        <f>IF(SUM('Test Sample Data'!Q$3:Q$50)&gt;10,IF(AND(ISNUMBER('Test Sample Data'!Q34),'Test Sample Data'!Q34&lt;37,'Test Sample Data'!Q34&gt;0),'Test Sample Data'!Q34,37),"")</f>
        <v/>
      </c>
      <c r="BR34" s="86" t="str">
        <f>IF(SUM('Test Sample Data'!R$3:R$50)&gt;10,IF(AND(ISNUMBER('Test Sample Data'!R34),'Test Sample Data'!R34&lt;37,'Test Sample Data'!R34&gt;0),'Test Sample Data'!R34,37),"")</f>
        <v/>
      </c>
      <c r="BS34" s="86" t="str">
        <f>IF(SUM('Test Sample Data'!S$3:S$50)&gt;10,IF(AND(ISNUMBER('Test Sample Data'!S34),'Test Sample Data'!S34&lt;37,'Test Sample Data'!S34&gt;0),'Test Sample Data'!S34,37),"")</f>
        <v/>
      </c>
      <c r="BT34" s="86" t="str">
        <f>IF(SUM('Test Sample Data'!T$3:T$50)&gt;10,IF(AND(ISNUMBER('Test Sample Data'!T34),'Test Sample Data'!T34&lt;37,'Test Sample Data'!T34&gt;0),'Test Sample Data'!T34,37),"")</f>
        <v/>
      </c>
      <c r="BU34" s="86" t="str">
        <f>IF(SUM('Test Sample Data'!U$3:U$50)&gt;10,IF(AND(ISNUMBER('Test Sample Data'!U34),'Test Sample Data'!U34&lt;37,'Test Sample Data'!U34&gt;0),'Test Sample Data'!U34,37),"")</f>
        <v/>
      </c>
      <c r="BV34" s="86" t="str">
        <f>IF(SUM('Test Sample Data'!V$3:V$50)&gt;10,IF(AND(ISNUMBER('Test Sample Data'!V34),'Test Sample Data'!V34&lt;37,'Test Sample Data'!V34&gt;0),'Test Sample Data'!V34,37),"")</f>
        <v/>
      </c>
      <c r="BW34" s="86" t="str">
        <f>IF(SUM('Test Sample Data'!W$3:W$50)&gt;10,IF(AND(ISNUMBER('Test Sample Data'!W34),'Test Sample Data'!W34&lt;37,'Test Sample Data'!W34&gt;0),'Test Sample Data'!W34,37),"")</f>
        <v/>
      </c>
      <c r="BX34" s="86" t="str">
        <f>IF(SUM('Test Sample Data'!X$3:X$50)&gt;10,IF(AND(ISNUMBER('Test Sample Data'!X34),'Test Sample Data'!X34&lt;37,'Test Sample Data'!X34&gt;0),'Test Sample Data'!X34,37),"")</f>
        <v/>
      </c>
      <c r="BY34" s="86" t="str">
        <f>IF(SUM('Test Sample Data'!Y$3:Y$50)&gt;10,IF(AND(ISNUMBER('Test Sample Data'!Y34),'Test Sample Data'!Y34&lt;37,'Test Sample Data'!Y34&gt;0),'Test Sample Data'!Y34,37),"")</f>
        <v/>
      </c>
      <c r="BZ34" s="86" t="str">
        <f>IF(SUM('Test Sample Data'!Z$3:Z$50)&gt;10,IF(AND(ISNUMBER('Test Sample Data'!Z34),'Test Sample Data'!Z34&lt;37,'Test Sample Data'!Z34&gt;0),'Test Sample Data'!Z34,37),"")</f>
        <v/>
      </c>
      <c r="CA34" s="86" t="str">
        <f>IF(SUM('Test Sample Data'!AA$3:AA$50)&gt;10,IF(AND(ISNUMBER('Test Sample Data'!AA34),'Test Sample Data'!AA34&lt;37,'Test Sample Data'!AA34&gt;0),'Test Sample Data'!AA34,37),"")</f>
        <v/>
      </c>
      <c r="CB34" s="86" t="str">
        <f>IF(SUM('Test Sample Data'!AB$3:AB$50)&gt;10,IF(AND(ISNUMBER('Test Sample Data'!AB34),'Test Sample Data'!AB34&lt;37,'Test Sample Data'!AB34&gt;0),'Test Sample Data'!AB34,37),"")</f>
        <v/>
      </c>
      <c r="CC34" s="86" t="str">
        <f>IF(SUM('Test Sample Data'!AC$3:AC$50)&gt;10,IF(AND(ISNUMBER('Test Sample Data'!AC34),'Test Sample Data'!AC34&lt;37,'Test Sample Data'!AC34&gt;0),'Test Sample Data'!AC34,37),"")</f>
        <v/>
      </c>
      <c r="CD34" s="86" t="str">
        <f>IF(SUM('Test Sample Data'!AD$3:AD$50)&gt;10,IF(AND(ISNUMBER('Test Sample Data'!AD34),'Test Sample Data'!AD34&lt;37,'Test Sample Data'!AD34&gt;0),'Test Sample Data'!AD34,37),"")</f>
        <v/>
      </c>
      <c r="CE34" s="86" t="str">
        <f>IF(SUM('Test Sample Data'!AE$3:AE$50)&gt;10,IF(AND(ISNUMBER('Test Sample Data'!AE34),'Test Sample Data'!AE34&lt;37,'Test Sample Data'!AE34&gt;0),'Test Sample Data'!AE34,37),"")</f>
        <v/>
      </c>
      <c r="CF34" s="86" t="str">
        <f>IF(SUM('Test Sample Data'!AF$3:AF$50)&gt;10,IF(AND(ISNUMBER('Test Sample Data'!AF34),'Test Sample Data'!AF34&lt;37,'Test Sample Data'!AF34&gt;0),'Test Sample Data'!AF34,37),"")</f>
        <v/>
      </c>
      <c r="CG34" s="86" t="str">
        <f>IF(SUM('Test Sample Data'!AG$3:AG$50)&gt;10,IF(AND(ISNUMBER('Test Sample Data'!AG34),'Test Sample Data'!AG34&lt;37,'Test Sample Data'!AG34&gt;0),'Test Sample Data'!AG34,37),"")</f>
        <v/>
      </c>
      <c r="CH34" s="86" t="str">
        <f>IF(SUM('Test Sample Data'!AH$3:AH$50)&gt;10,IF(AND(ISNUMBER('Test Sample Data'!AH34),'Test Sample Data'!AH34&lt;37,'Test Sample Data'!AH34&gt;0),'Test Sample Data'!AH34,37),"")</f>
        <v/>
      </c>
      <c r="CI34" s="86" t="str">
        <f>IF(SUM('Test Sample Data'!AI$3:AI$50)&gt;10,IF(AND(ISNUMBER('Test Sample Data'!AI34),'Test Sample Data'!AI34&lt;37,'Test Sample Data'!AI34&gt;0),'Test Sample Data'!AI34,37),"")</f>
        <v/>
      </c>
      <c r="CJ34" s="86" t="str">
        <f>IF(SUM('Test Sample Data'!AJ$3:AJ$50)&gt;10,IF(AND(ISNUMBER('Test Sample Data'!AJ34),'Test Sample Data'!AJ34&lt;37,'Test Sample Data'!AJ34&gt;0),'Test Sample Data'!AJ34,37),"")</f>
        <v/>
      </c>
      <c r="CK34" s="86" t="str">
        <f>IF(SUM('Test Sample Data'!AK$3:AK$50)&gt;10,IF(AND(ISNUMBER('Test Sample Data'!AK34),'Test Sample Data'!AK34&lt;37,'Test Sample Data'!AK34&gt;0),'Test Sample Data'!AK34,37),"")</f>
        <v/>
      </c>
      <c r="CL34" s="86" t="str">
        <f>IF(SUM('Test Sample Data'!AL$3:AL$50)&gt;10,IF(AND(ISNUMBER('Test Sample Data'!AL34),'Test Sample Data'!AL34&lt;37,'Test Sample Data'!AL34&gt;0),'Test Sample Data'!AL34,37),"")</f>
        <v/>
      </c>
      <c r="CM34" s="86" t="str">
        <f>IF(SUM('Test Sample Data'!AM$3:AM$50)&gt;10,IF(AND(ISNUMBER('Test Sample Data'!AM34),'Test Sample Data'!AM34&lt;37,'Test Sample Data'!AM34&gt;0),'Test Sample Data'!AM34,37),"")</f>
        <v/>
      </c>
      <c r="CN34" s="86" t="str">
        <f>IF(SUM('Test Sample Data'!AN$3:AN$50)&gt;10,IF(AND(ISNUMBER('Test Sample Data'!AN34),'Test Sample Data'!AN34&lt;37,'Test Sample Data'!AN34&gt;0),'Test Sample Data'!AN34,37),"")</f>
        <v/>
      </c>
      <c r="CO34" s="86" t="str">
        <f>IF(SUM('Test Sample Data'!AO$3:AO$50)&gt;10,IF(AND(ISNUMBER('Test Sample Data'!AO34),'Test Sample Data'!AO34&lt;37,'Test Sample Data'!AO34&gt;0),'Test Sample Data'!AO34,37),"")</f>
        <v/>
      </c>
      <c r="CP34" s="86" t="str">
        <f>IF(SUM('Test Sample Data'!AP$3:AP$50)&gt;10,IF(AND(ISNUMBER('Test Sample Data'!AP34),'Test Sample Data'!AP34&lt;37,'Test Sample Data'!AP34&gt;0),'Test Sample Data'!AP34,37),"")</f>
        <v/>
      </c>
      <c r="CQ34" s="86" t="str">
        <f>IF(SUM('Test Sample Data'!AQ$3:AQ$50)&gt;10,IF(AND(ISNUMBER('Test Sample Data'!AQ34),'Test Sample Data'!AQ34&lt;37,'Test Sample Data'!AQ34&gt;0),'Test Sample Data'!AQ34,37),"")</f>
        <v/>
      </c>
      <c r="CR34" s="86" t="str">
        <f>IF(SUM('Test Sample Data'!AR$3:AR$50)&gt;10,IF(AND(ISNUMBER('Test Sample Data'!AR34),'Test Sample Data'!AR34&lt;37,'Test Sample Data'!AR34&gt;0),'Test Sample Data'!AR34,37),"")</f>
        <v/>
      </c>
      <c r="CS34" s="86" t="str">
        <f>IF(SUM('Test Sample Data'!AS$3:AS$50)&gt;10,IF(AND(ISNUMBER('Test Sample Data'!AS34),'Test Sample Data'!AS34&lt;37,'Test Sample Data'!AS34&gt;0),'Test Sample Data'!AS34,37),"")</f>
        <v/>
      </c>
      <c r="CT34" s="86" t="str">
        <f>IF(SUM('Test Sample Data'!AT$3:AT$50)&gt;10,IF(AND(ISNUMBER('Test Sample Data'!AT34),'Test Sample Data'!AT34&lt;37,'Test Sample Data'!AT34&gt;0),'Test Sample Data'!AT34,37),"")</f>
        <v/>
      </c>
      <c r="CU34" s="86" t="str">
        <f>IF(SUM('Test Sample Data'!AU$3:AU$50)&gt;10,IF(AND(ISNUMBER('Test Sample Data'!AU34),'Test Sample Data'!AU34&lt;37,'Test Sample Data'!AU34&gt;0),'Test Sample Data'!AU34,37),"")</f>
        <v/>
      </c>
      <c r="CV34" s="86" t="str">
        <f>IF(SUM('Test Sample Data'!AV$3:AV$50)&gt;10,IF(AND(ISNUMBER('Test Sample Data'!AV34),'Test Sample Data'!AV34&lt;37,'Test Sample Data'!AV34&gt;0),'Test Sample Data'!AV34,37),"")</f>
        <v/>
      </c>
      <c r="CW34" s="86" t="str">
        <f>IF(SUM('Test Sample Data'!AW$3:AW$50)&gt;10,IF(AND(ISNUMBER('Test Sample Data'!AW34),'Test Sample Data'!AW34&lt;37,'Test Sample Data'!AW34&gt;0),'Test Sample Data'!AW34,37),"")</f>
        <v/>
      </c>
      <c r="CX34" s="86" t="str">
        <f>IF(SUM('Test Sample Data'!AX$3:AX$50)&gt;10,IF(AND(ISNUMBER('Test Sample Data'!AX34),'Test Sample Data'!AX34&lt;37,'Test Sample Data'!AX34&gt;0),'Test Sample Data'!AX34,37),"")</f>
        <v/>
      </c>
      <c r="CY34" s="87">
        <f>IF(ISERROR(AVERAGE(Calculations!BC34:CX34)),"",AVERAGE(Calculations!BC34:CX34))</f>
        <v>35.616666666666667</v>
      </c>
      <c r="CZ34" s="87">
        <f>IF(ISERROR(STDEV(Calculations!BC34:CX34)),"",IF(COUNT(Calculations!BC34:CX34)&lt;3,"N/A",STDEV(Calculations!BC34:CX34)))</f>
        <v>0.40624294865675425</v>
      </c>
      <c r="DA34" s="84" t="s">
        <v>1548</v>
      </c>
      <c r="DB34" s="85" t="str">
        <f>'Array Table'!B33</f>
        <v>Lactobacillus rhamnosus</v>
      </c>
      <c r="DC34" s="87">
        <f>IF(SUM('No Template Controls'!C$3:C$50)&gt;10,IF(AND(ISNUMBER('No Template Controls'!C34),'No Template Controls'!C34&lt;37,'No Template Controls'!C34&gt;0),'No Template Controls'!C34,37),"")</f>
        <v>37</v>
      </c>
      <c r="DD34" s="87">
        <f>IF(SUM('No Template Controls'!D$3:D$50)&gt;10,IF(AND(ISNUMBER('No Template Controls'!D34),'No Template Controls'!D34&lt;37,'No Template Controls'!D34&gt;0),'No Template Controls'!D34,37),"")</f>
        <v>37</v>
      </c>
      <c r="DE34" s="87">
        <f>IF(SUM('No Template Controls'!E$3:E$50)&gt;10,IF(AND(ISNUMBER('No Template Controls'!E34),'No Template Controls'!E34&lt;37,'No Template Controls'!E34&gt;0),'No Template Controls'!E34,37),"")</f>
        <v>37</v>
      </c>
      <c r="DF34" s="87" t="str">
        <f>IF(SUM('No Template Controls'!F$3:F$50)&gt;10,IF(AND(ISNUMBER('No Template Controls'!F34),'No Template Controls'!F34&lt;37,'No Template Controls'!F34&gt;0),'No Template Controls'!F34,37),"")</f>
        <v/>
      </c>
      <c r="DG34" s="87" t="str">
        <f>IF(SUM('No Template Controls'!G$3:G$50)&gt;10,IF(AND(ISNUMBER('No Template Controls'!G34),'No Template Controls'!G34&lt;37,'No Template Controls'!G34&gt;0),'No Template Controls'!G34,37),"")</f>
        <v/>
      </c>
      <c r="DH34" s="87" t="str">
        <f>IF(SUM('No Template Controls'!H$3:H$50)&gt;10,IF(AND(ISNUMBER('No Template Controls'!H34),'No Template Controls'!H34&lt;37,'No Template Controls'!H34&gt;0),'No Template Controls'!H34,37),"")</f>
        <v/>
      </c>
      <c r="DI34" s="87">
        <f>IF(ISERROR(AVERAGE(Calculations!DC34:DH34)),"",AVERAGE(Calculations!DC34:DH34))</f>
        <v>37</v>
      </c>
      <c r="DJ34" s="87">
        <f>IF(ISERROR(STDEV(Calculations!DC34:DH34)),"",IF(COUNT(Calculations!DC34:DH34)&lt;3,"N/A",STDEV(Calculations!DC34:DH34)))</f>
        <v>0</v>
      </c>
      <c r="DK34" s="84" t="s">
        <v>1548</v>
      </c>
      <c r="DL34" s="85" t="str">
        <f>'Array Table'!B33</f>
        <v>Lactobacillus rhamnosus</v>
      </c>
      <c r="DM34" s="86">
        <f t="shared" si="0"/>
        <v>8.0300000000000011</v>
      </c>
      <c r="DN34" s="86">
        <f t="shared" si="1"/>
        <v>7.134999999999998</v>
      </c>
      <c r="DO34" s="86">
        <f t="shared" si="2"/>
        <v>9.259999999999998</v>
      </c>
      <c r="DP34" s="86" t="str">
        <f t="shared" si="3"/>
        <v/>
      </c>
      <c r="DQ34" s="86" t="str">
        <f t="shared" si="4"/>
        <v/>
      </c>
      <c r="DR34" s="86" t="str">
        <f t="shared" si="5"/>
        <v/>
      </c>
      <c r="DS34" s="86" t="str">
        <f t="shared" si="6"/>
        <v/>
      </c>
      <c r="DT34" s="86" t="str">
        <f t="shared" si="7"/>
        <v/>
      </c>
      <c r="DU34" s="86" t="str">
        <f t="shared" si="8"/>
        <v/>
      </c>
      <c r="DV34" s="86" t="str">
        <f t="shared" si="9"/>
        <v/>
      </c>
      <c r="DW34" s="86" t="str">
        <f t="shared" si="10"/>
        <v/>
      </c>
      <c r="DX34" s="86" t="str">
        <f t="shared" si="11"/>
        <v/>
      </c>
      <c r="DY34" s="86" t="str">
        <f t="shared" si="12"/>
        <v/>
      </c>
      <c r="DZ34" s="86" t="str">
        <f t="shared" si="13"/>
        <v/>
      </c>
      <c r="EA34" s="86" t="str">
        <f t="shared" si="14"/>
        <v/>
      </c>
      <c r="EB34" s="86" t="str">
        <f t="shared" si="15"/>
        <v/>
      </c>
      <c r="EC34" s="86" t="str">
        <f t="shared" si="16"/>
        <v/>
      </c>
      <c r="ED34" s="86" t="str">
        <f t="shared" si="17"/>
        <v/>
      </c>
      <c r="EE34" s="86" t="str">
        <f t="shared" si="18"/>
        <v/>
      </c>
      <c r="EF34" s="86" t="str">
        <f t="shared" si="19"/>
        <v/>
      </c>
      <c r="EG34" s="86" t="str">
        <f t="shared" si="20"/>
        <v/>
      </c>
      <c r="EH34" s="86" t="str">
        <f t="shared" si="21"/>
        <v/>
      </c>
      <c r="EI34" s="86" t="str">
        <f t="shared" si="22"/>
        <v/>
      </c>
      <c r="EJ34" s="86" t="str">
        <f t="shared" si="23"/>
        <v/>
      </c>
      <c r="EK34" s="86" t="str">
        <f t="shared" si="24"/>
        <v/>
      </c>
      <c r="EL34" s="86" t="str">
        <f t="shared" si="25"/>
        <v/>
      </c>
      <c r="EM34" s="86" t="str">
        <f t="shared" si="26"/>
        <v/>
      </c>
      <c r="EN34" s="86" t="str">
        <f t="shared" si="27"/>
        <v/>
      </c>
      <c r="EO34" s="86" t="str">
        <f t="shared" si="28"/>
        <v/>
      </c>
      <c r="EP34" s="86" t="str">
        <f t="shared" si="29"/>
        <v/>
      </c>
      <c r="EQ34" s="86" t="str">
        <f t="shared" si="30"/>
        <v/>
      </c>
      <c r="ER34" s="86" t="str">
        <f t="shared" si="31"/>
        <v/>
      </c>
      <c r="ES34" s="86" t="str">
        <f t="shared" si="32"/>
        <v/>
      </c>
      <c r="ET34" s="86" t="str">
        <f t="shared" si="33"/>
        <v/>
      </c>
      <c r="EU34" s="86" t="str">
        <f t="shared" si="34"/>
        <v/>
      </c>
      <c r="EV34" s="86" t="str">
        <f t="shared" si="35"/>
        <v/>
      </c>
      <c r="EW34" s="86" t="str">
        <f t="shared" si="36"/>
        <v/>
      </c>
      <c r="EX34" s="86" t="str">
        <f t="shared" si="37"/>
        <v/>
      </c>
      <c r="EY34" s="86" t="str">
        <f t="shared" si="38"/>
        <v/>
      </c>
      <c r="EZ34" s="86" t="str">
        <f t="shared" si="39"/>
        <v/>
      </c>
      <c r="FA34" s="86" t="str">
        <f t="shared" si="40"/>
        <v/>
      </c>
      <c r="FB34" s="86" t="str">
        <f t="shared" si="41"/>
        <v/>
      </c>
      <c r="FC34" s="86" t="str">
        <f t="shared" si="42"/>
        <v/>
      </c>
      <c r="FD34" s="86" t="str">
        <f t="shared" si="43"/>
        <v/>
      </c>
      <c r="FE34" s="86" t="str">
        <f t="shared" si="44"/>
        <v/>
      </c>
      <c r="FF34" s="86" t="str">
        <f t="shared" si="45"/>
        <v/>
      </c>
      <c r="FG34" s="86" t="str">
        <f t="shared" si="46"/>
        <v/>
      </c>
      <c r="FH34" s="86" t="str">
        <f t="shared" si="47"/>
        <v/>
      </c>
      <c r="FI34" s="88">
        <f t="shared" si="48"/>
        <v>8.1416666666666657</v>
      </c>
      <c r="FJ34" s="84" t="s">
        <v>1548</v>
      </c>
      <c r="FK34" s="85" t="str">
        <f>'Array Table'!B33</f>
        <v>Lactobacillus rhamnosus</v>
      </c>
      <c r="FL34" s="86">
        <f t="shared" si="49"/>
        <v>10.874999999999996</v>
      </c>
      <c r="FM34" s="86">
        <f t="shared" si="50"/>
        <v>10.224999999999998</v>
      </c>
      <c r="FN34" s="86">
        <f t="shared" si="51"/>
        <v>12.184999999999999</v>
      </c>
      <c r="FO34" s="86" t="str">
        <f t="shared" si="52"/>
        <v/>
      </c>
      <c r="FP34" s="86" t="str">
        <f t="shared" si="53"/>
        <v/>
      </c>
      <c r="FQ34" s="86" t="str">
        <f t="shared" si="54"/>
        <v/>
      </c>
      <c r="FR34" s="86" t="str">
        <f t="shared" si="55"/>
        <v/>
      </c>
      <c r="FS34" s="86" t="str">
        <f t="shared" si="56"/>
        <v/>
      </c>
      <c r="FT34" s="86" t="str">
        <f t="shared" si="57"/>
        <v/>
      </c>
      <c r="FU34" s="86" t="str">
        <f t="shared" si="58"/>
        <v/>
      </c>
      <c r="FV34" s="86" t="str">
        <f t="shared" si="59"/>
        <v/>
      </c>
      <c r="FW34" s="86" t="str">
        <f t="shared" si="60"/>
        <v/>
      </c>
      <c r="FX34" s="86" t="str">
        <f t="shared" si="61"/>
        <v/>
      </c>
      <c r="FY34" s="86" t="str">
        <f t="shared" si="62"/>
        <v/>
      </c>
      <c r="FZ34" s="86" t="str">
        <f t="shared" si="63"/>
        <v/>
      </c>
      <c r="GA34" s="86" t="str">
        <f t="shared" si="64"/>
        <v/>
      </c>
      <c r="GB34" s="86" t="str">
        <f t="shared" si="65"/>
        <v/>
      </c>
      <c r="GC34" s="86" t="str">
        <f t="shared" si="66"/>
        <v/>
      </c>
      <c r="GD34" s="86" t="str">
        <f t="shared" si="67"/>
        <v/>
      </c>
      <c r="GE34" s="86" t="str">
        <f t="shared" si="68"/>
        <v/>
      </c>
      <c r="GF34" s="86" t="str">
        <f t="shared" si="69"/>
        <v/>
      </c>
      <c r="GG34" s="86" t="str">
        <f t="shared" si="70"/>
        <v/>
      </c>
      <c r="GH34" s="86" t="str">
        <f t="shared" si="71"/>
        <v/>
      </c>
      <c r="GI34" s="86" t="str">
        <f t="shared" si="72"/>
        <v/>
      </c>
      <c r="GJ34" s="86" t="str">
        <f t="shared" si="73"/>
        <v/>
      </c>
      <c r="GK34" s="86" t="str">
        <f t="shared" si="74"/>
        <v/>
      </c>
      <c r="GL34" s="86" t="str">
        <f t="shared" si="75"/>
        <v/>
      </c>
      <c r="GM34" s="86" t="str">
        <f t="shared" si="76"/>
        <v/>
      </c>
      <c r="GN34" s="86" t="str">
        <f t="shared" si="77"/>
        <v/>
      </c>
      <c r="GO34" s="86" t="str">
        <f t="shared" si="78"/>
        <v/>
      </c>
      <c r="GP34" s="86" t="str">
        <f t="shared" si="79"/>
        <v/>
      </c>
      <c r="GQ34" s="86" t="str">
        <f t="shared" si="80"/>
        <v/>
      </c>
      <c r="GR34" s="86" t="str">
        <f t="shared" si="81"/>
        <v/>
      </c>
      <c r="GS34" s="86" t="str">
        <f t="shared" si="82"/>
        <v/>
      </c>
      <c r="GT34" s="86" t="str">
        <f t="shared" si="83"/>
        <v/>
      </c>
      <c r="GU34" s="86" t="str">
        <f t="shared" si="84"/>
        <v/>
      </c>
      <c r="GV34" s="86" t="str">
        <f t="shared" si="85"/>
        <v/>
      </c>
      <c r="GW34" s="86" t="str">
        <f t="shared" si="86"/>
        <v/>
      </c>
      <c r="GX34" s="86" t="str">
        <f t="shared" si="87"/>
        <v/>
      </c>
      <c r="GY34" s="86" t="str">
        <f t="shared" si="88"/>
        <v/>
      </c>
      <c r="GZ34" s="86" t="str">
        <f t="shared" si="89"/>
        <v/>
      </c>
      <c r="HA34" s="86" t="str">
        <f t="shared" si="90"/>
        <v/>
      </c>
      <c r="HB34" s="86" t="str">
        <f t="shared" si="91"/>
        <v/>
      </c>
      <c r="HC34" s="86" t="str">
        <f t="shared" si="92"/>
        <v/>
      </c>
      <c r="HD34" s="86" t="str">
        <f t="shared" si="93"/>
        <v/>
      </c>
      <c r="HE34" s="86" t="str">
        <f t="shared" si="94"/>
        <v/>
      </c>
      <c r="HF34" s="86" t="str">
        <f t="shared" si="95"/>
        <v/>
      </c>
      <c r="HG34" s="86" t="str">
        <f t="shared" si="96"/>
        <v/>
      </c>
      <c r="HH34" s="89">
        <f t="shared" si="97"/>
        <v>11.094999999999999</v>
      </c>
      <c r="HI34" s="84" t="s">
        <v>1548</v>
      </c>
      <c r="HJ34" s="85" t="str">
        <f>'Array Table'!B33</f>
        <v>Lactobacillus rhamnosus</v>
      </c>
      <c r="HK34" s="87">
        <f t="shared" si="154"/>
        <v>-7.7453655678630602</v>
      </c>
      <c r="HL34" s="90">
        <f t="shared" si="149"/>
        <v>0.12910946439367343</v>
      </c>
      <c r="HM34" s="87">
        <f t="shared" si="150"/>
        <v>-0.88904192052762421</v>
      </c>
      <c r="HN34" s="84" t="s">
        <v>1548</v>
      </c>
      <c r="HO34" s="85" t="str">
        <f>'Array Table'!B33</f>
        <v>Lactobacillus rhamnosus</v>
      </c>
      <c r="HP34" s="92">
        <f t="shared" si="151"/>
        <v>4.4699999999999989</v>
      </c>
      <c r="HQ34" s="92">
        <f t="shared" si="236"/>
        <v>5.1400000000000006</v>
      </c>
      <c r="HR34" s="92">
        <f t="shared" si="237"/>
        <v>3.240000000000002</v>
      </c>
      <c r="HS34" s="92" t="str">
        <f t="shared" si="238"/>
        <v/>
      </c>
      <c r="HT34" s="92" t="str">
        <f t="shared" si="239"/>
        <v/>
      </c>
      <c r="HU34" s="92" t="str">
        <f t="shared" si="240"/>
        <v/>
      </c>
      <c r="HV34" s="92" t="str">
        <f t="shared" si="241"/>
        <v/>
      </c>
      <c r="HW34" s="92" t="str">
        <f t="shared" si="242"/>
        <v/>
      </c>
      <c r="HX34" s="92" t="str">
        <f t="shared" si="243"/>
        <v/>
      </c>
      <c r="HY34" s="92" t="str">
        <f t="shared" si="244"/>
        <v/>
      </c>
      <c r="HZ34" s="92" t="str">
        <f t="shared" si="245"/>
        <v/>
      </c>
      <c r="IA34" s="92" t="str">
        <f t="shared" si="246"/>
        <v/>
      </c>
      <c r="IB34" s="92" t="str">
        <f t="shared" si="247"/>
        <v/>
      </c>
      <c r="IC34" s="92" t="str">
        <f t="shared" si="248"/>
        <v/>
      </c>
      <c r="ID34" s="92" t="str">
        <f t="shared" si="249"/>
        <v/>
      </c>
      <c r="IE34" s="92" t="str">
        <f t="shared" si="250"/>
        <v/>
      </c>
      <c r="IF34" s="92" t="str">
        <f t="shared" si="251"/>
        <v/>
      </c>
      <c r="IG34" s="92" t="str">
        <f t="shared" si="252"/>
        <v/>
      </c>
      <c r="IH34" s="92" t="str">
        <f t="shared" si="253"/>
        <v/>
      </c>
      <c r="II34" s="92" t="str">
        <f t="shared" si="254"/>
        <v/>
      </c>
      <c r="IJ34" s="92" t="str">
        <f t="shared" si="255"/>
        <v/>
      </c>
      <c r="IK34" s="92" t="str">
        <f t="shared" si="155"/>
        <v/>
      </c>
      <c r="IL34" s="92" t="str">
        <f t="shared" si="156"/>
        <v/>
      </c>
      <c r="IM34" s="92" t="str">
        <f t="shared" si="157"/>
        <v/>
      </c>
      <c r="IN34" s="92" t="str">
        <f t="shared" si="158"/>
        <v/>
      </c>
      <c r="IO34" s="92" t="str">
        <f t="shared" si="159"/>
        <v/>
      </c>
      <c r="IP34" s="92" t="str">
        <f t="shared" si="160"/>
        <v/>
      </c>
      <c r="IQ34" s="92" t="str">
        <f t="shared" si="161"/>
        <v/>
      </c>
      <c r="IR34" s="92" t="str">
        <f t="shared" si="162"/>
        <v/>
      </c>
      <c r="IS34" s="92" t="str">
        <f t="shared" si="163"/>
        <v/>
      </c>
      <c r="IT34" s="92" t="str">
        <f t="shared" si="164"/>
        <v/>
      </c>
      <c r="IU34" s="92" t="str">
        <f t="shared" si="165"/>
        <v/>
      </c>
      <c r="IV34" s="92" t="str">
        <f t="shared" si="166"/>
        <v/>
      </c>
      <c r="IW34" s="92" t="str">
        <f t="shared" si="167"/>
        <v/>
      </c>
      <c r="IX34" s="92" t="str">
        <f t="shared" si="168"/>
        <v/>
      </c>
      <c r="IY34" s="92" t="str">
        <f t="shared" si="169"/>
        <v/>
      </c>
      <c r="IZ34" s="92" t="str">
        <f t="shared" si="170"/>
        <v/>
      </c>
      <c r="JA34" s="92" t="str">
        <f t="shared" si="171"/>
        <v/>
      </c>
      <c r="JB34" s="92" t="str">
        <f t="shared" si="172"/>
        <v/>
      </c>
      <c r="JC34" s="92" t="str">
        <f t="shared" si="173"/>
        <v/>
      </c>
      <c r="JD34" s="92" t="str">
        <f t="shared" si="174"/>
        <v/>
      </c>
      <c r="JE34" s="92" t="str">
        <f t="shared" si="175"/>
        <v/>
      </c>
      <c r="JF34" s="92" t="str">
        <f t="shared" si="176"/>
        <v/>
      </c>
      <c r="JG34" s="92" t="str">
        <f t="shared" si="177"/>
        <v/>
      </c>
      <c r="JH34" s="92" t="str">
        <f t="shared" si="178"/>
        <v/>
      </c>
      <c r="JI34" s="92" t="str">
        <f t="shared" si="179"/>
        <v/>
      </c>
      <c r="JJ34" s="92" t="str">
        <f t="shared" si="180"/>
        <v/>
      </c>
      <c r="JK34" s="92" t="str">
        <f t="shared" si="181"/>
        <v/>
      </c>
      <c r="JL34" s="84" t="s">
        <v>1548</v>
      </c>
      <c r="JM34" s="85" t="str">
        <f>'Array Table'!B33</f>
        <v>Lactobacillus rhamnosus</v>
      </c>
      <c r="JN34" s="92">
        <f t="shared" si="152"/>
        <v>1.7700000000000031</v>
      </c>
      <c r="JO34" s="92">
        <f t="shared" si="256"/>
        <v>1.4200000000000017</v>
      </c>
      <c r="JP34" s="92">
        <f t="shared" si="257"/>
        <v>0.96000000000000085</v>
      </c>
      <c r="JQ34" s="92" t="str">
        <f t="shared" si="258"/>
        <v/>
      </c>
      <c r="JR34" s="92" t="str">
        <f t="shared" si="259"/>
        <v/>
      </c>
      <c r="JS34" s="92" t="str">
        <f t="shared" si="260"/>
        <v/>
      </c>
      <c r="JT34" s="92" t="str">
        <f t="shared" si="261"/>
        <v/>
      </c>
      <c r="JU34" s="92" t="str">
        <f t="shared" si="262"/>
        <v/>
      </c>
      <c r="JV34" s="92" t="str">
        <f t="shared" si="263"/>
        <v/>
      </c>
      <c r="JW34" s="92" t="str">
        <f t="shared" si="264"/>
        <v/>
      </c>
      <c r="JX34" s="92" t="str">
        <f t="shared" si="265"/>
        <v/>
      </c>
      <c r="JY34" s="92" t="str">
        <f t="shared" si="266"/>
        <v/>
      </c>
      <c r="JZ34" s="92" t="str">
        <f t="shared" si="267"/>
        <v/>
      </c>
      <c r="KA34" s="92" t="str">
        <f t="shared" si="268"/>
        <v/>
      </c>
      <c r="KB34" s="92" t="str">
        <f t="shared" si="269"/>
        <v/>
      </c>
      <c r="KC34" s="92" t="str">
        <f t="shared" si="270"/>
        <v/>
      </c>
      <c r="KD34" s="92" t="str">
        <f t="shared" si="271"/>
        <v/>
      </c>
      <c r="KE34" s="92" t="str">
        <f t="shared" si="272"/>
        <v/>
      </c>
      <c r="KF34" s="92" t="str">
        <f t="shared" si="273"/>
        <v/>
      </c>
      <c r="KG34" s="92" t="str">
        <f t="shared" si="274"/>
        <v/>
      </c>
      <c r="KH34" s="92" t="str">
        <f t="shared" si="275"/>
        <v/>
      </c>
      <c r="KI34" s="92" t="str">
        <f t="shared" si="182"/>
        <v/>
      </c>
      <c r="KJ34" s="92" t="str">
        <f t="shared" si="183"/>
        <v/>
      </c>
      <c r="KK34" s="92" t="str">
        <f t="shared" si="184"/>
        <v/>
      </c>
      <c r="KL34" s="92" t="str">
        <f t="shared" si="185"/>
        <v/>
      </c>
      <c r="KM34" s="92" t="str">
        <f t="shared" si="186"/>
        <v/>
      </c>
      <c r="KN34" s="92" t="str">
        <f t="shared" si="187"/>
        <v/>
      </c>
      <c r="KO34" s="92" t="str">
        <f t="shared" si="188"/>
        <v/>
      </c>
      <c r="KP34" s="92" t="str">
        <f t="shared" si="189"/>
        <v/>
      </c>
      <c r="KQ34" s="92" t="str">
        <f t="shared" si="190"/>
        <v/>
      </c>
      <c r="KR34" s="92" t="str">
        <f t="shared" si="191"/>
        <v/>
      </c>
      <c r="KS34" s="92" t="str">
        <f t="shared" si="192"/>
        <v/>
      </c>
      <c r="KT34" s="92" t="str">
        <f t="shared" si="193"/>
        <v/>
      </c>
      <c r="KU34" s="92" t="str">
        <f t="shared" si="194"/>
        <v/>
      </c>
      <c r="KV34" s="92" t="str">
        <f t="shared" si="195"/>
        <v/>
      </c>
      <c r="KW34" s="92" t="str">
        <f t="shared" si="196"/>
        <v/>
      </c>
      <c r="KX34" s="92" t="str">
        <f t="shared" si="197"/>
        <v/>
      </c>
      <c r="KY34" s="92" t="str">
        <f t="shared" si="198"/>
        <v/>
      </c>
      <c r="KZ34" s="92" t="str">
        <f t="shared" si="199"/>
        <v/>
      </c>
      <c r="LA34" s="92" t="str">
        <f t="shared" si="200"/>
        <v/>
      </c>
      <c r="LB34" s="92" t="str">
        <f t="shared" si="201"/>
        <v/>
      </c>
      <c r="LC34" s="92" t="str">
        <f t="shared" si="202"/>
        <v/>
      </c>
      <c r="LD34" s="92" t="str">
        <f t="shared" si="203"/>
        <v/>
      </c>
      <c r="LE34" s="92" t="str">
        <f t="shared" si="204"/>
        <v/>
      </c>
      <c r="LF34" s="92" t="str">
        <f t="shared" si="205"/>
        <v/>
      </c>
      <c r="LG34" s="92" t="str">
        <f t="shared" si="206"/>
        <v/>
      </c>
      <c r="LH34" s="92" t="str">
        <f t="shared" si="207"/>
        <v/>
      </c>
      <c r="LI34" s="92" t="str">
        <f t="shared" si="208"/>
        <v/>
      </c>
      <c r="LJ34" s="84" t="s">
        <v>1548</v>
      </c>
      <c r="LK34" s="85" t="str">
        <f>'Array Table'!B33</f>
        <v>Lactobacillus rhamnosus</v>
      </c>
      <c r="LL34" s="93" t="str">
        <f t="shared" si="153"/>
        <v>+</v>
      </c>
      <c r="LM34" s="93" t="str">
        <f t="shared" si="276"/>
        <v>+</v>
      </c>
      <c r="LN34" s="93" t="str">
        <f t="shared" si="277"/>
        <v>+</v>
      </c>
      <c r="LO34" s="93" t="str">
        <f t="shared" si="278"/>
        <v/>
      </c>
      <c r="LP34" s="93" t="str">
        <f t="shared" si="279"/>
        <v/>
      </c>
      <c r="LQ34" s="93" t="str">
        <f t="shared" si="280"/>
        <v/>
      </c>
      <c r="LR34" s="93" t="str">
        <f t="shared" si="281"/>
        <v/>
      </c>
      <c r="LS34" s="93" t="str">
        <f t="shared" si="282"/>
        <v/>
      </c>
      <c r="LT34" s="93" t="str">
        <f t="shared" si="283"/>
        <v/>
      </c>
      <c r="LU34" s="93" t="str">
        <f t="shared" si="284"/>
        <v/>
      </c>
      <c r="LV34" s="93" t="str">
        <f t="shared" si="285"/>
        <v/>
      </c>
      <c r="LW34" s="93" t="str">
        <f t="shared" si="286"/>
        <v/>
      </c>
      <c r="LX34" s="93" t="str">
        <f t="shared" si="287"/>
        <v/>
      </c>
      <c r="LY34" s="93" t="str">
        <f t="shared" si="288"/>
        <v/>
      </c>
      <c r="LZ34" s="93" t="str">
        <f t="shared" si="289"/>
        <v/>
      </c>
      <c r="MA34" s="93" t="str">
        <f t="shared" si="290"/>
        <v/>
      </c>
      <c r="MB34" s="93" t="str">
        <f t="shared" si="291"/>
        <v/>
      </c>
      <c r="MC34" s="93" t="str">
        <f t="shared" si="292"/>
        <v/>
      </c>
      <c r="MD34" s="93" t="str">
        <f t="shared" si="293"/>
        <v/>
      </c>
      <c r="ME34" s="93" t="str">
        <f t="shared" si="294"/>
        <v/>
      </c>
      <c r="MF34" s="93" t="str">
        <f t="shared" si="295"/>
        <v/>
      </c>
      <c r="MG34" s="93" t="str">
        <f t="shared" si="209"/>
        <v/>
      </c>
      <c r="MH34" s="93" t="str">
        <f t="shared" si="210"/>
        <v/>
      </c>
      <c r="MI34" s="93" t="str">
        <f t="shared" si="211"/>
        <v/>
      </c>
      <c r="MJ34" s="93" t="str">
        <f t="shared" si="212"/>
        <v/>
      </c>
      <c r="MK34" s="93" t="str">
        <f t="shared" si="213"/>
        <v/>
      </c>
      <c r="ML34" s="93" t="str">
        <f t="shared" si="214"/>
        <v/>
      </c>
      <c r="MM34" s="93" t="str">
        <f t="shared" si="215"/>
        <v/>
      </c>
      <c r="MN34" s="93" t="str">
        <f t="shared" si="216"/>
        <v/>
      </c>
      <c r="MO34" s="93" t="str">
        <f t="shared" si="217"/>
        <v/>
      </c>
      <c r="MP34" s="93" t="str">
        <f t="shared" si="218"/>
        <v/>
      </c>
      <c r="MQ34" s="93" t="str">
        <f t="shared" si="219"/>
        <v/>
      </c>
      <c r="MR34" s="93" t="str">
        <f t="shared" si="220"/>
        <v/>
      </c>
      <c r="MS34" s="93" t="str">
        <f t="shared" si="221"/>
        <v/>
      </c>
      <c r="MT34" s="93" t="str">
        <f t="shared" si="222"/>
        <v/>
      </c>
      <c r="MU34" s="93" t="str">
        <f t="shared" si="223"/>
        <v/>
      </c>
      <c r="MV34" s="93" t="str">
        <f t="shared" si="224"/>
        <v/>
      </c>
      <c r="MW34" s="93" t="str">
        <f t="shared" si="225"/>
        <v/>
      </c>
      <c r="MX34" s="93" t="str">
        <f t="shared" si="226"/>
        <v/>
      </c>
      <c r="MY34" s="93" t="str">
        <f t="shared" si="227"/>
        <v/>
      </c>
      <c r="MZ34" s="93" t="str">
        <f t="shared" si="228"/>
        <v/>
      </c>
      <c r="NA34" s="93" t="str">
        <f t="shared" si="229"/>
        <v/>
      </c>
      <c r="NB34" s="93" t="str">
        <f t="shared" si="230"/>
        <v/>
      </c>
      <c r="NC34" s="93" t="str">
        <f t="shared" si="231"/>
        <v/>
      </c>
      <c r="ND34" s="93" t="str">
        <f t="shared" si="232"/>
        <v/>
      </c>
      <c r="NE34" s="93" t="str">
        <f t="shared" si="233"/>
        <v/>
      </c>
      <c r="NF34" s="93" t="str">
        <f t="shared" si="234"/>
        <v/>
      </c>
      <c r="NG34" s="93" t="str">
        <f t="shared" si="235"/>
        <v/>
      </c>
      <c r="NH34" s="84" t="s">
        <v>1548</v>
      </c>
      <c r="NI34" s="85" t="str">
        <f>'Array Table'!B33</f>
        <v>Lactobacillus rhamnosus</v>
      </c>
      <c r="NJ34" s="93" t="str">
        <f t="shared" si="101"/>
        <v>+/-</v>
      </c>
      <c r="NK34" s="93" t="str">
        <f t="shared" si="102"/>
        <v>-</v>
      </c>
      <c r="NL34" s="93" t="str">
        <f t="shared" si="103"/>
        <v>-</v>
      </c>
      <c r="NM34" s="93" t="str">
        <f t="shared" si="104"/>
        <v/>
      </c>
      <c r="NN34" s="93" t="str">
        <f t="shared" si="105"/>
        <v/>
      </c>
      <c r="NO34" s="93" t="str">
        <f t="shared" si="106"/>
        <v/>
      </c>
      <c r="NP34" s="93" t="str">
        <f t="shared" si="107"/>
        <v/>
      </c>
      <c r="NQ34" s="93" t="str">
        <f t="shared" si="108"/>
        <v/>
      </c>
      <c r="NR34" s="93" t="str">
        <f t="shared" si="109"/>
        <v/>
      </c>
      <c r="NS34" s="93" t="str">
        <f t="shared" si="110"/>
        <v/>
      </c>
      <c r="NT34" s="93" t="str">
        <f t="shared" si="111"/>
        <v/>
      </c>
      <c r="NU34" s="93" t="str">
        <f t="shared" si="112"/>
        <v/>
      </c>
      <c r="NV34" s="93" t="str">
        <f t="shared" si="113"/>
        <v/>
      </c>
      <c r="NW34" s="93" t="str">
        <f t="shared" si="114"/>
        <v/>
      </c>
      <c r="NX34" s="93" t="str">
        <f t="shared" si="115"/>
        <v/>
      </c>
      <c r="NY34" s="93" t="str">
        <f t="shared" si="116"/>
        <v/>
      </c>
      <c r="NZ34" s="93" t="str">
        <f t="shared" si="117"/>
        <v/>
      </c>
      <c r="OA34" s="93" t="str">
        <f t="shared" si="118"/>
        <v/>
      </c>
      <c r="OB34" s="93" t="str">
        <f t="shared" si="119"/>
        <v/>
      </c>
      <c r="OC34" s="93" t="str">
        <f t="shared" si="120"/>
        <v/>
      </c>
      <c r="OD34" s="93" t="str">
        <f t="shared" si="121"/>
        <v/>
      </c>
      <c r="OE34" s="93" t="str">
        <f t="shared" si="122"/>
        <v/>
      </c>
      <c r="OF34" s="93" t="str">
        <f t="shared" si="123"/>
        <v/>
      </c>
      <c r="OG34" s="93" t="str">
        <f t="shared" si="124"/>
        <v/>
      </c>
      <c r="OH34" s="93" t="str">
        <f t="shared" si="125"/>
        <v/>
      </c>
      <c r="OI34" s="93" t="str">
        <f t="shared" si="126"/>
        <v/>
      </c>
      <c r="OJ34" s="93" t="str">
        <f t="shared" si="127"/>
        <v/>
      </c>
      <c r="OK34" s="93" t="str">
        <f t="shared" si="128"/>
        <v/>
      </c>
      <c r="OL34" s="93" t="str">
        <f t="shared" si="129"/>
        <v/>
      </c>
      <c r="OM34" s="93" t="str">
        <f t="shared" si="130"/>
        <v/>
      </c>
      <c r="ON34" s="93" t="str">
        <f t="shared" si="131"/>
        <v/>
      </c>
      <c r="OO34" s="93" t="str">
        <f t="shared" si="132"/>
        <v/>
      </c>
      <c r="OP34" s="93" t="str">
        <f t="shared" si="133"/>
        <v/>
      </c>
      <c r="OQ34" s="93" t="str">
        <f t="shared" si="134"/>
        <v/>
      </c>
      <c r="OR34" s="93" t="str">
        <f t="shared" si="135"/>
        <v/>
      </c>
      <c r="OS34" s="93" t="str">
        <f t="shared" si="136"/>
        <v/>
      </c>
      <c r="OT34" s="93" t="str">
        <f t="shared" si="137"/>
        <v/>
      </c>
      <c r="OU34" s="93" t="str">
        <f t="shared" si="138"/>
        <v/>
      </c>
      <c r="OV34" s="93" t="str">
        <f t="shared" si="139"/>
        <v/>
      </c>
      <c r="OW34" s="93" t="str">
        <f t="shared" si="140"/>
        <v/>
      </c>
      <c r="OX34" s="93" t="str">
        <f t="shared" si="141"/>
        <v/>
      </c>
      <c r="OY34" s="93" t="str">
        <f t="shared" si="142"/>
        <v/>
      </c>
      <c r="OZ34" s="93" t="str">
        <f t="shared" si="143"/>
        <v/>
      </c>
      <c r="PA34" s="93" t="str">
        <f t="shared" si="144"/>
        <v/>
      </c>
      <c r="PB34" s="93" t="str">
        <f t="shared" si="145"/>
        <v/>
      </c>
      <c r="PC34" s="93" t="str">
        <f t="shared" si="146"/>
        <v/>
      </c>
      <c r="PD34" s="93" t="str">
        <f t="shared" si="147"/>
        <v/>
      </c>
      <c r="PE34" s="93" t="str">
        <f t="shared" si="148"/>
        <v/>
      </c>
    </row>
    <row r="35" spans="1:421" ht="12.75" x14ac:dyDescent="0.25">
      <c r="A35" s="84" t="s">
        <v>1549</v>
      </c>
      <c r="B35" s="85" t="str">
        <f>'Array Table'!B34</f>
        <v>Lactobacillus salivarius</v>
      </c>
      <c r="C35" s="86">
        <f>IF(SUM('Control Sample Data'!C$3:C$50)&gt;10,IF(AND(ISNUMBER('Control Sample Data'!C35),'Control Sample Data'!C35&lt;37,'Control Sample Data'!C35&gt;0),'Control Sample Data'!C35,37),"")</f>
        <v>32.409999999999997</v>
      </c>
      <c r="D35" s="86">
        <f>IF(SUM('Control Sample Data'!D$3:D$50)&gt;10,IF(AND(ISNUMBER('Control Sample Data'!D35),'Control Sample Data'!D35&lt;37,'Control Sample Data'!D35&gt;0),'Control Sample Data'!D35,37),"")</f>
        <v>32.950000000000003</v>
      </c>
      <c r="E35" s="86">
        <f>IF(SUM('Control Sample Data'!E$3:E$50)&gt;10,IF(AND(ISNUMBER('Control Sample Data'!E35),'Control Sample Data'!E35&lt;37,'Control Sample Data'!E35&gt;0),'Control Sample Data'!E35,37),"")</f>
        <v>33.049999999999997</v>
      </c>
      <c r="F35" s="86" t="str">
        <f>IF(SUM('Control Sample Data'!F$3:F$50)&gt;10,IF(AND(ISNUMBER('Control Sample Data'!F35),'Control Sample Data'!F35&lt;37,'Control Sample Data'!F35&gt;0),'Control Sample Data'!F35,37),"")</f>
        <v/>
      </c>
      <c r="G35" s="86" t="str">
        <f>IF(SUM('Control Sample Data'!G$3:G$50)&gt;10,IF(AND(ISNUMBER('Control Sample Data'!G35),'Control Sample Data'!G35&lt;37,'Control Sample Data'!G35&gt;0),'Control Sample Data'!G35,37),"")</f>
        <v/>
      </c>
      <c r="H35" s="86" t="str">
        <f>IF(SUM('Control Sample Data'!H$3:H$50)&gt;10,IF(AND(ISNUMBER('Control Sample Data'!H35),'Control Sample Data'!H35&lt;37,'Control Sample Data'!H35&gt;0),'Control Sample Data'!H35,37),"")</f>
        <v/>
      </c>
      <c r="I35" s="86" t="str">
        <f>IF(SUM('Control Sample Data'!I$3:I$50)&gt;10,IF(AND(ISNUMBER('Control Sample Data'!I35),'Control Sample Data'!I35&lt;37,'Control Sample Data'!I35&gt;0),'Control Sample Data'!I35,37),"")</f>
        <v/>
      </c>
      <c r="J35" s="86" t="str">
        <f>IF(SUM('Control Sample Data'!J$3:J$50)&gt;10,IF(AND(ISNUMBER('Control Sample Data'!J35),'Control Sample Data'!J35&lt;37,'Control Sample Data'!J35&gt;0),'Control Sample Data'!J35,37),"")</f>
        <v/>
      </c>
      <c r="K35" s="86" t="str">
        <f>IF(SUM('Control Sample Data'!K$3:K$50)&gt;10,IF(AND(ISNUMBER('Control Sample Data'!K35),'Control Sample Data'!K35&lt;37,'Control Sample Data'!K35&gt;0),'Control Sample Data'!K35,37),"")</f>
        <v/>
      </c>
      <c r="L35" s="86" t="str">
        <f>IF(SUM('Control Sample Data'!L$3:L$50)&gt;10,IF(AND(ISNUMBER('Control Sample Data'!L35),'Control Sample Data'!L35&lt;37,'Control Sample Data'!L35&gt;0),'Control Sample Data'!L35,37),"")</f>
        <v/>
      </c>
      <c r="M35" s="86" t="str">
        <f>IF(SUM('Control Sample Data'!M$3:M$50)&gt;10,IF(AND(ISNUMBER('Control Sample Data'!M35),'Control Sample Data'!M35&lt;37,'Control Sample Data'!M35&gt;0),'Control Sample Data'!M35,37),"")</f>
        <v/>
      </c>
      <c r="N35" s="86" t="str">
        <f>IF(SUM('Control Sample Data'!N$3:N$50)&gt;10,IF(AND(ISNUMBER('Control Sample Data'!N35),'Control Sample Data'!N35&lt;37,'Control Sample Data'!N35&gt;0),'Control Sample Data'!N35,37),"")</f>
        <v/>
      </c>
      <c r="O35" s="86" t="str">
        <f>IF(SUM('Control Sample Data'!O$3:O$50)&gt;10,IF(AND(ISNUMBER('Control Sample Data'!O35),'Control Sample Data'!O35&lt;37,'Control Sample Data'!O35&gt;0),'Control Sample Data'!O35,37),"")</f>
        <v/>
      </c>
      <c r="P35" s="86" t="str">
        <f>IF(SUM('Control Sample Data'!P$3:P$50)&gt;10,IF(AND(ISNUMBER('Control Sample Data'!P35),'Control Sample Data'!P35&lt;37,'Control Sample Data'!P35&gt;0),'Control Sample Data'!P35,37),"")</f>
        <v/>
      </c>
      <c r="Q35" s="86" t="str">
        <f>IF(SUM('Control Sample Data'!Q$3:Q$50)&gt;10,IF(AND(ISNUMBER('Control Sample Data'!Q35),'Control Sample Data'!Q35&lt;37,'Control Sample Data'!Q35&gt;0),'Control Sample Data'!Q35,37),"")</f>
        <v/>
      </c>
      <c r="R35" s="86" t="str">
        <f>IF(SUM('Control Sample Data'!R$3:R$50)&gt;10,IF(AND(ISNUMBER('Control Sample Data'!R35),'Control Sample Data'!R35&lt;37,'Control Sample Data'!R35&gt;0),'Control Sample Data'!R35,37),"")</f>
        <v/>
      </c>
      <c r="S35" s="86" t="str">
        <f>IF(SUM('Control Sample Data'!S$3:S$50)&gt;10,IF(AND(ISNUMBER('Control Sample Data'!S35),'Control Sample Data'!S35&lt;37,'Control Sample Data'!S35&gt;0),'Control Sample Data'!S35,37),"")</f>
        <v/>
      </c>
      <c r="T35" s="86" t="str">
        <f>IF(SUM('Control Sample Data'!T$3:T$50)&gt;10,IF(AND(ISNUMBER('Control Sample Data'!T35),'Control Sample Data'!T35&lt;37,'Control Sample Data'!T35&gt;0),'Control Sample Data'!T35,37),"")</f>
        <v/>
      </c>
      <c r="U35" s="86" t="str">
        <f>IF(SUM('Control Sample Data'!U$3:U$50)&gt;10,IF(AND(ISNUMBER('Control Sample Data'!U35),'Control Sample Data'!U35&lt;37,'Control Sample Data'!U35&gt;0),'Control Sample Data'!U35,37),"")</f>
        <v/>
      </c>
      <c r="V35" s="86" t="str">
        <f>IF(SUM('Control Sample Data'!V$3:V$50)&gt;10,IF(AND(ISNUMBER('Control Sample Data'!V35),'Control Sample Data'!V35&lt;37,'Control Sample Data'!V35&gt;0),'Control Sample Data'!V35,37),"")</f>
        <v/>
      </c>
      <c r="W35" s="86" t="str">
        <f>IF(SUM('Control Sample Data'!W$3:W$50)&gt;10,IF(AND(ISNUMBER('Control Sample Data'!W35),'Control Sample Data'!W35&lt;37,'Control Sample Data'!W35&gt;0),'Control Sample Data'!W35,37),"")</f>
        <v/>
      </c>
      <c r="X35" s="86" t="str">
        <f>IF(SUM('Control Sample Data'!X$3:X$50)&gt;10,IF(AND(ISNUMBER('Control Sample Data'!X35),'Control Sample Data'!X35&lt;37,'Control Sample Data'!X35&gt;0),'Control Sample Data'!X35,37),"")</f>
        <v/>
      </c>
      <c r="Y35" s="86" t="str">
        <f>IF(SUM('Control Sample Data'!Y$3:Y$50)&gt;10,IF(AND(ISNUMBER('Control Sample Data'!Y35),'Control Sample Data'!Y35&lt;37,'Control Sample Data'!Y35&gt;0),'Control Sample Data'!Y35,37),"")</f>
        <v/>
      </c>
      <c r="Z35" s="86" t="str">
        <f>IF(SUM('Control Sample Data'!Z$3:Z$50)&gt;10,IF(AND(ISNUMBER('Control Sample Data'!Z35),'Control Sample Data'!Z35&lt;37,'Control Sample Data'!Z35&gt;0),'Control Sample Data'!Z35,37),"")</f>
        <v/>
      </c>
      <c r="AA35" s="86" t="str">
        <f>IF(SUM('Control Sample Data'!AA$3:AA$50)&gt;10,IF(AND(ISNUMBER('Control Sample Data'!AA35),'Control Sample Data'!AA35&lt;37,'Control Sample Data'!AA35&gt;0),'Control Sample Data'!AA35,37),"")</f>
        <v/>
      </c>
      <c r="AB35" s="86" t="str">
        <f>IF(SUM('Control Sample Data'!AB$3:AB$50)&gt;10,IF(AND(ISNUMBER('Control Sample Data'!AB35),'Control Sample Data'!AB35&lt;37,'Control Sample Data'!AB35&gt;0),'Control Sample Data'!AB35,37),"")</f>
        <v/>
      </c>
      <c r="AC35" s="86" t="str">
        <f>IF(SUM('Control Sample Data'!AC$3:AC$50)&gt;10,IF(AND(ISNUMBER('Control Sample Data'!AC35),'Control Sample Data'!AC35&lt;37,'Control Sample Data'!AC35&gt;0),'Control Sample Data'!AC35,37),"")</f>
        <v/>
      </c>
      <c r="AD35" s="86" t="str">
        <f>IF(SUM('Control Sample Data'!AD$3:AD$50)&gt;10,IF(AND(ISNUMBER('Control Sample Data'!AD35),'Control Sample Data'!AD35&lt;37,'Control Sample Data'!AD35&gt;0),'Control Sample Data'!AD35,37),"")</f>
        <v/>
      </c>
      <c r="AE35" s="86" t="str">
        <f>IF(SUM('Control Sample Data'!AE$3:AE$50)&gt;10,IF(AND(ISNUMBER('Control Sample Data'!AE35),'Control Sample Data'!AE35&lt;37,'Control Sample Data'!AE35&gt;0),'Control Sample Data'!AE35,37),"")</f>
        <v/>
      </c>
      <c r="AF35" s="86" t="str">
        <f>IF(SUM('Control Sample Data'!AF$3:AF$50)&gt;10,IF(AND(ISNUMBER('Control Sample Data'!AF35),'Control Sample Data'!AF35&lt;37,'Control Sample Data'!AF35&gt;0),'Control Sample Data'!AF35,37),"")</f>
        <v/>
      </c>
      <c r="AG35" s="86" t="str">
        <f>IF(SUM('Control Sample Data'!AG$3:AG$50)&gt;10,IF(AND(ISNUMBER('Control Sample Data'!AG35),'Control Sample Data'!AG35&lt;37,'Control Sample Data'!AG35&gt;0),'Control Sample Data'!AG35,37),"")</f>
        <v/>
      </c>
      <c r="AH35" s="86" t="str">
        <f>IF(SUM('Control Sample Data'!AH$3:AH$50)&gt;10,IF(AND(ISNUMBER('Control Sample Data'!AH35),'Control Sample Data'!AH35&lt;37,'Control Sample Data'!AH35&gt;0),'Control Sample Data'!AH35,37),"")</f>
        <v/>
      </c>
      <c r="AI35" s="86" t="str">
        <f>IF(SUM('Control Sample Data'!AI$3:AI$50)&gt;10,IF(AND(ISNUMBER('Control Sample Data'!AI35),'Control Sample Data'!AI35&lt;37,'Control Sample Data'!AI35&gt;0),'Control Sample Data'!AI35,37),"")</f>
        <v/>
      </c>
      <c r="AJ35" s="86" t="str">
        <f>IF(SUM('Control Sample Data'!AJ$3:AJ$50)&gt;10,IF(AND(ISNUMBER('Control Sample Data'!AJ35),'Control Sample Data'!AJ35&lt;37,'Control Sample Data'!AJ35&gt;0),'Control Sample Data'!AJ35,37),"")</f>
        <v/>
      </c>
      <c r="AK35" s="86" t="str">
        <f>IF(SUM('Control Sample Data'!AK$3:AK$50)&gt;10,IF(AND(ISNUMBER('Control Sample Data'!AK35),'Control Sample Data'!AK35&lt;37,'Control Sample Data'!AK35&gt;0),'Control Sample Data'!AK35,37),"")</f>
        <v/>
      </c>
      <c r="AL35" s="86" t="str">
        <f>IF(SUM('Control Sample Data'!AL$3:AL$50)&gt;10,IF(AND(ISNUMBER('Control Sample Data'!AL35),'Control Sample Data'!AL35&lt;37,'Control Sample Data'!AL35&gt;0),'Control Sample Data'!AL35,37),"")</f>
        <v/>
      </c>
      <c r="AM35" s="86" t="str">
        <f>IF(SUM('Control Sample Data'!AM$3:AM$50)&gt;10,IF(AND(ISNUMBER('Control Sample Data'!AM35),'Control Sample Data'!AM35&lt;37,'Control Sample Data'!AM35&gt;0),'Control Sample Data'!AM35,37),"")</f>
        <v/>
      </c>
      <c r="AN35" s="86" t="str">
        <f>IF(SUM('Control Sample Data'!AN$3:AN$50)&gt;10,IF(AND(ISNUMBER('Control Sample Data'!AN35),'Control Sample Data'!AN35&lt;37,'Control Sample Data'!AN35&gt;0),'Control Sample Data'!AN35,37),"")</f>
        <v/>
      </c>
      <c r="AO35" s="86" t="str">
        <f>IF(SUM('Control Sample Data'!AO$3:AO$50)&gt;10,IF(AND(ISNUMBER('Control Sample Data'!AO35),'Control Sample Data'!AO35&lt;37,'Control Sample Data'!AO35&gt;0),'Control Sample Data'!AO35,37),"")</f>
        <v/>
      </c>
      <c r="AP35" s="86" t="str">
        <f>IF(SUM('Control Sample Data'!AP$3:AP$50)&gt;10,IF(AND(ISNUMBER('Control Sample Data'!AP35),'Control Sample Data'!AP35&lt;37,'Control Sample Data'!AP35&gt;0),'Control Sample Data'!AP35,37),"")</f>
        <v/>
      </c>
      <c r="AQ35" s="86" t="str">
        <f>IF(SUM('Control Sample Data'!AQ$3:AQ$50)&gt;10,IF(AND(ISNUMBER('Control Sample Data'!AQ35),'Control Sample Data'!AQ35&lt;37,'Control Sample Data'!AQ35&gt;0),'Control Sample Data'!AQ35,37),"")</f>
        <v/>
      </c>
      <c r="AR35" s="86" t="str">
        <f>IF(SUM('Control Sample Data'!AR$3:AR$50)&gt;10,IF(AND(ISNUMBER('Control Sample Data'!AR35),'Control Sample Data'!AR35&lt;37,'Control Sample Data'!AR35&gt;0),'Control Sample Data'!AR35,37),"")</f>
        <v/>
      </c>
      <c r="AS35" s="86" t="str">
        <f>IF(SUM('Control Sample Data'!AS$3:AS$50)&gt;10,IF(AND(ISNUMBER('Control Sample Data'!AS35),'Control Sample Data'!AS35&lt;37,'Control Sample Data'!AS35&gt;0),'Control Sample Data'!AS35,37),"")</f>
        <v/>
      </c>
      <c r="AT35" s="86" t="str">
        <f>IF(SUM('Control Sample Data'!AT$3:AT$50)&gt;10,IF(AND(ISNUMBER('Control Sample Data'!AT35),'Control Sample Data'!AT35&lt;37,'Control Sample Data'!AT35&gt;0),'Control Sample Data'!AT35,37),"")</f>
        <v/>
      </c>
      <c r="AU35" s="86" t="str">
        <f>IF(SUM('Control Sample Data'!AU$3:AU$50)&gt;10,IF(AND(ISNUMBER('Control Sample Data'!AU35),'Control Sample Data'!AU35&lt;37,'Control Sample Data'!AU35&gt;0),'Control Sample Data'!AU35,37),"")</f>
        <v/>
      </c>
      <c r="AV35" s="86" t="str">
        <f>IF(SUM('Control Sample Data'!AV$3:AV$50)&gt;10,IF(AND(ISNUMBER('Control Sample Data'!AV35),'Control Sample Data'!AV35&lt;37,'Control Sample Data'!AV35&gt;0),'Control Sample Data'!AV35,37),"")</f>
        <v/>
      </c>
      <c r="AW35" s="86" t="str">
        <f>IF(SUM('Control Sample Data'!AW$3:AW$50)&gt;10,IF(AND(ISNUMBER('Control Sample Data'!AW35),'Control Sample Data'!AW35&lt;37,'Control Sample Data'!AW35&gt;0),'Control Sample Data'!AW35,37),"")</f>
        <v/>
      </c>
      <c r="AX35" s="86" t="str">
        <f>IF(SUM('Control Sample Data'!AX$3:AX$50)&gt;10,IF(AND(ISNUMBER('Control Sample Data'!AX35),'Control Sample Data'!AX35&lt;37,'Control Sample Data'!AX35&gt;0),'Control Sample Data'!AX35,37),"")</f>
        <v/>
      </c>
      <c r="AY35" s="87">
        <f>IF(ISERROR(AVERAGE(Calculations!C35:AX35)),"",AVERAGE(Calculations!C35:AX35))</f>
        <v>32.803333333333335</v>
      </c>
      <c r="AZ35" s="87">
        <f>IF(ISERROR(STDEV(Calculations!C35:AX35)),"",IF(COUNT(Calculations!C35:AX35)&lt;3,"N/A",STDEV(Calculations!C35:AX35)))</f>
        <v>0.34428670223134439</v>
      </c>
      <c r="BA35" s="84" t="s">
        <v>1549</v>
      </c>
      <c r="BB35" s="85" t="str">
        <f>'Array Table'!B34</f>
        <v>Lactobacillus salivarius</v>
      </c>
      <c r="BC35" s="86">
        <f>IF(SUM('Test Sample Data'!C$3:C$50)&gt;10,IF(AND(ISNUMBER('Test Sample Data'!C35),'Test Sample Data'!C35&lt;37,'Test Sample Data'!C35&gt;0),'Test Sample Data'!C35,37),"")</f>
        <v>21.07</v>
      </c>
      <c r="BD35" s="86">
        <f>IF(SUM('Test Sample Data'!D$3:D$50)&gt;10,IF(AND(ISNUMBER('Test Sample Data'!D35),'Test Sample Data'!D35&lt;37,'Test Sample Data'!D35&gt;0),'Test Sample Data'!D35,37),"")</f>
        <v>21.02</v>
      </c>
      <c r="BE35" s="86">
        <f>IF(SUM('Test Sample Data'!E$3:E$50)&gt;10,IF(AND(ISNUMBER('Test Sample Data'!E35),'Test Sample Data'!E35&lt;37,'Test Sample Data'!E35&gt;0),'Test Sample Data'!E35,37),"")</f>
        <v>21.05</v>
      </c>
      <c r="BF35" s="86" t="str">
        <f>IF(SUM('Test Sample Data'!F$3:F$50)&gt;10,IF(AND(ISNUMBER('Test Sample Data'!F35),'Test Sample Data'!F35&lt;37,'Test Sample Data'!F35&gt;0),'Test Sample Data'!F35,37),"")</f>
        <v/>
      </c>
      <c r="BG35" s="86" t="str">
        <f>IF(SUM('Test Sample Data'!G$3:G$50)&gt;10,IF(AND(ISNUMBER('Test Sample Data'!G35),'Test Sample Data'!G35&lt;37,'Test Sample Data'!G35&gt;0),'Test Sample Data'!G35,37),"")</f>
        <v/>
      </c>
      <c r="BH35" s="86" t="str">
        <f>IF(SUM('Test Sample Data'!H$3:H$50)&gt;10,IF(AND(ISNUMBER('Test Sample Data'!H35),'Test Sample Data'!H35&lt;37,'Test Sample Data'!H35&gt;0),'Test Sample Data'!H35,37),"")</f>
        <v/>
      </c>
      <c r="BI35" s="86" t="str">
        <f>IF(SUM('Test Sample Data'!I$3:I$50)&gt;10,IF(AND(ISNUMBER('Test Sample Data'!I35),'Test Sample Data'!I35&lt;37,'Test Sample Data'!I35&gt;0),'Test Sample Data'!I35,37),"")</f>
        <v/>
      </c>
      <c r="BJ35" s="86" t="str">
        <f>IF(SUM('Test Sample Data'!J$3:J$50)&gt;10,IF(AND(ISNUMBER('Test Sample Data'!J35),'Test Sample Data'!J35&lt;37,'Test Sample Data'!J35&gt;0),'Test Sample Data'!J35,37),"")</f>
        <v/>
      </c>
      <c r="BK35" s="86" t="str">
        <f>IF(SUM('Test Sample Data'!K$3:K$50)&gt;10,IF(AND(ISNUMBER('Test Sample Data'!K35),'Test Sample Data'!K35&lt;37,'Test Sample Data'!K35&gt;0),'Test Sample Data'!K35,37),"")</f>
        <v/>
      </c>
      <c r="BL35" s="86" t="str">
        <f>IF(SUM('Test Sample Data'!L$3:L$50)&gt;10,IF(AND(ISNUMBER('Test Sample Data'!L35),'Test Sample Data'!L35&lt;37,'Test Sample Data'!L35&gt;0),'Test Sample Data'!L35,37),"")</f>
        <v/>
      </c>
      <c r="BM35" s="86" t="str">
        <f>IF(SUM('Test Sample Data'!M$3:M$50)&gt;10,IF(AND(ISNUMBER('Test Sample Data'!M35),'Test Sample Data'!M35&lt;37,'Test Sample Data'!M35&gt;0),'Test Sample Data'!M35,37),"")</f>
        <v/>
      </c>
      <c r="BN35" s="86" t="str">
        <f>IF(SUM('Test Sample Data'!N$3:N$50)&gt;10,IF(AND(ISNUMBER('Test Sample Data'!N35),'Test Sample Data'!N35&lt;37,'Test Sample Data'!N35&gt;0),'Test Sample Data'!N35,37),"")</f>
        <v/>
      </c>
      <c r="BO35" s="86" t="str">
        <f>IF(SUM('Test Sample Data'!O$3:O$50)&gt;10,IF(AND(ISNUMBER('Test Sample Data'!O35),'Test Sample Data'!O35&lt;37,'Test Sample Data'!O35&gt;0),'Test Sample Data'!O35,37),"")</f>
        <v/>
      </c>
      <c r="BP35" s="86" t="str">
        <f>IF(SUM('Test Sample Data'!P$3:P$50)&gt;10,IF(AND(ISNUMBER('Test Sample Data'!P35),'Test Sample Data'!P35&lt;37,'Test Sample Data'!P35&gt;0),'Test Sample Data'!P35,37),"")</f>
        <v/>
      </c>
      <c r="BQ35" s="86" t="str">
        <f>IF(SUM('Test Sample Data'!Q$3:Q$50)&gt;10,IF(AND(ISNUMBER('Test Sample Data'!Q35),'Test Sample Data'!Q35&lt;37,'Test Sample Data'!Q35&gt;0),'Test Sample Data'!Q35,37),"")</f>
        <v/>
      </c>
      <c r="BR35" s="86" t="str">
        <f>IF(SUM('Test Sample Data'!R$3:R$50)&gt;10,IF(AND(ISNUMBER('Test Sample Data'!R35),'Test Sample Data'!R35&lt;37,'Test Sample Data'!R35&gt;0),'Test Sample Data'!R35,37),"")</f>
        <v/>
      </c>
      <c r="BS35" s="86" t="str">
        <f>IF(SUM('Test Sample Data'!S$3:S$50)&gt;10,IF(AND(ISNUMBER('Test Sample Data'!S35),'Test Sample Data'!S35&lt;37,'Test Sample Data'!S35&gt;0),'Test Sample Data'!S35,37),"")</f>
        <v/>
      </c>
      <c r="BT35" s="86" t="str">
        <f>IF(SUM('Test Sample Data'!T$3:T$50)&gt;10,IF(AND(ISNUMBER('Test Sample Data'!T35),'Test Sample Data'!T35&lt;37,'Test Sample Data'!T35&gt;0),'Test Sample Data'!T35,37),"")</f>
        <v/>
      </c>
      <c r="BU35" s="86" t="str">
        <f>IF(SUM('Test Sample Data'!U$3:U$50)&gt;10,IF(AND(ISNUMBER('Test Sample Data'!U35),'Test Sample Data'!U35&lt;37,'Test Sample Data'!U35&gt;0),'Test Sample Data'!U35,37),"")</f>
        <v/>
      </c>
      <c r="BV35" s="86" t="str">
        <f>IF(SUM('Test Sample Data'!V$3:V$50)&gt;10,IF(AND(ISNUMBER('Test Sample Data'!V35),'Test Sample Data'!V35&lt;37,'Test Sample Data'!V35&gt;0),'Test Sample Data'!V35,37),"")</f>
        <v/>
      </c>
      <c r="BW35" s="86" t="str">
        <f>IF(SUM('Test Sample Data'!W$3:W$50)&gt;10,IF(AND(ISNUMBER('Test Sample Data'!W35),'Test Sample Data'!W35&lt;37,'Test Sample Data'!W35&gt;0),'Test Sample Data'!W35,37),"")</f>
        <v/>
      </c>
      <c r="BX35" s="86" t="str">
        <f>IF(SUM('Test Sample Data'!X$3:X$50)&gt;10,IF(AND(ISNUMBER('Test Sample Data'!X35),'Test Sample Data'!X35&lt;37,'Test Sample Data'!X35&gt;0),'Test Sample Data'!X35,37),"")</f>
        <v/>
      </c>
      <c r="BY35" s="86" t="str">
        <f>IF(SUM('Test Sample Data'!Y$3:Y$50)&gt;10,IF(AND(ISNUMBER('Test Sample Data'!Y35),'Test Sample Data'!Y35&lt;37,'Test Sample Data'!Y35&gt;0),'Test Sample Data'!Y35,37),"")</f>
        <v/>
      </c>
      <c r="BZ35" s="86" t="str">
        <f>IF(SUM('Test Sample Data'!Z$3:Z$50)&gt;10,IF(AND(ISNUMBER('Test Sample Data'!Z35),'Test Sample Data'!Z35&lt;37,'Test Sample Data'!Z35&gt;0),'Test Sample Data'!Z35,37),"")</f>
        <v/>
      </c>
      <c r="CA35" s="86" t="str">
        <f>IF(SUM('Test Sample Data'!AA$3:AA$50)&gt;10,IF(AND(ISNUMBER('Test Sample Data'!AA35),'Test Sample Data'!AA35&lt;37,'Test Sample Data'!AA35&gt;0),'Test Sample Data'!AA35,37),"")</f>
        <v/>
      </c>
      <c r="CB35" s="86" t="str">
        <f>IF(SUM('Test Sample Data'!AB$3:AB$50)&gt;10,IF(AND(ISNUMBER('Test Sample Data'!AB35),'Test Sample Data'!AB35&lt;37,'Test Sample Data'!AB35&gt;0),'Test Sample Data'!AB35,37),"")</f>
        <v/>
      </c>
      <c r="CC35" s="86" t="str">
        <f>IF(SUM('Test Sample Data'!AC$3:AC$50)&gt;10,IF(AND(ISNUMBER('Test Sample Data'!AC35),'Test Sample Data'!AC35&lt;37,'Test Sample Data'!AC35&gt;0),'Test Sample Data'!AC35,37),"")</f>
        <v/>
      </c>
      <c r="CD35" s="86" t="str">
        <f>IF(SUM('Test Sample Data'!AD$3:AD$50)&gt;10,IF(AND(ISNUMBER('Test Sample Data'!AD35),'Test Sample Data'!AD35&lt;37,'Test Sample Data'!AD35&gt;0),'Test Sample Data'!AD35,37),"")</f>
        <v/>
      </c>
      <c r="CE35" s="86" t="str">
        <f>IF(SUM('Test Sample Data'!AE$3:AE$50)&gt;10,IF(AND(ISNUMBER('Test Sample Data'!AE35),'Test Sample Data'!AE35&lt;37,'Test Sample Data'!AE35&gt;0),'Test Sample Data'!AE35,37),"")</f>
        <v/>
      </c>
      <c r="CF35" s="86" t="str">
        <f>IF(SUM('Test Sample Data'!AF$3:AF$50)&gt;10,IF(AND(ISNUMBER('Test Sample Data'!AF35),'Test Sample Data'!AF35&lt;37,'Test Sample Data'!AF35&gt;0),'Test Sample Data'!AF35,37),"")</f>
        <v/>
      </c>
      <c r="CG35" s="86" t="str">
        <f>IF(SUM('Test Sample Data'!AG$3:AG$50)&gt;10,IF(AND(ISNUMBER('Test Sample Data'!AG35),'Test Sample Data'!AG35&lt;37,'Test Sample Data'!AG35&gt;0),'Test Sample Data'!AG35,37),"")</f>
        <v/>
      </c>
      <c r="CH35" s="86" t="str">
        <f>IF(SUM('Test Sample Data'!AH$3:AH$50)&gt;10,IF(AND(ISNUMBER('Test Sample Data'!AH35),'Test Sample Data'!AH35&lt;37,'Test Sample Data'!AH35&gt;0),'Test Sample Data'!AH35,37),"")</f>
        <v/>
      </c>
      <c r="CI35" s="86" t="str">
        <f>IF(SUM('Test Sample Data'!AI$3:AI$50)&gt;10,IF(AND(ISNUMBER('Test Sample Data'!AI35),'Test Sample Data'!AI35&lt;37,'Test Sample Data'!AI35&gt;0),'Test Sample Data'!AI35,37),"")</f>
        <v/>
      </c>
      <c r="CJ35" s="86" t="str">
        <f>IF(SUM('Test Sample Data'!AJ$3:AJ$50)&gt;10,IF(AND(ISNUMBER('Test Sample Data'!AJ35),'Test Sample Data'!AJ35&lt;37,'Test Sample Data'!AJ35&gt;0),'Test Sample Data'!AJ35,37),"")</f>
        <v/>
      </c>
      <c r="CK35" s="86" t="str">
        <f>IF(SUM('Test Sample Data'!AK$3:AK$50)&gt;10,IF(AND(ISNUMBER('Test Sample Data'!AK35),'Test Sample Data'!AK35&lt;37,'Test Sample Data'!AK35&gt;0),'Test Sample Data'!AK35,37),"")</f>
        <v/>
      </c>
      <c r="CL35" s="86" t="str">
        <f>IF(SUM('Test Sample Data'!AL$3:AL$50)&gt;10,IF(AND(ISNUMBER('Test Sample Data'!AL35),'Test Sample Data'!AL35&lt;37,'Test Sample Data'!AL35&gt;0),'Test Sample Data'!AL35,37),"")</f>
        <v/>
      </c>
      <c r="CM35" s="86" t="str">
        <f>IF(SUM('Test Sample Data'!AM$3:AM$50)&gt;10,IF(AND(ISNUMBER('Test Sample Data'!AM35),'Test Sample Data'!AM35&lt;37,'Test Sample Data'!AM35&gt;0),'Test Sample Data'!AM35,37),"")</f>
        <v/>
      </c>
      <c r="CN35" s="86" t="str">
        <f>IF(SUM('Test Sample Data'!AN$3:AN$50)&gt;10,IF(AND(ISNUMBER('Test Sample Data'!AN35),'Test Sample Data'!AN35&lt;37,'Test Sample Data'!AN35&gt;0),'Test Sample Data'!AN35,37),"")</f>
        <v/>
      </c>
      <c r="CO35" s="86" t="str">
        <f>IF(SUM('Test Sample Data'!AO$3:AO$50)&gt;10,IF(AND(ISNUMBER('Test Sample Data'!AO35),'Test Sample Data'!AO35&lt;37,'Test Sample Data'!AO35&gt;0),'Test Sample Data'!AO35,37),"")</f>
        <v/>
      </c>
      <c r="CP35" s="86" t="str">
        <f>IF(SUM('Test Sample Data'!AP$3:AP$50)&gt;10,IF(AND(ISNUMBER('Test Sample Data'!AP35),'Test Sample Data'!AP35&lt;37,'Test Sample Data'!AP35&gt;0),'Test Sample Data'!AP35,37),"")</f>
        <v/>
      </c>
      <c r="CQ35" s="86" t="str">
        <f>IF(SUM('Test Sample Data'!AQ$3:AQ$50)&gt;10,IF(AND(ISNUMBER('Test Sample Data'!AQ35),'Test Sample Data'!AQ35&lt;37,'Test Sample Data'!AQ35&gt;0),'Test Sample Data'!AQ35,37),"")</f>
        <v/>
      </c>
      <c r="CR35" s="86" t="str">
        <f>IF(SUM('Test Sample Data'!AR$3:AR$50)&gt;10,IF(AND(ISNUMBER('Test Sample Data'!AR35),'Test Sample Data'!AR35&lt;37,'Test Sample Data'!AR35&gt;0),'Test Sample Data'!AR35,37),"")</f>
        <v/>
      </c>
      <c r="CS35" s="86" t="str">
        <f>IF(SUM('Test Sample Data'!AS$3:AS$50)&gt;10,IF(AND(ISNUMBER('Test Sample Data'!AS35),'Test Sample Data'!AS35&lt;37,'Test Sample Data'!AS35&gt;0),'Test Sample Data'!AS35,37),"")</f>
        <v/>
      </c>
      <c r="CT35" s="86" t="str">
        <f>IF(SUM('Test Sample Data'!AT$3:AT$50)&gt;10,IF(AND(ISNUMBER('Test Sample Data'!AT35),'Test Sample Data'!AT35&lt;37,'Test Sample Data'!AT35&gt;0),'Test Sample Data'!AT35,37),"")</f>
        <v/>
      </c>
      <c r="CU35" s="86" t="str">
        <f>IF(SUM('Test Sample Data'!AU$3:AU$50)&gt;10,IF(AND(ISNUMBER('Test Sample Data'!AU35),'Test Sample Data'!AU35&lt;37,'Test Sample Data'!AU35&gt;0),'Test Sample Data'!AU35,37),"")</f>
        <v/>
      </c>
      <c r="CV35" s="86" t="str">
        <f>IF(SUM('Test Sample Data'!AV$3:AV$50)&gt;10,IF(AND(ISNUMBER('Test Sample Data'!AV35),'Test Sample Data'!AV35&lt;37,'Test Sample Data'!AV35&gt;0),'Test Sample Data'!AV35,37),"")</f>
        <v/>
      </c>
      <c r="CW35" s="86" t="str">
        <f>IF(SUM('Test Sample Data'!AW$3:AW$50)&gt;10,IF(AND(ISNUMBER('Test Sample Data'!AW35),'Test Sample Data'!AW35&lt;37,'Test Sample Data'!AW35&gt;0),'Test Sample Data'!AW35,37),"")</f>
        <v/>
      </c>
      <c r="CX35" s="86" t="str">
        <f>IF(SUM('Test Sample Data'!AX$3:AX$50)&gt;10,IF(AND(ISNUMBER('Test Sample Data'!AX35),'Test Sample Data'!AX35&lt;37,'Test Sample Data'!AX35&gt;0),'Test Sample Data'!AX35,37),"")</f>
        <v/>
      </c>
      <c r="CY35" s="87">
        <f>IF(ISERROR(AVERAGE(Calculations!BC35:CX35)),"",AVERAGE(Calculations!BC35:CX35))</f>
        <v>21.046666666666667</v>
      </c>
      <c r="CZ35" s="87">
        <f>IF(ISERROR(STDEV(Calculations!BC35:CX35)),"",IF(COUNT(Calculations!BC35:CX35)&lt;3,"N/A",STDEV(Calculations!BC35:CX35)))</f>
        <v>2.5166114784236235E-2</v>
      </c>
      <c r="DA35" s="84" t="s">
        <v>1549</v>
      </c>
      <c r="DB35" s="85" t="str">
        <f>'Array Table'!B34</f>
        <v>Lactobacillus salivarius</v>
      </c>
      <c r="DC35" s="87">
        <f>IF(SUM('No Template Controls'!C$3:C$50)&gt;10,IF(AND(ISNUMBER('No Template Controls'!C35),'No Template Controls'!C35&lt;37,'No Template Controls'!C35&gt;0),'No Template Controls'!C35,37),"")</f>
        <v>37</v>
      </c>
      <c r="DD35" s="87">
        <f>IF(SUM('No Template Controls'!D$3:D$50)&gt;10,IF(AND(ISNUMBER('No Template Controls'!D35),'No Template Controls'!D35&lt;37,'No Template Controls'!D35&gt;0),'No Template Controls'!D35,37),"")</f>
        <v>37</v>
      </c>
      <c r="DE35" s="87">
        <f>IF(SUM('No Template Controls'!E$3:E$50)&gt;10,IF(AND(ISNUMBER('No Template Controls'!E35),'No Template Controls'!E35&lt;37,'No Template Controls'!E35&gt;0),'No Template Controls'!E35,37),"")</f>
        <v>37</v>
      </c>
      <c r="DF35" s="87" t="str">
        <f>IF(SUM('No Template Controls'!F$3:F$50)&gt;10,IF(AND(ISNUMBER('No Template Controls'!F35),'No Template Controls'!F35&lt;37,'No Template Controls'!F35&gt;0),'No Template Controls'!F35,37),"")</f>
        <v/>
      </c>
      <c r="DG35" s="87" t="str">
        <f>IF(SUM('No Template Controls'!G$3:G$50)&gt;10,IF(AND(ISNUMBER('No Template Controls'!G35),'No Template Controls'!G35&lt;37,'No Template Controls'!G35&gt;0),'No Template Controls'!G35,37),"")</f>
        <v/>
      </c>
      <c r="DH35" s="87" t="str">
        <f>IF(SUM('No Template Controls'!H$3:H$50)&gt;10,IF(AND(ISNUMBER('No Template Controls'!H35),'No Template Controls'!H35&lt;37,'No Template Controls'!H35&gt;0),'No Template Controls'!H35,37),"")</f>
        <v/>
      </c>
      <c r="DI35" s="87">
        <f>IF(ISERROR(AVERAGE(Calculations!DC35:DH35)),"",AVERAGE(Calculations!DC35:DH35))</f>
        <v>37</v>
      </c>
      <c r="DJ35" s="87">
        <f>IF(ISERROR(STDEV(Calculations!DC35:DH35)),"",IF(COUNT(Calculations!DC35:DH35)&lt;3,"N/A",STDEV(Calculations!DC35:DH35)))</f>
        <v>0</v>
      </c>
      <c r="DK35" s="84" t="s">
        <v>1549</v>
      </c>
      <c r="DL35" s="85" t="str">
        <f>'Array Table'!B34</f>
        <v>Lactobacillus salivarius</v>
      </c>
      <c r="DM35" s="86">
        <f t="shared" si="0"/>
        <v>7.9099999999999966</v>
      </c>
      <c r="DN35" s="86">
        <f t="shared" si="1"/>
        <v>8.2250000000000014</v>
      </c>
      <c r="DO35" s="86">
        <f t="shared" si="2"/>
        <v>8.5499999999999972</v>
      </c>
      <c r="DP35" s="86" t="str">
        <f t="shared" si="3"/>
        <v/>
      </c>
      <c r="DQ35" s="86" t="str">
        <f t="shared" si="4"/>
        <v/>
      </c>
      <c r="DR35" s="86" t="str">
        <f t="shared" si="5"/>
        <v/>
      </c>
      <c r="DS35" s="86" t="str">
        <f t="shared" si="6"/>
        <v/>
      </c>
      <c r="DT35" s="86" t="str">
        <f t="shared" si="7"/>
        <v/>
      </c>
      <c r="DU35" s="86" t="str">
        <f t="shared" si="8"/>
        <v/>
      </c>
      <c r="DV35" s="86" t="str">
        <f t="shared" si="9"/>
        <v/>
      </c>
      <c r="DW35" s="86" t="str">
        <f t="shared" si="10"/>
        <v/>
      </c>
      <c r="DX35" s="86" t="str">
        <f t="shared" si="11"/>
        <v/>
      </c>
      <c r="DY35" s="86" t="str">
        <f t="shared" si="12"/>
        <v/>
      </c>
      <c r="DZ35" s="86" t="str">
        <f t="shared" si="13"/>
        <v/>
      </c>
      <c r="EA35" s="86" t="str">
        <f t="shared" si="14"/>
        <v/>
      </c>
      <c r="EB35" s="86" t="str">
        <f t="shared" si="15"/>
        <v/>
      </c>
      <c r="EC35" s="86" t="str">
        <f t="shared" si="16"/>
        <v/>
      </c>
      <c r="ED35" s="86" t="str">
        <f t="shared" si="17"/>
        <v/>
      </c>
      <c r="EE35" s="86" t="str">
        <f t="shared" si="18"/>
        <v/>
      </c>
      <c r="EF35" s="86" t="str">
        <f t="shared" si="19"/>
        <v/>
      </c>
      <c r="EG35" s="86" t="str">
        <f t="shared" si="20"/>
        <v/>
      </c>
      <c r="EH35" s="86" t="str">
        <f t="shared" si="21"/>
        <v/>
      </c>
      <c r="EI35" s="86" t="str">
        <f t="shared" si="22"/>
        <v/>
      </c>
      <c r="EJ35" s="86" t="str">
        <f t="shared" si="23"/>
        <v/>
      </c>
      <c r="EK35" s="86" t="str">
        <f t="shared" si="24"/>
        <v/>
      </c>
      <c r="EL35" s="86" t="str">
        <f t="shared" si="25"/>
        <v/>
      </c>
      <c r="EM35" s="86" t="str">
        <f t="shared" si="26"/>
        <v/>
      </c>
      <c r="EN35" s="86" t="str">
        <f t="shared" si="27"/>
        <v/>
      </c>
      <c r="EO35" s="86" t="str">
        <f t="shared" si="28"/>
        <v/>
      </c>
      <c r="EP35" s="86" t="str">
        <f t="shared" si="29"/>
        <v/>
      </c>
      <c r="EQ35" s="86" t="str">
        <f t="shared" si="30"/>
        <v/>
      </c>
      <c r="ER35" s="86" t="str">
        <f t="shared" si="31"/>
        <v/>
      </c>
      <c r="ES35" s="86" t="str">
        <f t="shared" si="32"/>
        <v/>
      </c>
      <c r="ET35" s="86" t="str">
        <f t="shared" si="33"/>
        <v/>
      </c>
      <c r="EU35" s="86" t="str">
        <f t="shared" si="34"/>
        <v/>
      </c>
      <c r="EV35" s="86" t="str">
        <f t="shared" si="35"/>
        <v/>
      </c>
      <c r="EW35" s="86" t="str">
        <f t="shared" si="36"/>
        <v/>
      </c>
      <c r="EX35" s="86" t="str">
        <f t="shared" si="37"/>
        <v/>
      </c>
      <c r="EY35" s="86" t="str">
        <f t="shared" si="38"/>
        <v/>
      </c>
      <c r="EZ35" s="86" t="str">
        <f t="shared" si="39"/>
        <v/>
      </c>
      <c r="FA35" s="86" t="str">
        <f t="shared" si="40"/>
        <v/>
      </c>
      <c r="FB35" s="86" t="str">
        <f t="shared" si="41"/>
        <v/>
      </c>
      <c r="FC35" s="86" t="str">
        <f t="shared" si="42"/>
        <v/>
      </c>
      <c r="FD35" s="86" t="str">
        <f t="shared" si="43"/>
        <v/>
      </c>
      <c r="FE35" s="86" t="str">
        <f t="shared" si="44"/>
        <v/>
      </c>
      <c r="FF35" s="86" t="str">
        <f t="shared" si="45"/>
        <v/>
      </c>
      <c r="FG35" s="86" t="str">
        <f t="shared" si="46"/>
        <v/>
      </c>
      <c r="FH35" s="86" t="str">
        <f t="shared" si="47"/>
        <v/>
      </c>
      <c r="FI35" s="88">
        <f t="shared" si="48"/>
        <v>8.2283333333333317</v>
      </c>
      <c r="FJ35" s="84" t="s">
        <v>1549</v>
      </c>
      <c r="FK35" s="85" t="str">
        <f>'Array Table'!B34</f>
        <v>Lactobacillus salivarius</v>
      </c>
      <c r="FL35" s="86">
        <f t="shared" si="49"/>
        <v>-3.2850000000000001</v>
      </c>
      <c r="FM35" s="86">
        <f t="shared" si="50"/>
        <v>-4.3350000000000009</v>
      </c>
      <c r="FN35" s="86">
        <f t="shared" si="51"/>
        <v>-2.8049999999999997</v>
      </c>
      <c r="FO35" s="86" t="str">
        <f t="shared" si="52"/>
        <v/>
      </c>
      <c r="FP35" s="86" t="str">
        <f t="shared" si="53"/>
        <v/>
      </c>
      <c r="FQ35" s="86" t="str">
        <f t="shared" si="54"/>
        <v/>
      </c>
      <c r="FR35" s="86" t="str">
        <f t="shared" si="55"/>
        <v/>
      </c>
      <c r="FS35" s="86" t="str">
        <f t="shared" si="56"/>
        <v/>
      </c>
      <c r="FT35" s="86" t="str">
        <f t="shared" si="57"/>
        <v/>
      </c>
      <c r="FU35" s="86" t="str">
        <f t="shared" si="58"/>
        <v/>
      </c>
      <c r="FV35" s="86" t="str">
        <f t="shared" si="59"/>
        <v/>
      </c>
      <c r="FW35" s="86" t="str">
        <f t="shared" si="60"/>
        <v/>
      </c>
      <c r="FX35" s="86" t="str">
        <f t="shared" si="61"/>
        <v/>
      </c>
      <c r="FY35" s="86" t="str">
        <f t="shared" si="62"/>
        <v/>
      </c>
      <c r="FZ35" s="86" t="str">
        <f t="shared" si="63"/>
        <v/>
      </c>
      <c r="GA35" s="86" t="str">
        <f t="shared" si="64"/>
        <v/>
      </c>
      <c r="GB35" s="86" t="str">
        <f t="shared" si="65"/>
        <v/>
      </c>
      <c r="GC35" s="86" t="str">
        <f t="shared" si="66"/>
        <v/>
      </c>
      <c r="GD35" s="86" t="str">
        <f t="shared" si="67"/>
        <v/>
      </c>
      <c r="GE35" s="86" t="str">
        <f t="shared" si="68"/>
        <v/>
      </c>
      <c r="GF35" s="86" t="str">
        <f t="shared" si="69"/>
        <v/>
      </c>
      <c r="GG35" s="86" t="str">
        <f t="shared" si="70"/>
        <v/>
      </c>
      <c r="GH35" s="86" t="str">
        <f t="shared" si="71"/>
        <v/>
      </c>
      <c r="GI35" s="86" t="str">
        <f t="shared" si="72"/>
        <v/>
      </c>
      <c r="GJ35" s="86" t="str">
        <f t="shared" si="73"/>
        <v/>
      </c>
      <c r="GK35" s="86" t="str">
        <f t="shared" si="74"/>
        <v/>
      </c>
      <c r="GL35" s="86" t="str">
        <f t="shared" si="75"/>
        <v/>
      </c>
      <c r="GM35" s="86" t="str">
        <f t="shared" si="76"/>
        <v/>
      </c>
      <c r="GN35" s="86" t="str">
        <f t="shared" si="77"/>
        <v/>
      </c>
      <c r="GO35" s="86" t="str">
        <f t="shared" si="78"/>
        <v/>
      </c>
      <c r="GP35" s="86" t="str">
        <f t="shared" si="79"/>
        <v/>
      </c>
      <c r="GQ35" s="86" t="str">
        <f t="shared" si="80"/>
        <v/>
      </c>
      <c r="GR35" s="86" t="str">
        <f t="shared" si="81"/>
        <v/>
      </c>
      <c r="GS35" s="86" t="str">
        <f t="shared" si="82"/>
        <v/>
      </c>
      <c r="GT35" s="86" t="str">
        <f t="shared" si="83"/>
        <v/>
      </c>
      <c r="GU35" s="86" t="str">
        <f t="shared" si="84"/>
        <v/>
      </c>
      <c r="GV35" s="86" t="str">
        <f t="shared" si="85"/>
        <v/>
      </c>
      <c r="GW35" s="86" t="str">
        <f t="shared" si="86"/>
        <v/>
      </c>
      <c r="GX35" s="86" t="str">
        <f t="shared" si="87"/>
        <v/>
      </c>
      <c r="GY35" s="86" t="str">
        <f t="shared" si="88"/>
        <v/>
      </c>
      <c r="GZ35" s="86" t="str">
        <f t="shared" si="89"/>
        <v/>
      </c>
      <c r="HA35" s="86" t="str">
        <f t="shared" si="90"/>
        <v/>
      </c>
      <c r="HB35" s="86" t="str">
        <f t="shared" si="91"/>
        <v/>
      </c>
      <c r="HC35" s="86" t="str">
        <f t="shared" si="92"/>
        <v/>
      </c>
      <c r="HD35" s="86" t="str">
        <f t="shared" si="93"/>
        <v/>
      </c>
      <c r="HE35" s="86" t="str">
        <f t="shared" si="94"/>
        <v/>
      </c>
      <c r="HF35" s="86" t="str">
        <f t="shared" si="95"/>
        <v/>
      </c>
      <c r="HG35" s="86" t="str">
        <f t="shared" si="96"/>
        <v/>
      </c>
      <c r="HH35" s="89">
        <f t="shared" si="97"/>
        <v>-3.4750000000000001</v>
      </c>
      <c r="HI35" s="84" t="s">
        <v>1549</v>
      </c>
      <c r="HJ35" s="85" t="str">
        <f>'Array Table'!B34</f>
        <v>Lactobacillus salivarius</v>
      </c>
      <c r="HK35" s="87">
        <f t="shared" si="154"/>
        <v>3334.6816721129453</v>
      </c>
      <c r="HL35" s="90">
        <f t="shared" si="149"/>
        <v>3334.6816721129453</v>
      </c>
      <c r="HM35" s="87">
        <f t="shared" si="150"/>
        <v>3.5230543825874596</v>
      </c>
      <c r="HN35" s="84" t="s">
        <v>1549</v>
      </c>
      <c r="HO35" s="85" t="str">
        <f>'Array Table'!B34</f>
        <v>Lactobacillus salivarius</v>
      </c>
      <c r="HP35" s="92">
        <f t="shared" si="151"/>
        <v>4.5900000000000034</v>
      </c>
      <c r="HQ35" s="92">
        <f t="shared" si="236"/>
        <v>4.0499999999999972</v>
      </c>
      <c r="HR35" s="92">
        <f t="shared" si="237"/>
        <v>3.9500000000000028</v>
      </c>
      <c r="HS35" s="92" t="str">
        <f t="shared" si="238"/>
        <v/>
      </c>
      <c r="HT35" s="92" t="str">
        <f t="shared" si="239"/>
        <v/>
      </c>
      <c r="HU35" s="92" t="str">
        <f t="shared" si="240"/>
        <v/>
      </c>
      <c r="HV35" s="92" t="str">
        <f t="shared" si="241"/>
        <v/>
      </c>
      <c r="HW35" s="92" t="str">
        <f t="shared" si="242"/>
        <v/>
      </c>
      <c r="HX35" s="92" t="str">
        <f t="shared" si="243"/>
        <v/>
      </c>
      <c r="HY35" s="92" t="str">
        <f t="shared" si="244"/>
        <v/>
      </c>
      <c r="HZ35" s="92" t="str">
        <f t="shared" si="245"/>
        <v/>
      </c>
      <c r="IA35" s="92" t="str">
        <f t="shared" si="246"/>
        <v/>
      </c>
      <c r="IB35" s="92" t="str">
        <f t="shared" si="247"/>
        <v/>
      </c>
      <c r="IC35" s="92" t="str">
        <f t="shared" si="248"/>
        <v/>
      </c>
      <c r="ID35" s="92" t="str">
        <f t="shared" si="249"/>
        <v/>
      </c>
      <c r="IE35" s="92" t="str">
        <f t="shared" si="250"/>
        <v/>
      </c>
      <c r="IF35" s="92" t="str">
        <f t="shared" si="251"/>
        <v/>
      </c>
      <c r="IG35" s="92" t="str">
        <f t="shared" si="252"/>
        <v/>
      </c>
      <c r="IH35" s="92" t="str">
        <f t="shared" si="253"/>
        <v/>
      </c>
      <c r="II35" s="92" t="str">
        <f t="shared" si="254"/>
        <v/>
      </c>
      <c r="IJ35" s="92" t="str">
        <f t="shared" si="255"/>
        <v/>
      </c>
      <c r="IK35" s="92" t="str">
        <f t="shared" si="155"/>
        <v/>
      </c>
      <c r="IL35" s="92" t="str">
        <f t="shared" si="156"/>
        <v/>
      </c>
      <c r="IM35" s="92" t="str">
        <f t="shared" si="157"/>
        <v/>
      </c>
      <c r="IN35" s="92" t="str">
        <f t="shared" si="158"/>
        <v/>
      </c>
      <c r="IO35" s="92" t="str">
        <f t="shared" si="159"/>
        <v/>
      </c>
      <c r="IP35" s="92" t="str">
        <f t="shared" si="160"/>
        <v/>
      </c>
      <c r="IQ35" s="92" t="str">
        <f t="shared" si="161"/>
        <v/>
      </c>
      <c r="IR35" s="92" t="str">
        <f t="shared" si="162"/>
        <v/>
      </c>
      <c r="IS35" s="92" t="str">
        <f t="shared" si="163"/>
        <v/>
      </c>
      <c r="IT35" s="92" t="str">
        <f t="shared" si="164"/>
        <v/>
      </c>
      <c r="IU35" s="92" t="str">
        <f t="shared" si="165"/>
        <v/>
      </c>
      <c r="IV35" s="92" t="str">
        <f t="shared" si="166"/>
        <v/>
      </c>
      <c r="IW35" s="92" t="str">
        <f t="shared" si="167"/>
        <v/>
      </c>
      <c r="IX35" s="92" t="str">
        <f t="shared" si="168"/>
        <v/>
      </c>
      <c r="IY35" s="92" t="str">
        <f t="shared" si="169"/>
        <v/>
      </c>
      <c r="IZ35" s="92" t="str">
        <f t="shared" si="170"/>
        <v/>
      </c>
      <c r="JA35" s="92" t="str">
        <f t="shared" si="171"/>
        <v/>
      </c>
      <c r="JB35" s="92" t="str">
        <f t="shared" si="172"/>
        <v/>
      </c>
      <c r="JC35" s="92" t="str">
        <f t="shared" si="173"/>
        <v/>
      </c>
      <c r="JD35" s="92" t="str">
        <f t="shared" si="174"/>
        <v/>
      </c>
      <c r="JE35" s="92" t="str">
        <f t="shared" si="175"/>
        <v/>
      </c>
      <c r="JF35" s="92" t="str">
        <f t="shared" si="176"/>
        <v/>
      </c>
      <c r="JG35" s="92" t="str">
        <f t="shared" si="177"/>
        <v/>
      </c>
      <c r="JH35" s="92" t="str">
        <f t="shared" si="178"/>
        <v/>
      </c>
      <c r="JI35" s="92" t="str">
        <f t="shared" si="179"/>
        <v/>
      </c>
      <c r="JJ35" s="92" t="str">
        <f t="shared" si="180"/>
        <v/>
      </c>
      <c r="JK35" s="92" t="str">
        <f t="shared" si="181"/>
        <v/>
      </c>
      <c r="JL35" s="84" t="s">
        <v>1549</v>
      </c>
      <c r="JM35" s="85" t="str">
        <f>'Array Table'!B34</f>
        <v>Lactobacillus salivarius</v>
      </c>
      <c r="JN35" s="92">
        <f t="shared" si="152"/>
        <v>15.93</v>
      </c>
      <c r="JO35" s="92">
        <f t="shared" si="256"/>
        <v>15.98</v>
      </c>
      <c r="JP35" s="92">
        <f t="shared" si="257"/>
        <v>15.95</v>
      </c>
      <c r="JQ35" s="92" t="str">
        <f t="shared" si="258"/>
        <v/>
      </c>
      <c r="JR35" s="92" t="str">
        <f t="shared" si="259"/>
        <v/>
      </c>
      <c r="JS35" s="92" t="str">
        <f t="shared" si="260"/>
        <v/>
      </c>
      <c r="JT35" s="92" t="str">
        <f t="shared" si="261"/>
        <v/>
      </c>
      <c r="JU35" s="92" t="str">
        <f t="shared" si="262"/>
        <v/>
      </c>
      <c r="JV35" s="92" t="str">
        <f t="shared" si="263"/>
        <v/>
      </c>
      <c r="JW35" s="92" t="str">
        <f t="shared" si="264"/>
        <v/>
      </c>
      <c r="JX35" s="92" t="str">
        <f t="shared" si="265"/>
        <v/>
      </c>
      <c r="JY35" s="92" t="str">
        <f t="shared" si="266"/>
        <v/>
      </c>
      <c r="JZ35" s="92" t="str">
        <f t="shared" si="267"/>
        <v/>
      </c>
      <c r="KA35" s="92" t="str">
        <f t="shared" si="268"/>
        <v/>
      </c>
      <c r="KB35" s="92" t="str">
        <f t="shared" si="269"/>
        <v/>
      </c>
      <c r="KC35" s="92" t="str">
        <f t="shared" si="270"/>
        <v/>
      </c>
      <c r="KD35" s="92" t="str">
        <f t="shared" si="271"/>
        <v/>
      </c>
      <c r="KE35" s="92" t="str">
        <f t="shared" si="272"/>
        <v/>
      </c>
      <c r="KF35" s="92" t="str">
        <f t="shared" si="273"/>
        <v/>
      </c>
      <c r="KG35" s="92" t="str">
        <f t="shared" si="274"/>
        <v/>
      </c>
      <c r="KH35" s="92" t="str">
        <f t="shared" si="275"/>
        <v/>
      </c>
      <c r="KI35" s="92" t="str">
        <f t="shared" si="182"/>
        <v/>
      </c>
      <c r="KJ35" s="92" t="str">
        <f t="shared" si="183"/>
        <v/>
      </c>
      <c r="KK35" s="92" t="str">
        <f t="shared" si="184"/>
        <v/>
      </c>
      <c r="KL35" s="92" t="str">
        <f t="shared" si="185"/>
        <v/>
      </c>
      <c r="KM35" s="92" t="str">
        <f t="shared" si="186"/>
        <v/>
      </c>
      <c r="KN35" s="92" t="str">
        <f t="shared" si="187"/>
        <v/>
      </c>
      <c r="KO35" s="92" t="str">
        <f t="shared" si="188"/>
        <v/>
      </c>
      <c r="KP35" s="92" t="str">
        <f t="shared" si="189"/>
        <v/>
      </c>
      <c r="KQ35" s="92" t="str">
        <f t="shared" si="190"/>
        <v/>
      </c>
      <c r="KR35" s="92" t="str">
        <f t="shared" si="191"/>
        <v/>
      </c>
      <c r="KS35" s="92" t="str">
        <f t="shared" si="192"/>
        <v/>
      </c>
      <c r="KT35" s="92" t="str">
        <f t="shared" si="193"/>
        <v/>
      </c>
      <c r="KU35" s="92" t="str">
        <f t="shared" si="194"/>
        <v/>
      </c>
      <c r="KV35" s="92" t="str">
        <f t="shared" si="195"/>
        <v/>
      </c>
      <c r="KW35" s="92" t="str">
        <f t="shared" si="196"/>
        <v/>
      </c>
      <c r="KX35" s="92" t="str">
        <f t="shared" si="197"/>
        <v/>
      </c>
      <c r="KY35" s="92" t="str">
        <f t="shared" si="198"/>
        <v/>
      </c>
      <c r="KZ35" s="92" t="str">
        <f t="shared" si="199"/>
        <v/>
      </c>
      <c r="LA35" s="92" t="str">
        <f t="shared" si="200"/>
        <v/>
      </c>
      <c r="LB35" s="92" t="str">
        <f t="shared" si="201"/>
        <v/>
      </c>
      <c r="LC35" s="92" t="str">
        <f t="shared" si="202"/>
        <v/>
      </c>
      <c r="LD35" s="92" t="str">
        <f t="shared" si="203"/>
        <v/>
      </c>
      <c r="LE35" s="92" t="str">
        <f t="shared" si="204"/>
        <v/>
      </c>
      <c r="LF35" s="92" t="str">
        <f t="shared" si="205"/>
        <v/>
      </c>
      <c r="LG35" s="92" t="str">
        <f t="shared" si="206"/>
        <v/>
      </c>
      <c r="LH35" s="92" t="str">
        <f t="shared" si="207"/>
        <v/>
      </c>
      <c r="LI35" s="92" t="str">
        <f t="shared" si="208"/>
        <v/>
      </c>
      <c r="LJ35" s="84" t="s">
        <v>1549</v>
      </c>
      <c r="LK35" s="85" t="str">
        <f>'Array Table'!B34</f>
        <v>Lactobacillus salivarius</v>
      </c>
      <c r="LL35" s="93" t="str">
        <f t="shared" si="153"/>
        <v>+</v>
      </c>
      <c r="LM35" s="93" t="str">
        <f t="shared" si="276"/>
        <v>+</v>
      </c>
      <c r="LN35" s="93" t="str">
        <f t="shared" si="277"/>
        <v>+</v>
      </c>
      <c r="LO35" s="93" t="str">
        <f t="shared" si="278"/>
        <v/>
      </c>
      <c r="LP35" s="93" t="str">
        <f t="shared" si="279"/>
        <v/>
      </c>
      <c r="LQ35" s="93" t="str">
        <f t="shared" si="280"/>
        <v/>
      </c>
      <c r="LR35" s="93" t="str">
        <f t="shared" si="281"/>
        <v/>
      </c>
      <c r="LS35" s="93" t="str">
        <f t="shared" si="282"/>
        <v/>
      </c>
      <c r="LT35" s="93" t="str">
        <f t="shared" si="283"/>
        <v/>
      </c>
      <c r="LU35" s="93" t="str">
        <f t="shared" si="284"/>
        <v/>
      </c>
      <c r="LV35" s="93" t="str">
        <f t="shared" si="285"/>
        <v/>
      </c>
      <c r="LW35" s="93" t="str">
        <f t="shared" si="286"/>
        <v/>
      </c>
      <c r="LX35" s="93" t="str">
        <f t="shared" si="287"/>
        <v/>
      </c>
      <c r="LY35" s="93" t="str">
        <f t="shared" si="288"/>
        <v/>
      </c>
      <c r="LZ35" s="93" t="str">
        <f t="shared" si="289"/>
        <v/>
      </c>
      <c r="MA35" s="93" t="str">
        <f t="shared" si="290"/>
        <v/>
      </c>
      <c r="MB35" s="93" t="str">
        <f t="shared" si="291"/>
        <v/>
      </c>
      <c r="MC35" s="93" t="str">
        <f t="shared" si="292"/>
        <v/>
      </c>
      <c r="MD35" s="93" t="str">
        <f t="shared" si="293"/>
        <v/>
      </c>
      <c r="ME35" s="93" t="str">
        <f t="shared" si="294"/>
        <v/>
      </c>
      <c r="MF35" s="93" t="str">
        <f t="shared" si="295"/>
        <v/>
      </c>
      <c r="MG35" s="93" t="str">
        <f t="shared" si="209"/>
        <v/>
      </c>
      <c r="MH35" s="93" t="str">
        <f t="shared" si="210"/>
        <v/>
      </c>
      <c r="MI35" s="93" t="str">
        <f t="shared" si="211"/>
        <v/>
      </c>
      <c r="MJ35" s="93" t="str">
        <f t="shared" si="212"/>
        <v/>
      </c>
      <c r="MK35" s="93" t="str">
        <f t="shared" si="213"/>
        <v/>
      </c>
      <c r="ML35" s="93" t="str">
        <f t="shared" si="214"/>
        <v/>
      </c>
      <c r="MM35" s="93" t="str">
        <f t="shared" si="215"/>
        <v/>
      </c>
      <c r="MN35" s="93" t="str">
        <f t="shared" si="216"/>
        <v/>
      </c>
      <c r="MO35" s="93" t="str">
        <f t="shared" si="217"/>
        <v/>
      </c>
      <c r="MP35" s="93" t="str">
        <f t="shared" si="218"/>
        <v/>
      </c>
      <c r="MQ35" s="93" t="str">
        <f t="shared" si="219"/>
        <v/>
      </c>
      <c r="MR35" s="93" t="str">
        <f t="shared" si="220"/>
        <v/>
      </c>
      <c r="MS35" s="93" t="str">
        <f t="shared" si="221"/>
        <v/>
      </c>
      <c r="MT35" s="93" t="str">
        <f t="shared" si="222"/>
        <v/>
      </c>
      <c r="MU35" s="93" t="str">
        <f t="shared" si="223"/>
        <v/>
      </c>
      <c r="MV35" s="93" t="str">
        <f t="shared" si="224"/>
        <v/>
      </c>
      <c r="MW35" s="93" t="str">
        <f t="shared" si="225"/>
        <v/>
      </c>
      <c r="MX35" s="93" t="str">
        <f t="shared" si="226"/>
        <v/>
      </c>
      <c r="MY35" s="93" t="str">
        <f t="shared" si="227"/>
        <v/>
      </c>
      <c r="MZ35" s="93" t="str">
        <f t="shared" si="228"/>
        <v/>
      </c>
      <c r="NA35" s="93" t="str">
        <f t="shared" si="229"/>
        <v/>
      </c>
      <c r="NB35" s="93" t="str">
        <f t="shared" si="230"/>
        <v/>
      </c>
      <c r="NC35" s="93" t="str">
        <f t="shared" si="231"/>
        <v/>
      </c>
      <c r="ND35" s="93" t="str">
        <f t="shared" si="232"/>
        <v/>
      </c>
      <c r="NE35" s="93" t="str">
        <f t="shared" si="233"/>
        <v/>
      </c>
      <c r="NF35" s="93" t="str">
        <f t="shared" si="234"/>
        <v/>
      </c>
      <c r="NG35" s="93" t="str">
        <f t="shared" si="235"/>
        <v/>
      </c>
      <c r="NH35" s="84" t="s">
        <v>1549</v>
      </c>
      <c r="NI35" s="85" t="str">
        <f>'Array Table'!B34</f>
        <v>Lactobacillus salivarius</v>
      </c>
      <c r="NJ35" s="93" t="str">
        <f t="shared" si="101"/>
        <v>+</v>
      </c>
      <c r="NK35" s="93" t="str">
        <f t="shared" si="102"/>
        <v>+</v>
      </c>
      <c r="NL35" s="93" t="str">
        <f t="shared" si="103"/>
        <v>+</v>
      </c>
      <c r="NM35" s="93" t="str">
        <f t="shared" si="104"/>
        <v/>
      </c>
      <c r="NN35" s="93" t="str">
        <f t="shared" si="105"/>
        <v/>
      </c>
      <c r="NO35" s="93" t="str">
        <f t="shared" si="106"/>
        <v/>
      </c>
      <c r="NP35" s="93" t="str">
        <f t="shared" si="107"/>
        <v/>
      </c>
      <c r="NQ35" s="93" t="str">
        <f t="shared" si="108"/>
        <v/>
      </c>
      <c r="NR35" s="93" t="str">
        <f t="shared" si="109"/>
        <v/>
      </c>
      <c r="NS35" s="93" t="str">
        <f t="shared" si="110"/>
        <v/>
      </c>
      <c r="NT35" s="93" t="str">
        <f t="shared" si="111"/>
        <v/>
      </c>
      <c r="NU35" s="93" t="str">
        <f t="shared" si="112"/>
        <v/>
      </c>
      <c r="NV35" s="93" t="str">
        <f t="shared" si="113"/>
        <v/>
      </c>
      <c r="NW35" s="93" t="str">
        <f t="shared" si="114"/>
        <v/>
      </c>
      <c r="NX35" s="93" t="str">
        <f t="shared" si="115"/>
        <v/>
      </c>
      <c r="NY35" s="93" t="str">
        <f t="shared" si="116"/>
        <v/>
      </c>
      <c r="NZ35" s="93" t="str">
        <f t="shared" si="117"/>
        <v/>
      </c>
      <c r="OA35" s="93" t="str">
        <f t="shared" si="118"/>
        <v/>
      </c>
      <c r="OB35" s="93" t="str">
        <f t="shared" si="119"/>
        <v/>
      </c>
      <c r="OC35" s="93" t="str">
        <f t="shared" si="120"/>
        <v/>
      </c>
      <c r="OD35" s="93" t="str">
        <f t="shared" si="121"/>
        <v/>
      </c>
      <c r="OE35" s="93" t="str">
        <f t="shared" si="122"/>
        <v/>
      </c>
      <c r="OF35" s="93" t="str">
        <f t="shared" si="123"/>
        <v/>
      </c>
      <c r="OG35" s="93" t="str">
        <f t="shared" si="124"/>
        <v/>
      </c>
      <c r="OH35" s="93" t="str">
        <f t="shared" si="125"/>
        <v/>
      </c>
      <c r="OI35" s="93" t="str">
        <f t="shared" si="126"/>
        <v/>
      </c>
      <c r="OJ35" s="93" t="str">
        <f t="shared" si="127"/>
        <v/>
      </c>
      <c r="OK35" s="93" t="str">
        <f t="shared" si="128"/>
        <v/>
      </c>
      <c r="OL35" s="93" t="str">
        <f t="shared" si="129"/>
        <v/>
      </c>
      <c r="OM35" s="93" t="str">
        <f t="shared" si="130"/>
        <v/>
      </c>
      <c r="ON35" s="93" t="str">
        <f t="shared" si="131"/>
        <v/>
      </c>
      <c r="OO35" s="93" t="str">
        <f t="shared" si="132"/>
        <v/>
      </c>
      <c r="OP35" s="93" t="str">
        <f t="shared" si="133"/>
        <v/>
      </c>
      <c r="OQ35" s="93" t="str">
        <f t="shared" si="134"/>
        <v/>
      </c>
      <c r="OR35" s="93" t="str">
        <f t="shared" si="135"/>
        <v/>
      </c>
      <c r="OS35" s="93" t="str">
        <f t="shared" si="136"/>
        <v/>
      </c>
      <c r="OT35" s="93" t="str">
        <f t="shared" si="137"/>
        <v/>
      </c>
      <c r="OU35" s="93" t="str">
        <f t="shared" si="138"/>
        <v/>
      </c>
      <c r="OV35" s="93" t="str">
        <f t="shared" si="139"/>
        <v/>
      </c>
      <c r="OW35" s="93" t="str">
        <f t="shared" si="140"/>
        <v/>
      </c>
      <c r="OX35" s="93" t="str">
        <f t="shared" si="141"/>
        <v/>
      </c>
      <c r="OY35" s="93" t="str">
        <f t="shared" si="142"/>
        <v/>
      </c>
      <c r="OZ35" s="93" t="str">
        <f t="shared" si="143"/>
        <v/>
      </c>
      <c r="PA35" s="93" t="str">
        <f t="shared" si="144"/>
        <v/>
      </c>
      <c r="PB35" s="93" t="str">
        <f t="shared" si="145"/>
        <v/>
      </c>
      <c r="PC35" s="93" t="str">
        <f t="shared" si="146"/>
        <v/>
      </c>
      <c r="PD35" s="93" t="str">
        <f t="shared" si="147"/>
        <v/>
      </c>
      <c r="PE35" s="93" t="str">
        <f t="shared" si="148"/>
        <v/>
      </c>
    </row>
    <row r="36" spans="1:421" ht="12.75" x14ac:dyDescent="0.25">
      <c r="A36" s="84" t="s">
        <v>1550</v>
      </c>
      <c r="B36" s="85" t="str">
        <f>'Array Table'!B35</f>
        <v>Parabacteroides distasonis</v>
      </c>
      <c r="C36" s="86">
        <f>IF(SUM('Control Sample Data'!C$3:C$50)&gt;10,IF(AND(ISNUMBER('Control Sample Data'!C36),'Control Sample Data'!C36&lt;37,'Control Sample Data'!C36&gt;0),'Control Sample Data'!C36,37),"")</f>
        <v>23.41</v>
      </c>
      <c r="D36" s="86">
        <f>IF(SUM('Control Sample Data'!D$3:D$50)&gt;10,IF(AND(ISNUMBER('Control Sample Data'!D36),'Control Sample Data'!D36&lt;37,'Control Sample Data'!D36&gt;0),'Control Sample Data'!D36,37),"")</f>
        <v>23.44</v>
      </c>
      <c r="E36" s="86">
        <f>IF(SUM('Control Sample Data'!E$3:E$50)&gt;10,IF(AND(ISNUMBER('Control Sample Data'!E36),'Control Sample Data'!E36&lt;37,'Control Sample Data'!E36&gt;0),'Control Sample Data'!E36,37),"")</f>
        <v>23.4</v>
      </c>
      <c r="F36" s="86" t="str">
        <f>IF(SUM('Control Sample Data'!F$3:F$50)&gt;10,IF(AND(ISNUMBER('Control Sample Data'!F36),'Control Sample Data'!F36&lt;37,'Control Sample Data'!F36&gt;0),'Control Sample Data'!F36,37),"")</f>
        <v/>
      </c>
      <c r="G36" s="86" t="str">
        <f>IF(SUM('Control Sample Data'!G$3:G$50)&gt;10,IF(AND(ISNUMBER('Control Sample Data'!G36),'Control Sample Data'!G36&lt;37,'Control Sample Data'!G36&gt;0),'Control Sample Data'!G36,37),"")</f>
        <v/>
      </c>
      <c r="H36" s="86" t="str">
        <f>IF(SUM('Control Sample Data'!H$3:H$50)&gt;10,IF(AND(ISNUMBER('Control Sample Data'!H36),'Control Sample Data'!H36&lt;37,'Control Sample Data'!H36&gt;0),'Control Sample Data'!H36,37),"")</f>
        <v/>
      </c>
      <c r="I36" s="86" t="str">
        <f>IF(SUM('Control Sample Data'!I$3:I$50)&gt;10,IF(AND(ISNUMBER('Control Sample Data'!I36),'Control Sample Data'!I36&lt;37,'Control Sample Data'!I36&gt;0),'Control Sample Data'!I36,37),"")</f>
        <v/>
      </c>
      <c r="J36" s="86" t="str">
        <f>IF(SUM('Control Sample Data'!J$3:J$50)&gt;10,IF(AND(ISNUMBER('Control Sample Data'!J36),'Control Sample Data'!J36&lt;37,'Control Sample Data'!J36&gt;0),'Control Sample Data'!J36,37),"")</f>
        <v/>
      </c>
      <c r="K36" s="86" t="str">
        <f>IF(SUM('Control Sample Data'!K$3:K$50)&gt;10,IF(AND(ISNUMBER('Control Sample Data'!K36),'Control Sample Data'!K36&lt;37,'Control Sample Data'!K36&gt;0),'Control Sample Data'!K36,37),"")</f>
        <v/>
      </c>
      <c r="L36" s="86" t="str">
        <f>IF(SUM('Control Sample Data'!L$3:L$50)&gt;10,IF(AND(ISNUMBER('Control Sample Data'!L36),'Control Sample Data'!L36&lt;37,'Control Sample Data'!L36&gt;0),'Control Sample Data'!L36,37),"")</f>
        <v/>
      </c>
      <c r="M36" s="86" t="str">
        <f>IF(SUM('Control Sample Data'!M$3:M$50)&gt;10,IF(AND(ISNUMBER('Control Sample Data'!M36),'Control Sample Data'!M36&lt;37,'Control Sample Data'!M36&gt;0),'Control Sample Data'!M36,37),"")</f>
        <v/>
      </c>
      <c r="N36" s="86" t="str">
        <f>IF(SUM('Control Sample Data'!N$3:N$50)&gt;10,IF(AND(ISNUMBER('Control Sample Data'!N36),'Control Sample Data'!N36&lt;37,'Control Sample Data'!N36&gt;0),'Control Sample Data'!N36,37),"")</f>
        <v/>
      </c>
      <c r="O36" s="86" t="str">
        <f>IF(SUM('Control Sample Data'!O$3:O$50)&gt;10,IF(AND(ISNUMBER('Control Sample Data'!O36),'Control Sample Data'!O36&lt;37,'Control Sample Data'!O36&gt;0),'Control Sample Data'!O36,37),"")</f>
        <v/>
      </c>
      <c r="P36" s="86" t="str">
        <f>IF(SUM('Control Sample Data'!P$3:P$50)&gt;10,IF(AND(ISNUMBER('Control Sample Data'!P36),'Control Sample Data'!P36&lt;37,'Control Sample Data'!P36&gt;0),'Control Sample Data'!P36,37),"")</f>
        <v/>
      </c>
      <c r="Q36" s="86" t="str">
        <f>IF(SUM('Control Sample Data'!Q$3:Q$50)&gt;10,IF(AND(ISNUMBER('Control Sample Data'!Q36),'Control Sample Data'!Q36&lt;37,'Control Sample Data'!Q36&gt;0),'Control Sample Data'!Q36,37),"")</f>
        <v/>
      </c>
      <c r="R36" s="86" t="str">
        <f>IF(SUM('Control Sample Data'!R$3:R$50)&gt;10,IF(AND(ISNUMBER('Control Sample Data'!R36),'Control Sample Data'!R36&lt;37,'Control Sample Data'!R36&gt;0),'Control Sample Data'!R36,37),"")</f>
        <v/>
      </c>
      <c r="S36" s="86" t="str">
        <f>IF(SUM('Control Sample Data'!S$3:S$50)&gt;10,IF(AND(ISNUMBER('Control Sample Data'!S36),'Control Sample Data'!S36&lt;37,'Control Sample Data'!S36&gt;0),'Control Sample Data'!S36,37),"")</f>
        <v/>
      </c>
      <c r="T36" s="86" t="str">
        <f>IF(SUM('Control Sample Data'!T$3:T$50)&gt;10,IF(AND(ISNUMBER('Control Sample Data'!T36),'Control Sample Data'!T36&lt;37,'Control Sample Data'!T36&gt;0),'Control Sample Data'!T36,37),"")</f>
        <v/>
      </c>
      <c r="U36" s="86" t="str">
        <f>IF(SUM('Control Sample Data'!U$3:U$50)&gt;10,IF(AND(ISNUMBER('Control Sample Data'!U36),'Control Sample Data'!U36&lt;37,'Control Sample Data'!U36&gt;0),'Control Sample Data'!U36,37),"")</f>
        <v/>
      </c>
      <c r="V36" s="86" t="str">
        <f>IF(SUM('Control Sample Data'!V$3:V$50)&gt;10,IF(AND(ISNUMBER('Control Sample Data'!V36),'Control Sample Data'!V36&lt;37,'Control Sample Data'!V36&gt;0),'Control Sample Data'!V36,37),"")</f>
        <v/>
      </c>
      <c r="W36" s="86" t="str">
        <f>IF(SUM('Control Sample Data'!W$3:W$50)&gt;10,IF(AND(ISNUMBER('Control Sample Data'!W36),'Control Sample Data'!W36&lt;37,'Control Sample Data'!W36&gt;0),'Control Sample Data'!W36,37),"")</f>
        <v/>
      </c>
      <c r="X36" s="86" t="str">
        <f>IF(SUM('Control Sample Data'!X$3:X$50)&gt;10,IF(AND(ISNUMBER('Control Sample Data'!X36),'Control Sample Data'!X36&lt;37,'Control Sample Data'!X36&gt;0),'Control Sample Data'!X36,37),"")</f>
        <v/>
      </c>
      <c r="Y36" s="86" t="str">
        <f>IF(SUM('Control Sample Data'!Y$3:Y$50)&gt;10,IF(AND(ISNUMBER('Control Sample Data'!Y36),'Control Sample Data'!Y36&lt;37,'Control Sample Data'!Y36&gt;0),'Control Sample Data'!Y36,37),"")</f>
        <v/>
      </c>
      <c r="Z36" s="86" t="str">
        <f>IF(SUM('Control Sample Data'!Z$3:Z$50)&gt;10,IF(AND(ISNUMBER('Control Sample Data'!Z36),'Control Sample Data'!Z36&lt;37,'Control Sample Data'!Z36&gt;0),'Control Sample Data'!Z36,37),"")</f>
        <v/>
      </c>
      <c r="AA36" s="86" t="str">
        <f>IF(SUM('Control Sample Data'!AA$3:AA$50)&gt;10,IF(AND(ISNUMBER('Control Sample Data'!AA36),'Control Sample Data'!AA36&lt;37,'Control Sample Data'!AA36&gt;0),'Control Sample Data'!AA36,37),"")</f>
        <v/>
      </c>
      <c r="AB36" s="86" t="str">
        <f>IF(SUM('Control Sample Data'!AB$3:AB$50)&gt;10,IF(AND(ISNUMBER('Control Sample Data'!AB36),'Control Sample Data'!AB36&lt;37,'Control Sample Data'!AB36&gt;0),'Control Sample Data'!AB36,37),"")</f>
        <v/>
      </c>
      <c r="AC36" s="86" t="str">
        <f>IF(SUM('Control Sample Data'!AC$3:AC$50)&gt;10,IF(AND(ISNUMBER('Control Sample Data'!AC36),'Control Sample Data'!AC36&lt;37,'Control Sample Data'!AC36&gt;0),'Control Sample Data'!AC36,37),"")</f>
        <v/>
      </c>
      <c r="AD36" s="86" t="str">
        <f>IF(SUM('Control Sample Data'!AD$3:AD$50)&gt;10,IF(AND(ISNUMBER('Control Sample Data'!AD36),'Control Sample Data'!AD36&lt;37,'Control Sample Data'!AD36&gt;0),'Control Sample Data'!AD36,37),"")</f>
        <v/>
      </c>
      <c r="AE36" s="86" t="str">
        <f>IF(SUM('Control Sample Data'!AE$3:AE$50)&gt;10,IF(AND(ISNUMBER('Control Sample Data'!AE36),'Control Sample Data'!AE36&lt;37,'Control Sample Data'!AE36&gt;0),'Control Sample Data'!AE36,37),"")</f>
        <v/>
      </c>
      <c r="AF36" s="86" t="str">
        <f>IF(SUM('Control Sample Data'!AF$3:AF$50)&gt;10,IF(AND(ISNUMBER('Control Sample Data'!AF36),'Control Sample Data'!AF36&lt;37,'Control Sample Data'!AF36&gt;0),'Control Sample Data'!AF36,37),"")</f>
        <v/>
      </c>
      <c r="AG36" s="86" t="str">
        <f>IF(SUM('Control Sample Data'!AG$3:AG$50)&gt;10,IF(AND(ISNUMBER('Control Sample Data'!AG36),'Control Sample Data'!AG36&lt;37,'Control Sample Data'!AG36&gt;0),'Control Sample Data'!AG36,37),"")</f>
        <v/>
      </c>
      <c r="AH36" s="86" t="str">
        <f>IF(SUM('Control Sample Data'!AH$3:AH$50)&gt;10,IF(AND(ISNUMBER('Control Sample Data'!AH36),'Control Sample Data'!AH36&lt;37,'Control Sample Data'!AH36&gt;0),'Control Sample Data'!AH36,37),"")</f>
        <v/>
      </c>
      <c r="AI36" s="86" t="str">
        <f>IF(SUM('Control Sample Data'!AI$3:AI$50)&gt;10,IF(AND(ISNUMBER('Control Sample Data'!AI36),'Control Sample Data'!AI36&lt;37,'Control Sample Data'!AI36&gt;0),'Control Sample Data'!AI36,37),"")</f>
        <v/>
      </c>
      <c r="AJ36" s="86" t="str">
        <f>IF(SUM('Control Sample Data'!AJ$3:AJ$50)&gt;10,IF(AND(ISNUMBER('Control Sample Data'!AJ36),'Control Sample Data'!AJ36&lt;37,'Control Sample Data'!AJ36&gt;0),'Control Sample Data'!AJ36,37),"")</f>
        <v/>
      </c>
      <c r="AK36" s="86" t="str">
        <f>IF(SUM('Control Sample Data'!AK$3:AK$50)&gt;10,IF(AND(ISNUMBER('Control Sample Data'!AK36),'Control Sample Data'!AK36&lt;37,'Control Sample Data'!AK36&gt;0),'Control Sample Data'!AK36,37),"")</f>
        <v/>
      </c>
      <c r="AL36" s="86" t="str">
        <f>IF(SUM('Control Sample Data'!AL$3:AL$50)&gt;10,IF(AND(ISNUMBER('Control Sample Data'!AL36),'Control Sample Data'!AL36&lt;37,'Control Sample Data'!AL36&gt;0),'Control Sample Data'!AL36,37),"")</f>
        <v/>
      </c>
      <c r="AM36" s="86" t="str">
        <f>IF(SUM('Control Sample Data'!AM$3:AM$50)&gt;10,IF(AND(ISNUMBER('Control Sample Data'!AM36),'Control Sample Data'!AM36&lt;37,'Control Sample Data'!AM36&gt;0),'Control Sample Data'!AM36,37),"")</f>
        <v/>
      </c>
      <c r="AN36" s="86" t="str">
        <f>IF(SUM('Control Sample Data'!AN$3:AN$50)&gt;10,IF(AND(ISNUMBER('Control Sample Data'!AN36),'Control Sample Data'!AN36&lt;37,'Control Sample Data'!AN36&gt;0),'Control Sample Data'!AN36,37),"")</f>
        <v/>
      </c>
      <c r="AO36" s="86" t="str">
        <f>IF(SUM('Control Sample Data'!AO$3:AO$50)&gt;10,IF(AND(ISNUMBER('Control Sample Data'!AO36),'Control Sample Data'!AO36&lt;37,'Control Sample Data'!AO36&gt;0),'Control Sample Data'!AO36,37),"")</f>
        <v/>
      </c>
      <c r="AP36" s="86" t="str">
        <f>IF(SUM('Control Sample Data'!AP$3:AP$50)&gt;10,IF(AND(ISNUMBER('Control Sample Data'!AP36),'Control Sample Data'!AP36&lt;37,'Control Sample Data'!AP36&gt;0),'Control Sample Data'!AP36,37),"")</f>
        <v/>
      </c>
      <c r="AQ36" s="86" t="str">
        <f>IF(SUM('Control Sample Data'!AQ$3:AQ$50)&gt;10,IF(AND(ISNUMBER('Control Sample Data'!AQ36),'Control Sample Data'!AQ36&lt;37,'Control Sample Data'!AQ36&gt;0),'Control Sample Data'!AQ36,37),"")</f>
        <v/>
      </c>
      <c r="AR36" s="86" t="str">
        <f>IF(SUM('Control Sample Data'!AR$3:AR$50)&gt;10,IF(AND(ISNUMBER('Control Sample Data'!AR36),'Control Sample Data'!AR36&lt;37,'Control Sample Data'!AR36&gt;0),'Control Sample Data'!AR36,37),"")</f>
        <v/>
      </c>
      <c r="AS36" s="86" t="str">
        <f>IF(SUM('Control Sample Data'!AS$3:AS$50)&gt;10,IF(AND(ISNUMBER('Control Sample Data'!AS36),'Control Sample Data'!AS36&lt;37,'Control Sample Data'!AS36&gt;0),'Control Sample Data'!AS36,37),"")</f>
        <v/>
      </c>
      <c r="AT36" s="86" t="str">
        <f>IF(SUM('Control Sample Data'!AT$3:AT$50)&gt;10,IF(AND(ISNUMBER('Control Sample Data'!AT36),'Control Sample Data'!AT36&lt;37,'Control Sample Data'!AT36&gt;0),'Control Sample Data'!AT36,37),"")</f>
        <v/>
      </c>
      <c r="AU36" s="86" t="str">
        <f>IF(SUM('Control Sample Data'!AU$3:AU$50)&gt;10,IF(AND(ISNUMBER('Control Sample Data'!AU36),'Control Sample Data'!AU36&lt;37,'Control Sample Data'!AU36&gt;0),'Control Sample Data'!AU36,37),"")</f>
        <v/>
      </c>
      <c r="AV36" s="86" t="str">
        <f>IF(SUM('Control Sample Data'!AV$3:AV$50)&gt;10,IF(AND(ISNUMBER('Control Sample Data'!AV36),'Control Sample Data'!AV36&lt;37,'Control Sample Data'!AV36&gt;0),'Control Sample Data'!AV36,37),"")</f>
        <v/>
      </c>
      <c r="AW36" s="86" t="str">
        <f>IF(SUM('Control Sample Data'!AW$3:AW$50)&gt;10,IF(AND(ISNUMBER('Control Sample Data'!AW36),'Control Sample Data'!AW36&lt;37,'Control Sample Data'!AW36&gt;0),'Control Sample Data'!AW36,37),"")</f>
        <v/>
      </c>
      <c r="AX36" s="86" t="str">
        <f>IF(SUM('Control Sample Data'!AX$3:AX$50)&gt;10,IF(AND(ISNUMBER('Control Sample Data'!AX36),'Control Sample Data'!AX36&lt;37,'Control Sample Data'!AX36&gt;0),'Control Sample Data'!AX36,37),"")</f>
        <v/>
      </c>
      <c r="AY36" s="87">
        <f>IF(ISERROR(AVERAGE(Calculations!C36:AX36)),"",AVERAGE(Calculations!C36:AX36))</f>
        <v>23.416666666666668</v>
      </c>
      <c r="AZ36" s="87">
        <f>IF(ISERROR(STDEV(Calculations!C36:AX36)),"",IF(COUNT(Calculations!C36:AX36)&lt;3,"N/A",STDEV(Calculations!C36:AX36)))</f>
        <v>2.081665999466259E-2</v>
      </c>
      <c r="BA36" s="84" t="s">
        <v>1550</v>
      </c>
      <c r="BB36" s="85" t="str">
        <f>'Array Table'!B35</f>
        <v>Parabacteroides distasonis</v>
      </c>
      <c r="BC36" s="86">
        <f>IF(SUM('Test Sample Data'!C$3:C$50)&gt;10,IF(AND(ISNUMBER('Test Sample Data'!C36),'Test Sample Data'!C36&lt;37,'Test Sample Data'!C36&gt;0),'Test Sample Data'!C36,37),"")</f>
        <v>23.55</v>
      </c>
      <c r="BD36" s="86">
        <f>IF(SUM('Test Sample Data'!D$3:D$50)&gt;10,IF(AND(ISNUMBER('Test Sample Data'!D36),'Test Sample Data'!D36&lt;37,'Test Sample Data'!D36&gt;0),'Test Sample Data'!D36,37),"")</f>
        <v>23.62</v>
      </c>
      <c r="BE36" s="86">
        <f>IF(SUM('Test Sample Data'!E$3:E$50)&gt;10,IF(AND(ISNUMBER('Test Sample Data'!E36),'Test Sample Data'!E36&lt;37,'Test Sample Data'!E36&gt;0),'Test Sample Data'!E36,37),"")</f>
        <v>23.57</v>
      </c>
      <c r="BF36" s="86" t="str">
        <f>IF(SUM('Test Sample Data'!F$3:F$50)&gt;10,IF(AND(ISNUMBER('Test Sample Data'!F36),'Test Sample Data'!F36&lt;37,'Test Sample Data'!F36&gt;0),'Test Sample Data'!F36,37),"")</f>
        <v/>
      </c>
      <c r="BG36" s="86" t="str">
        <f>IF(SUM('Test Sample Data'!G$3:G$50)&gt;10,IF(AND(ISNUMBER('Test Sample Data'!G36),'Test Sample Data'!G36&lt;37,'Test Sample Data'!G36&gt;0),'Test Sample Data'!G36,37),"")</f>
        <v/>
      </c>
      <c r="BH36" s="86" t="str">
        <f>IF(SUM('Test Sample Data'!H$3:H$50)&gt;10,IF(AND(ISNUMBER('Test Sample Data'!H36),'Test Sample Data'!H36&lt;37,'Test Sample Data'!H36&gt;0),'Test Sample Data'!H36,37),"")</f>
        <v/>
      </c>
      <c r="BI36" s="86" t="str">
        <f>IF(SUM('Test Sample Data'!I$3:I$50)&gt;10,IF(AND(ISNUMBER('Test Sample Data'!I36),'Test Sample Data'!I36&lt;37,'Test Sample Data'!I36&gt;0),'Test Sample Data'!I36,37),"")</f>
        <v/>
      </c>
      <c r="BJ36" s="86" t="str">
        <f>IF(SUM('Test Sample Data'!J$3:J$50)&gt;10,IF(AND(ISNUMBER('Test Sample Data'!J36),'Test Sample Data'!J36&lt;37,'Test Sample Data'!J36&gt;0),'Test Sample Data'!J36,37),"")</f>
        <v/>
      </c>
      <c r="BK36" s="86" t="str">
        <f>IF(SUM('Test Sample Data'!K$3:K$50)&gt;10,IF(AND(ISNUMBER('Test Sample Data'!K36),'Test Sample Data'!K36&lt;37,'Test Sample Data'!K36&gt;0),'Test Sample Data'!K36,37),"")</f>
        <v/>
      </c>
      <c r="BL36" s="86" t="str">
        <f>IF(SUM('Test Sample Data'!L$3:L$50)&gt;10,IF(AND(ISNUMBER('Test Sample Data'!L36),'Test Sample Data'!L36&lt;37,'Test Sample Data'!L36&gt;0),'Test Sample Data'!L36,37),"")</f>
        <v/>
      </c>
      <c r="BM36" s="86" t="str">
        <f>IF(SUM('Test Sample Data'!M$3:M$50)&gt;10,IF(AND(ISNUMBER('Test Sample Data'!M36),'Test Sample Data'!M36&lt;37,'Test Sample Data'!M36&gt;0),'Test Sample Data'!M36,37),"")</f>
        <v/>
      </c>
      <c r="BN36" s="86" t="str">
        <f>IF(SUM('Test Sample Data'!N$3:N$50)&gt;10,IF(AND(ISNUMBER('Test Sample Data'!N36),'Test Sample Data'!N36&lt;37,'Test Sample Data'!N36&gt;0),'Test Sample Data'!N36,37),"")</f>
        <v/>
      </c>
      <c r="BO36" s="86" t="str">
        <f>IF(SUM('Test Sample Data'!O$3:O$50)&gt;10,IF(AND(ISNUMBER('Test Sample Data'!O36),'Test Sample Data'!O36&lt;37,'Test Sample Data'!O36&gt;0),'Test Sample Data'!O36,37),"")</f>
        <v/>
      </c>
      <c r="BP36" s="86" t="str">
        <f>IF(SUM('Test Sample Data'!P$3:P$50)&gt;10,IF(AND(ISNUMBER('Test Sample Data'!P36),'Test Sample Data'!P36&lt;37,'Test Sample Data'!P36&gt;0),'Test Sample Data'!P36,37),"")</f>
        <v/>
      </c>
      <c r="BQ36" s="86" t="str">
        <f>IF(SUM('Test Sample Data'!Q$3:Q$50)&gt;10,IF(AND(ISNUMBER('Test Sample Data'!Q36),'Test Sample Data'!Q36&lt;37,'Test Sample Data'!Q36&gt;0),'Test Sample Data'!Q36,37),"")</f>
        <v/>
      </c>
      <c r="BR36" s="86" t="str">
        <f>IF(SUM('Test Sample Data'!R$3:R$50)&gt;10,IF(AND(ISNUMBER('Test Sample Data'!R36),'Test Sample Data'!R36&lt;37,'Test Sample Data'!R36&gt;0),'Test Sample Data'!R36,37),"")</f>
        <v/>
      </c>
      <c r="BS36" s="86" t="str">
        <f>IF(SUM('Test Sample Data'!S$3:S$50)&gt;10,IF(AND(ISNUMBER('Test Sample Data'!S36),'Test Sample Data'!S36&lt;37,'Test Sample Data'!S36&gt;0),'Test Sample Data'!S36,37),"")</f>
        <v/>
      </c>
      <c r="BT36" s="86" t="str">
        <f>IF(SUM('Test Sample Data'!T$3:T$50)&gt;10,IF(AND(ISNUMBER('Test Sample Data'!T36),'Test Sample Data'!T36&lt;37,'Test Sample Data'!T36&gt;0),'Test Sample Data'!T36,37),"")</f>
        <v/>
      </c>
      <c r="BU36" s="86" t="str">
        <f>IF(SUM('Test Sample Data'!U$3:U$50)&gt;10,IF(AND(ISNUMBER('Test Sample Data'!U36),'Test Sample Data'!U36&lt;37,'Test Sample Data'!U36&gt;0),'Test Sample Data'!U36,37),"")</f>
        <v/>
      </c>
      <c r="BV36" s="86" t="str">
        <f>IF(SUM('Test Sample Data'!V$3:V$50)&gt;10,IF(AND(ISNUMBER('Test Sample Data'!V36),'Test Sample Data'!V36&lt;37,'Test Sample Data'!V36&gt;0),'Test Sample Data'!V36,37),"")</f>
        <v/>
      </c>
      <c r="BW36" s="86" t="str">
        <f>IF(SUM('Test Sample Data'!W$3:W$50)&gt;10,IF(AND(ISNUMBER('Test Sample Data'!W36),'Test Sample Data'!W36&lt;37,'Test Sample Data'!W36&gt;0),'Test Sample Data'!W36,37),"")</f>
        <v/>
      </c>
      <c r="BX36" s="86" t="str">
        <f>IF(SUM('Test Sample Data'!X$3:X$50)&gt;10,IF(AND(ISNUMBER('Test Sample Data'!X36),'Test Sample Data'!X36&lt;37,'Test Sample Data'!X36&gt;0),'Test Sample Data'!X36,37),"")</f>
        <v/>
      </c>
      <c r="BY36" s="86" t="str">
        <f>IF(SUM('Test Sample Data'!Y$3:Y$50)&gt;10,IF(AND(ISNUMBER('Test Sample Data'!Y36),'Test Sample Data'!Y36&lt;37,'Test Sample Data'!Y36&gt;0),'Test Sample Data'!Y36,37),"")</f>
        <v/>
      </c>
      <c r="BZ36" s="86" t="str">
        <f>IF(SUM('Test Sample Data'!Z$3:Z$50)&gt;10,IF(AND(ISNUMBER('Test Sample Data'!Z36),'Test Sample Data'!Z36&lt;37,'Test Sample Data'!Z36&gt;0),'Test Sample Data'!Z36,37),"")</f>
        <v/>
      </c>
      <c r="CA36" s="86" t="str">
        <f>IF(SUM('Test Sample Data'!AA$3:AA$50)&gt;10,IF(AND(ISNUMBER('Test Sample Data'!AA36),'Test Sample Data'!AA36&lt;37,'Test Sample Data'!AA36&gt;0),'Test Sample Data'!AA36,37),"")</f>
        <v/>
      </c>
      <c r="CB36" s="86" t="str">
        <f>IF(SUM('Test Sample Data'!AB$3:AB$50)&gt;10,IF(AND(ISNUMBER('Test Sample Data'!AB36),'Test Sample Data'!AB36&lt;37,'Test Sample Data'!AB36&gt;0),'Test Sample Data'!AB36,37),"")</f>
        <v/>
      </c>
      <c r="CC36" s="86" t="str">
        <f>IF(SUM('Test Sample Data'!AC$3:AC$50)&gt;10,IF(AND(ISNUMBER('Test Sample Data'!AC36),'Test Sample Data'!AC36&lt;37,'Test Sample Data'!AC36&gt;0),'Test Sample Data'!AC36,37),"")</f>
        <v/>
      </c>
      <c r="CD36" s="86" t="str">
        <f>IF(SUM('Test Sample Data'!AD$3:AD$50)&gt;10,IF(AND(ISNUMBER('Test Sample Data'!AD36),'Test Sample Data'!AD36&lt;37,'Test Sample Data'!AD36&gt;0),'Test Sample Data'!AD36,37),"")</f>
        <v/>
      </c>
      <c r="CE36" s="86" t="str">
        <f>IF(SUM('Test Sample Data'!AE$3:AE$50)&gt;10,IF(AND(ISNUMBER('Test Sample Data'!AE36),'Test Sample Data'!AE36&lt;37,'Test Sample Data'!AE36&gt;0),'Test Sample Data'!AE36,37),"")</f>
        <v/>
      </c>
      <c r="CF36" s="86" t="str">
        <f>IF(SUM('Test Sample Data'!AF$3:AF$50)&gt;10,IF(AND(ISNUMBER('Test Sample Data'!AF36),'Test Sample Data'!AF36&lt;37,'Test Sample Data'!AF36&gt;0),'Test Sample Data'!AF36,37),"")</f>
        <v/>
      </c>
      <c r="CG36" s="86" t="str">
        <f>IF(SUM('Test Sample Data'!AG$3:AG$50)&gt;10,IF(AND(ISNUMBER('Test Sample Data'!AG36),'Test Sample Data'!AG36&lt;37,'Test Sample Data'!AG36&gt;0),'Test Sample Data'!AG36,37),"")</f>
        <v/>
      </c>
      <c r="CH36" s="86" t="str">
        <f>IF(SUM('Test Sample Data'!AH$3:AH$50)&gt;10,IF(AND(ISNUMBER('Test Sample Data'!AH36),'Test Sample Data'!AH36&lt;37,'Test Sample Data'!AH36&gt;0),'Test Sample Data'!AH36,37),"")</f>
        <v/>
      </c>
      <c r="CI36" s="86" t="str">
        <f>IF(SUM('Test Sample Data'!AI$3:AI$50)&gt;10,IF(AND(ISNUMBER('Test Sample Data'!AI36),'Test Sample Data'!AI36&lt;37,'Test Sample Data'!AI36&gt;0),'Test Sample Data'!AI36,37),"")</f>
        <v/>
      </c>
      <c r="CJ36" s="86" t="str">
        <f>IF(SUM('Test Sample Data'!AJ$3:AJ$50)&gt;10,IF(AND(ISNUMBER('Test Sample Data'!AJ36),'Test Sample Data'!AJ36&lt;37,'Test Sample Data'!AJ36&gt;0),'Test Sample Data'!AJ36,37),"")</f>
        <v/>
      </c>
      <c r="CK36" s="86" t="str">
        <f>IF(SUM('Test Sample Data'!AK$3:AK$50)&gt;10,IF(AND(ISNUMBER('Test Sample Data'!AK36),'Test Sample Data'!AK36&lt;37,'Test Sample Data'!AK36&gt;0),'Test Sample Data'!AK36,37),"")</f>
        <v/>
      </c>
      <c r="CL36" s="86" t="str">
        <f>IF(SUM('Test Sample Data'!AL$3:AL$50)&gt;10,IF(AND(ISNUMBER('Test Sample Data'!AL36),'Test Sample Data'!AL36&lt;37,'Test Sample Data'!AL36&gt;0),'Test Sample Data'!AL36,37),"")</f>
        <v/>
      </c>
      <c r="CM36" s="86" t="str">
        <f>IF(SUM('Test Sample Data'!AM$3:AM$50)&gt;10,IF(AND(ISNUMBER('Test Sample Data'!AM36),'Test Sample Data'!AM36&lt;37,'Test Sample Data'!AM36&gt;0),'Test Sample Data'!AM36,37),"")</f>
        <v/>
      </c>
      <c r="CN36" s="86" t="str">
        <f>IF(SUM('Test Sample Data'!AN$3:AN$50)&gt;10,IF(AND(ISNUMBER('Test Sample Data'!AN36),'Test Sample Data'!AN36&lt;37,'Test Sample Data'!AN36&gt;0),'Test Sample Data'!AN36,37),"")</f>
        <v/>
      </c>
      <c r="CO36" s="86" t="str">
        <f>IF(SUM('Test Sample Data'!AO$3:AO$50)&gt;10,IF(AND(ISNUMBER('Test Sample Data'!AO36),'Test Sample Data'!AO36&lt;37,'Test Sample Data'!AO36&gt;0),'Test Sample Data'!AO36,37),"")</f>
        <v/>
      </c>
      <c r="CP36" s="86" t="str">
        <f>IF(SUM('Test Sample Data'!AP$3:AP$50)&gt;10,IF(AND(ISNUMBER('Test Sample Data'!AP36),'Test Sample Data'!AP36&lt;37,'Test Sample Data'!AP36&gt;0),'Test Sample Data'!AP36,37),"")</f>
        <v/>
      </c>
      <c r="CQ36" s="86" t="str">
        <f>IF(SUM('Test Sample Data'!AQ$3:AQ$50)&gt;10,IF(AND(ISNUMBER('Test Sample Data'!AQ36),'Test Sample Data'!AQ36&lt;37,'Test Sample Data'!AQ36&gt;0),'Test Sample Data'!AQ36,37),"")</f>
        <v/>
      </c>
      <c r="CR36" s="86" t="str">
        <f>IF(SUM('Test Sample Data'!AR$3:AR$50)&gt;10,IF(AND(ISNUMBER('Test Sample Data'!AR36),'Test Sample Data'!AR36&lt;37,'Test Sample Data'!AR36&gt;0),'Test Sample Data'!AR36,37),"")</f>
        <v/>
      </c>
      <c r="CS36" s="86" t="str">
        <f>IF(SUM('Test Sample Data'!AS$3:AS$50)&gt;10,IF(AND(ISNUMBER('Test Sample Data'!AS36),'Test Sample Data'!AS36&lt;37,'Test Sample Data'!AS36&gt;0),'Test Sample Data'!AS36,37),"")</f>
        <v/>
      </c>
      <c r="CT36" s="86" t="str">
        <f>IF(SUM('Test Sample Data'!AT$3:AT$50)&gt;10,IF(AND(ISNUMBER('Test Sample Data'!AT36),'Test Sample Data'!AT36&lt;37,'Test Sample Data'!AT36&gt;0),'Test Sample Data'!AT36,37),"")</f>
        <v/>
      </c>
      <c r="CU36" s="86" t="str">
        <f>IF(SUM('Test Sample Data'!AU$3:AU$50)&gt;10,IF(AND(ISNUMBER('Test Sample Data'!AU36),'Test Sample Data'!AU36&lt;37,'Test Sample Data'!AU36&gt;0),'Test Sample Data'!AU36,37),"")</f>
        <v/>
      </c>
      <c r="CV36" s="86" t="str">
        <f>IF(SUM('Test Sample Data'!AV$3:AV$50)&gt;10,IF(AND(ISNUMBER('Test Sample Data'!AV36),'Test Sample Data'!AV36&lt;37,'Test Sample Data'!AV36&gt;0),'Test Sample Data'!AV36,37),"")</f>
        <v/>
      </c>
      <c r="CW36" s="86" t="str">
        <f>IF(SUM('Test Sample Data'!AW$3:AW$50)&gt;10,IF(AND(ISNUMBER('Test Sample Data'!AW36),'Test Sample Data'!AW36&lt;37,'Test Sample Data'!AW36&gt;0),'Test Sample Data'!AW36,37),"")</f>
        <v/>
      </c>
      <c r="CX36" s="86" t="str">
        <f>IF(SUM('Test Sample Data'!AX$3:AX$50)&gt;10,IF(AND(ISNUMBER('Test Sample Data'!AX36),'Test Sample Data'!AX36&lt;37,'Test Sample Data'!AX36&gt;0),'Test Sample Data'!AX36,37),"")</f>
        <v/>
      </c>
      <c r="CY36" s="87">
        <f>IF(ISERROR(AVERAGE(Calculations!BC36:CX36)),"",AVERAGE(Calculations!BC36:CX36))</f>
        <v>23.580000000000002</v>
      </c>
      <c r="CZ36" s="87">
        <f>IF(ISERROR(STDEV(Calculations!BC36:CX36)),"",IF(COUNT(Calculations!BC36:CX36)&lt;3,"N/A",STDEV(Calculations!BC36:CX36)))</f>
        <v>3.6055512754640105E-2</v>
      </c>
      <c r="DA36" s="84" t="s">
        <v>1550</v>
      </c>
      <c r="DB36" s="85" t="str">
        <f>'Array Table'!B35</f>
        <v>Parabacteroides distasonis</v>
      </c>
      <c r="DC36" s="87">
        <f>IF(SUM('No Template Controls'!C$3:C$50)&gt;10,IF(AND(ISNUMBER('No Template Controls'!C36),'No Template Controls'!C36&lt;37,'No Template Controls'!C36&gt;0),'No Template Controls'!C36,37),"")</f>
        <v>37</v>
      </c>
      <c r="DD36" s="87">
        <f>IF(SUM('No Template Controls'!D$3:D$50)&gt;10,IF(AND(ISNUMBER('No Template Controls'!D36),'No Template Controls'!D36&lt;37,'No Template Controls'!D36&gt;0),'No Template Controls'!D36,37),"")</f>
        <v>37</v>
      </c>
      <c r="DE36" s="87">
        <f>IF(SUM('No Template Controls'!E$3:E$50)&gt;10,IF(AND(ISNUMBER('No Template Controls'!E36),'No Template Controls'!E36&lt;37,'No Template Controls'!E36&gt;0),'No Template Controls'!E36,37),"")</f>
        <v>37</v>
      </c>
      <c r="DF36" s="87" t="str">
        <f>IF(SUM('No Template Controls'!F$3:F$50)&gt;10,IF(AND(ISNUMBER('No Template Controls'!F36),'No Template Controls'!F36&lt;37,'No Template Controls'!F36&gt;0),'No Template Controls'!F36,37),"")</f>
        <v/>
      </c>
      <c r="DG36" s="87" t="str">
        <f>IF(SUM('No Template Controls'!G$3:G$50)&gt;10,IF(AND(ISNUMBER('No Template Controls'!G36),'No Template Controls'!G36&lt;37,'No Template Controls'!G36&gt;0),'No Template Controls'!G36,37),"")</f>
        <v/>
      </c>
      <c r="DH36" s="87" t="str">
        <f>IF(SUM('No Template Controls'!H$3:H$50)&gt;10,IF(AND(ISNUMBER('No Template Controls'!H36),'No Template Controls'!H36&lt;37,'No Template Controls'!H36&gt;0),'No Template Controls'!H36,37),"")</f>
        <v/>
      </c>
      <c r="DI36" s="87">
        <f>IF(ISERROR(AVERAGE(Calculations!DC36:DH36)),"",AVERAGE(Calculations!DC36:DH36))</f>
        <v>37</v>
      </c>
      <c r="DJ36" s="87">
        <f>IF(ISERROR(STDEV(Calculations!DC36:DH36)),"",IF(COUNT(Calculations!DC36:DH36)&lt;3,"N/A",STDEV(Calculations!DC36:DH36)))</f>
        <v>0</v>
      </c>
      <c r="DK36" s="84" t="s">
        <v>1550</v>
      </c>
      <c r="DL36" s="85" t="str">
        <f>'Array Table'!B35</f>
        <v>Parabacteroides distasonis</v>
      </c>
      <c r="DM36" s="86">
        <f t="shared" si="0"/>
        <v>-1.0899999999999999</v>
      </c>
      <c r="DN36" s="86">
        <f t="shared" si="1"/>
        <v>-1.2850000000000001</v>
      </c>
      <c r="DO36" s="86">
        <f t="shared" si="2"/>
        <v>-1.1000000000000014</v>
      </c>
      <c r="DP36" s="86" t="str">
        <f t="shared" si="3"/>
        <v/>
      </c>
      <c r="DQ36" s="86" t="str">
        <f t="shared" si="4"/>
        <v/>
      </c>
      <c r="DR36" s="86" t="str">
        <f t="shared" si="5"/>
        <v/>
      </c>
      <c r="DS36" s="86" t="str">
        <f t="shared" si="6"/>
        <v/>
      </c>
      <c r="DT36" s="86" t="str">
        <f t="shared" si="7"/>
        <v/>
      </c>
      <c r="DU36" s="86" t="str">
        <f t="shared" si="8"/>
        <v/>
      </c>
      <c r="DV36" s="86" t="str">
        <f t="shared" si="9"/>
        <v/>
      </c>
      <c r="DW36" s="86" t="str">
        <f t="shared" si="10"/>
        <v/>
      </c>
      <c r="DX36" s="86" t="str">
        <f t="shared" si="11"/>
        <v/>
      </c>
      <c r="DY36" s="86" t="str">
        <f t="shared" si="12"/>
        <v/>
      </c>
      <c r="DZ36" s="86" t="str">
        <f t="shared" si="13"/>
        <v/>
      </c>
      <c r="EA36" s="86" t="str">
        <f t="shared" si="14"/>
        <v/>
      </c>
      <c r="EB36" s="86" t="str">
        <f t="shared" si="15"/>
        <v/>
      </c>
      <c r="EC36" s="86" t="str">
        <f t="shared" si="16"/>
        <v/>
      </c>
      <c r="ED36" s="86" t="str">
        <f t="shared" si="17"/>
        <v/>
      </c>
      <c r="EE36" s="86" t="str">
        <f t="shared" si="18"/>
        <v/>
      </c>
      <c r="EF36" s="86" t="str">
        <f t="shared" si="19"/>
        <v/>
      </c>
      <c r="EG36" s="86" t="str">
        <f t="shared" si="20"/>
        <v/>
      </c>
      <c r="EH36" s="86" t="str">
        <f t="shared" si="21"/>
        <v/>
      </c>
      <c r="EI36" s="86" t="str">
        <f t="shared" si="22"/>
        <v/>
      </c>
      <c r="EJ36" s="86" t="str">
        <f t="shared" si="23"/>
        <v/>
      </c>
      <c r="EK36" s="86" t="str">
        <f t="shared" si="24"/>
        <v/>
      </c>
      <c r="EL36" s="86" t="str">
        <f t="shared" si="25"/>
        <v/>
      </c>
      <c r="EM36" s="86" t="str">
        <f t="shared" si="26"/>
        <v/>
      </c>
      <c r="EN36" s="86" t="str">
        <f t="shared" si="27"/>
        <v/>
      </c>
      <c r="EO36" s="86" t="str">
        <f t="shared" si="28"/>
        <v/>
      </c>
      <c r="EP36" s="86" t="str">
        <f t="shared" si="29"/>
        <v/>
      </c>
      <c r="EQ36" s="86" t="str">
        <f t="shared" si="30"/>
        <v/>
      </c>
      <c r="ER36" s="86" t="str">
        <f t="shared" si="31"/>
        <v/>
      </c>
      <c r="ES36" s="86" t="str">
        <f t="shared" si="32"/>
        <v/>
      </c>
      <c r="ET36" s="86" t="str">
        <f t="shared" si="33"/>
        <v/>
      </c>
      <c r="EU36" s="86" t="str">
        <f t="shared" si="34"/>
        <v/>
      </c>
      <c r="EV36" s="86" t="str">
        <f t="shared" si="35"/>
        <v/>
      </c>
      <c r="EW36" s="86" t="str">
        <f t="shared" si="36"/>
        <v/>
      </c>
      <c r="EX36" s="86" t="str">
        <f t="shared" si="37"/>
        <v/>
      </c>
      <c r="EY36" s="86" t="str">
        <f t="shared" si="38"/>
        <v/>
      </c>
      <c r="EZ36" s="86" t="str">
        <f t="shared" si="39"/>
        <v/>
      </c>
      <c r="FA36" s="86" t="str">
        <f t="shared" si="40"/>
        <v/>
      </c>
      <c r="FB36" s="86" t="str">
        <f t="shared" si="41"/>
        <v/>
      </c>
      <c r="FC36" s="86" t="str">
        <f t="shared" si="42"/>
        <v/>
      </c>
      <c r="FD36" s="86" t="str">
        <f t="shared" si="43"/>
        <v/>
      </c>
      <c r="FE36" s="86" t="str">
        <f t="shared" si="44"/>
        <v/>
      </c>
      <c r="FF36" s="86" t="str">
        <f t="shared" si="45"/>
        <v/>
      </c>
      <c r="FG36" s="86" t="str">
        <f t="shared" si="46"/>
        <v/>
      </c>
      <c r="FH36" s="86" t="str">
        <f t="shared" si="47"/>
        <v/>
      </c>
      <c r="FI36" s="88">
        <f t="shared" si="48"/>
        <v>-1.1583333333333339</v>
      </c>
      <c r="FJ36" s="84" t="s">
        <v>1550</v>
      </c>
      <c r="FK36" s="85" t="str">
        <f>'Array Table'!B35</f>
        <v>Parabacteroides distasonis</v>
      </c>
      <c r="FL36" s="86">
        <f t="shared" si="49"/>
        <v>-0.80499999999999972</v>
      </c>
      <c r="FM36" s="86">
        <f t="shared" si="50"/>
        <v>-1.7349999999999994</v>
      </c>
      <c r="FN36" s="86">
        <f t="shared" si="51"/>
        <v>-0.28500000000000014</v>
      </c>
      <c r="FO36" s="86" t="str">
        <f t="shared" si="52"/>
        <v/>
      </c>
      <c r="FP36" s="86" t="str">
        <f t="shared" si="53"/>
        <v/>
      </c>
      <c r="FQ36" s="86" t="str">
        <f t="shared" si="54"/>
        <v/>
      </c>
      <c r="FR36" s="86" t="str">
        <f t="shared" si="55"/>
        <v/>
      </c>
      <c r="FS36" s="86" t="str">
        <f t="shared" si="56"/>
        <v/>
      </c>
      <c r="FT36" s="86" t="str">
        <f t="shared" si="57"/>
        <v/>
      </c>
      <c r="FU36" s="86" t="str">
        <f t="shared" si="58"/>
        <v/>
      </c>
      <c r="FV36" s="86" t="str">
        <f t="shared" si="59"/>
        <v/>
      </c>
      <c r="FW36" s="86" t="str">
        <f t="shared" si="60"/>
        <v/>
      </c>
      <c r="FX36" s="86" t="str">
        <f t="shared" si="61"/>
        <v/>
      </c>
      <c r="FY36" s="86" t="str">
        <f t="shared" si="62"/>
        <v/>
      </c>
      <c r="FZ36" s="86" t="str">
        <f t="shared" si="63"/>
        <v/>
      </c>
      <c r="GA36" s="86" t="str">
        <f t="shared" si="64"/>
        <v/>
      </c>
      <c r="GB36" s="86" t="str">
        <f t="shared" si="65"/>
        <v/>
      </c>
      <c r="GC36" s="86" t="str">
        <f t="shared" si="66"/>
        <v/>
      </c>
      <c r="GD36" s="86" t="str">
        <f t="shared" si="67"/>
        <v/>
      </c>
      <c r="GE36" s="86" t="str">
        <f t="shared" si="68"/>
        <v/>
      </c>
      <c r="GF36" s="86" t="str">
        <f t="shared" si="69"/>
        <v/>
      </c>
      <c r="GG36" s="86" t="str">
        <f t="shared" si="70"/>
        <v/>
      </c>
      <c r="GH36" s="86" t="str">
        <f t="shared" si="71"/>
        <v/>
      </c>
      <c r="GI36" s="86" t="str">
        <f t="shared" si="72"/>
        <v/>
      </c>
      <c r="GJ36" s="86" t="str">
        <f t="shared" si="73"/>
        <v/>
      </c>
      <c r="GK36" s="86" t="str">
        <f t="shared" si="74"/>
        <v/>
      </c>
      <c r="GL36" s="86" t="str">
        <f t="shared" si="75"/>
        <v/>
      </c>
      <c r="GM36" s="86" t="str">
        <f t="shared" si="76"/>
        <v/>
      </c>
      <c r="GN36" s="86" t="str">
        <f t="shared" si="77"/>
        <v/>
      </c>
      <c r="GO36" s="86" t="str">
        <f t="shared" si="78"/>
        <v/>
      </c>
      <c r="GP36" s="86" t="str">
        <f t="shared" si="79"/>
        <v/>
      </c>
      <c r="GQ36" s="86" t="str">
        <f t="shared" si="80"/>
        <v/>
      </c>
      <c r="GR36" s="86" t="str">
        <f t="shared" si="81"/>
        <v/>
      </c>
      <c r="GS36" s="86" t="str">
        <f t="shared" si="82"/>
        <v/>
      </c>
      <c r="GT36" s="86" t="str">
        <f t="shared" si="83"/>
        <v/>
      </c>
      <c r="GU36" s="86" t="str">
        <f t="shared" si="84"/>
        <v/>
      </c>
      <c r="GV36" s="86" t="str">
        <f t="shared" si="85"/>
        <v/>
      </c>
      <c r="GW36" s="86" t="str">
        <f t="shared" si="86"/>
        <v/>
      </c>
      <c r="GX36" s="86" t="str">
        <f t="shared" si="87"/>
        <v/>
      </c>
      <c r="GY36" s="86" t="str">
        <f t="shared" si="88"/>
        <v/>
      </c>
      <c r="GZ36" s="86" t="str">
        <f t="shared" si="89"/>
        <v/>
      </c>
      <c r="HA36" s="86" t="str">
        <f t="shared" si="90"/>
        <v/>
      </c>
      <c r="HB36" s="86" t="str">
        <f t="shared" si="91"/>
        <v/>
      </c>
      <c r="HC36" s="86" t="str">
        <f t="shared" si="92"/>
        <v/>
      </c>
      <c r="HD36" s="86" t="str">
        <f t="shared" si="93"/>
        <v/>
      </c>
      <c r="HE36" s="86" t="str">
        <f t="shared" si="94"/>
        <v/>
      </c>
      <c r="HF36" s="86" t="str">
        <f t="shared" si="95"/>
        <v/>
      </c>
      <c r="HG36" s="86" t="str">
        <f t="shared" si="96"/>
        <v/>
      </c>
      <c r="HH36" s="89">
        <f t="shared" si="97"/>
        <v>-0.94166666666666643</v>
      </c>
      <c r="HI36" s="84" t="s">
        <v>1550</v>
      </c>
      <c r="HJ36" s="85" t="str">
        <f>'Array Table'!B35</f>
        <v>Parabacteroides distasonis</v>
      </c>
      <c r="HK36" s="87">
        <f t="shared" si="154"/>
        <v>-1.1620455869578403</v>
      </c>
      <c r="HL36" s="90">
        <f>IF(HK36&gt;=1,HK36,(-1/HK36))</f>
        <v>0.86055143724432948</v>
      </c>
      <c r="HM36" s="87">
        <f t="shared" si="150"/>
        <v>-6.522316572719622E-2</v>
      </c>
      <c r="HN36" s="84" t="s">
        <v>1550</v>
      </c>
      <c r="HO36" s="85" t="str">
        <f>'Array Table'!B35</f>
        <v>Parabacteroides distasonis</v>
      </c>
      <c r="HP36" s="92">
        <f t="shared" si="151"/>
        <v>13.59</v>
      </c>
      <c r="HQ36" s="92">
        <f t="shared" si="236"/>
        <v>13.559999999999999</v>
      </c>
      <c r="HR36" s="92">
        <f t="shared" si="237"/>
        <v>13.600000000000001</v>
      </c>
      <c r="HS36" s="92" t="str">
        <f t="shared" si="238"/>
        <v/>
      </c>
      <c r="HT36" s="92" t="str">
        <f t="shared" si="239"/>
        <v/>
      </c>
      <c r="HU36" s="92" t="str">
        <f t="shared" si="240"/>
        <v/>
      </c>
      <c r="HV36" s="92" t="str">
        <f t="shared" si="241"/>
        <v/>
      </c>
      <c r="HW36" s="92" t="str">
        <f t="shared" si="242"/>
        <v/>
      </c>
      <c r="HX36" s="92" t="str">
        <f t="shared" si="243"/>
        <v/>
      </c>
      <c r="HY36" s="92" t="str">
        <f t="shared" si="244"/>
        <v/>
      </c>
      <c r="HZ36" s="92" t="str">
        <f t="shared" si="245"/>
        <v/>
      </c>
      <c r="IA36" s="92" t="str">
        <f t="shared" si="246"/>
        <v/>
      </c>
      <c r="IB36" s="92" t="str">
        <f t="shared" si="247"/>
        <v/>
      </c>
      <c r="IC36" s="92" t="str">
        <f t="shared" si="248"/>
        <v/>
      </c>
      <c r="ID36" s="92" t="str">
        <f t="shared" si="249"/>
        <v/>
      </c>
      <c r="IE36" s="92" t="str">
        <f t="shared" si="250"/>
        <v/>
      </c>
      <c r="IF36" s="92" t="str">
        <f t="shared" si="251"/>
        <v/>
      </c>
      <c r="IG36" s="92" t="str">
        <f t="shared" si="252"/>
        <v/>
      </c>
      <c r="IH36" s="92" t="str">
        <f t="shared" si="253"/>
        <v/>
      </c>
      <c r="II36" s="92" t="str">
        <f t="shared" si="254"/>
        <v/>
      </c>
      <c r="IJ36" s="92" t="str">
        <f t="shared" si="255"/>
        <v/>
      </c>
      <c r="IK36" s="92" t="str">
        <f t="shared" si="155"/>
        <v/>
      </c>
      <c r="IL36" s="92" t="str">
        <f t="shared" si="156"/>
        <v/>
      </c>
      <c r="IM36" s="92" t="str">
        <f t="shared" si="157"/>
        <v/>
      </c>
      <c r="IN36" s="92" t="str">
        <f t="shared" si="158"/>
        <v/>
      </c>
      <c r="IO36" s="92" t="str">
        <f t="shared" si="159"/>
        <v/>
      </c>
      <c r="IP36" s="92" t="str">
        <f t="shared" si="160"/>
        <v/>
      </c>
      <c r="IQ36" s="92" t="str">
        <f t="shared" si="161"/>
        <v/>
      </c>
      <c r="IR36" s="92" t="str">
        <f t="shared" si="162"/>
        <v/>
      </c>
      <c r="IS36" s="92" t="str">
        <f t="shared" si="163"/>
        <v/>
      </c>
      <c r="IT36" s="92" t="str">
        <f t="shared" si="164"/>
        <v/>
      </c>
      <c r="IU36" s="92" t="str">
        <f t="shared" si="165"/>
        <v/>
      </c>
      <c r="IV36" s="92" t="str">
        <f t="shared" si="166"/>
        <v/>
      </c>
      <c r="IW36" s="92" t="str">
        <f t="shared" si="167"/>
        <v/>
      </c>
      <c r="IX36" s="92" t="str">
        <f t="shared" si="168"/>
        <v/>
      </c>
      <c r="IY36" s="92" t="str">
        <f t="shared" si="169"/>
        <v/>
      </c>
      <c r="IZ36" s="92" t="str">
        <f t="shared" si="170"/>
        <v/>
      </c>
      <c r="JA36" s="92" t="str">
        <f t="shared" si="171"/>
        <v/>
      </c>
      <c r="JB36" s="92" t="str">
        <f t="shared" si="172"/>
        <v/>
      </c>
      <c r="JC36" s="92" t="str">
        <f t="shared" si="173"/>
        <v/>
      </c>
      <c r="JD36" s="92" t="str">
        <f t="shared" si="174"/>
        <v/>
      </c>
      <c r="JE36" s="92" t="str">
        <f t="shared" si="175"/>
        <v/>
      </c>
      <c r="JF36" s="92" t="str">
        <f t="shared" si="176"/>
        <v/>
      </c>
      <c r="JG36" s="92" t="str">
        <f t="shared" si="177"/>
        <v/>
      </c>
      <c r="JH36" s="92" t="str">
        <f t="shared" si="178"/>
        <v/>
      </c>
      <c r="JI36" s="92" t="str">
        <f t="shared" si="179"/>
        <v/>
      </c>
      <c r="JJ36" s="92" t="str">
        <f t="shared" si="180"/>
        <v/>
      </c>
      <c r="JK36" s="92" t="str">
        <f t="shared" si="181"/>
        <v/>
      </c>
      <c r="JL36" s="84" t="s">
        <v>1550</v>
      </c>
      <c r="JM36" s="85" t="str">
        <f>'Array Table'!B35</f>
        <v>Parabacteroides distasonis</v>
      </c>
      <c r="JN36" s="92">
        <f t="shared" si="152"/>
        <v>13.45</v>
      </c>
      <c r="JO36" s="92">
        <f t="shared" si="256"/>
        <v>13.379999999999999</v>
      </c>
      <c r="JP36" s="92">
        <f t="shared" si="257"/>
        <v>13.43</v>
      </c>
      <c r="JQ36" s="92" t="str">
        <f t="shared" si="258"/>
        <v/>
      </c>
      <c r="JR36" s="92" t="str">
        <f t="shared" si="259"/>
        <v/>
      </c>
      <c r="JS36" s="92" t="str">
        <f t="shared" si="260"/>
        <v/>
      </c>
      <c r="JT36" s="92" t="str">
        <f t="shared" si="261"/>
        <v/>
      </c>
      <c r="JU36" s="92" t="str">
        <f t="shared" si="262"/>
        <v/>
      </c>
      <c r="JV36" s="92" t="str">
        <f t="shared" si="263"/>
        <v/>
      </c>
      <c r="JW36" s="92" t="str">
        <f t="shared" si="264"/>
        <v/>
      </c>
      <c r="JX36" s="92" t="str">
        <f t="shared" si="265"/>
        <v/>
      </c>
      <c r="JY36" s="92" t="str">
        <f t="shared" si="266"/>
        <v/>
      </c>
      <c r="JZ36" s="92" t="str">
        <f t="shared" si="267"/>
        <v/>
      </c>
      <c r="KA36" s="92" t="str">
        <f t="shared" si="268"/>
        <v/>
      </c>
      <c r="KB36" s="92" t="str">
        <f t="shared" si="269"/>
        <v/>
      </c>
      <c r="KC36" s="92" t="str">
        <f t="shared" si="270"/>
        <v/>
      </c>
      <c r="KD36" s="92" t="str">
        <f t="shared" si="271"/>
        <v/>
      </c>
      <c r="KE36" s="92" t="str">
        <f t="shared" si="272"/>
        <v/>
      </c>
      <c r="KF36" s="92" t="str">
        <f t="shared" si="273"/>
        <v/>
      </c>
      <c r="KG36" s="92" t="str">
        <f t="shared" si="274"/>
        <v/>
      </c>
      <c r="KH36" s="92" t="str">
        <f t="shared" si="275"/>
        <v/>
      </c>
      <c r="KI36" s="92" t="str">
        <f t="shared" si="182"/>
        <v/>
      </c>
      <c r="KJ36" s="92" t="str">
        <f t="shared" si="183"/>
        <v/>
      </c>
      <c r="KK36" s="92" t="str">
        <f t="shared" si="184"/>
        <v/>
      </c>
      <c r="KL36" s="92" t="str">
        <f t="shared" si="185"/>
        <v/>
      </c>
      <c r="KM36" s="92" t="str">
        <f t="shared" si="186"/>
        <v/>
      </c>
      <c r="KN36" s="92" t="str">
        <f t="shared" si="187"/>
        <v/>
      </c>
      <c r="KO36" s="92" t="str">
        <f t="shared" si="188"/>
        <v/>
      </c>
      <c r="KP36" s="92" t="str">
        <f t="shared" si="189"/>
        <v/>
      </c>
      <c r="KQ36" s="92" t="str">
        <f t="shared" si="190"/>
        <v/>
      </c>
      <c r="KR36" s="92" t="str">
        <f t="shared" si="191"/>
        <v/>
      </c>
      <c r="KS36" s="92" t="str">
        <f t="shared" si="192"/>
        <v/>
      </c>
      <c r="KT36" s="92" t="str">
        <f t="shared" si="193"/>
        <v/>
      </c>
      <c r="KU36" s="92" t="str">
        <f t="shared" si="194"/>
        <v/>
      </c>
      <c r="KV36" s="92" t="str">
        <f t="shared" si="195"/>
        <v/>
      </c>
      <c r="KW36" s="92" t="str">
        <f t="shared" si="196"/>
        <v/>
      </c>
      <c r="KX36" s="92" t="str">
        <f t="shared" si="197"/>
        <v/>
      </c>
      <c r="KY36" s="92" t="str">
        <f t="shared" si="198"/>
        <v/>
      </c>
      <c r="KZ36" s="92" t="str">
        <f t="shared" si="199"/>
        <v/>
      </c>
      <c r="LA36" s="92" t="str">
        <f t="shared" si="200"/>
        <v/>
      </c>
      <c r="LB36" s="92" t="str">
        <f t="shared" si="201"/>
        <v/>
      </c>
      <c r="LC36" s="92" t="str">
        <f t="shared" si="202"/>
        <v/>
      </c>
      <c r="LD36" s="92" t="str">
        <f t="shared" si="203"/>
        <v/>
      </c>
      <c r="LE36" s="92" t="str">
        <f t="shared" si="204"/>
        <v/>
      </c>
      <c r="LF36" s="92" t="str">
        <f t="shared" si="205"/>
        <v/>
      </c>
      <c r="LG36" s="92" t="str">
        <f t="shared" si="206"/>
        <v/>
      </c>
      <c r="LH36" s="92" t="str">
        <f t="shared" si="207"/>
        <v/>
      </c>
      <c r="LI36" s="92" t="str">
        <f t="shared" si="208"/>
        <v/>
      </c>
      <c r="LJ36" s="84" t="s">
        <v>1550</v>
      </c>
      <c r="LK36" s="85" t="str">
        <f>'Array Table'!B35</f>
        <v>Parabacteroides distasonis</v>
      </c>
      <c r="LL36" s="93" t="str">
        <f t="shared" si="153"/>
        <v>+</v>
      </c>
      <c r="LM36" s="93" t="str">
        <f t="shared" si="276"/>
        <v>+</v>
      </c>
      <c r="LN36" s="93" t="str">
        <f t="shared" si="277"/>
        <v>+</v>
      </c>
      <c r="LO36" s="93" t="str">
        <f t="shared" si="278"/>
        <v/>
      </c>
      <c r="LP36" s="93" t="str">
        <f t="shared" si="279"/>
        <v/>
      </c>
      <c r="LQ36" s="93" t="str">
        <f t="shared" si="280"/>
        <v/>
      </c>
      <c r="LR36" s="93" t="str">
        <f t="shared" si="281"/>
        <v/>
      </c>
      <c r="LS36" s="93" t="str">
        <f t="shared" si="282"/>
        <v/>
      </c>
      <c r="LT36" s="93" t="str">
        <f t="shared" si="283"/>
        <v/>
      </c>
      <c r="LU36" s="93" t="str">
        <f t="shared" si="284"/>
        <v/>
      </c>
      <c r="LV36" s="93" t="str">
        <f t="shared" si="285"/>
        <v/>
      </c>
      <c r="LW36" s="93" t="str">
        <f t="shared" si="286"/>
        <v/>
      </c>
      <c r="LX36" s="93" t="str">
        <f t="shared" si="287"/>
        <v/>
      </c>
      <c r="LY36" s="93" t="str">
        <f t="shared" si="288"/>
        <v/>
      </c>
      <c r="LZ36" s="93" t="str">
        <f t="shared" si="289"/>
        <v/>
      </c>
      <c r="MA36" s="93" t="str">
        <f t="shared" si="290"/>
        <v/>
      </c>
      <c r="MB36" s="93" t="str">
        <f t="shared" si="291"/>
        <v/>
      </c>
      <c r="MC36" s="93" t="str">
        <f t="shared" si="292"/>
        <v/>
      </c>
      <c r="MD36" s="93" t="str">
        <f t="shared" si="293"/>
        <v/>
      </c>
      <c r="ME36" s="93" t="str">
        <f t="shared" si="294"/>
        <v/>
      </c>
      <c r="MF36" s="93" t="str">
        <f t="shared" si="295"/>
        <v/>
      </c>
      <c r="MG36" s="93" t="str">
        <f t="shared" si="209"/>
        <v/>
      </c>
      <c r="MH36" s="93" t="str">
        <f t="shared" si="210"/>
        <v/>
      </c>
      <c r="MI36" s="93" t="str">
        <f t="shared" si="211"/>
        <v/>
      </c>
      <c r="MJ36" s="93" t="str">
        <f t="shared" si="212"/>
        <v/>
      </c>
      <c r="MK36" s="93" t="str">
        <f t="shared" si="213"/>
        <v/>
      </c>
      <c r="ML36" s="93" t="str">
        <f t="shared" si="214"/>
        <v/>
      </c>
      <c r="MM36" s="93" t="str">
        <f t="shared" si="215"/>
        <v/>
      </c>
      <c r="MN36" s="93" t="str">
        <f t="shared" si="216"/>
        <v/>
      </c>
      <c r="MO36" s="93" t="str">
        <f t="shared" si="217"/>
        <v/>
      </c>
      <c r="MP36" s="93" t="str">
        <f t="shared" si="218"/>
        <v/>
      </c>
      <c r="MQ36" s="93" t="str">
        <f t="shared" si="219"/>
        <v/>
      </c>
      <c r="MR36" s="93" t="str">
        <f t="shared" si="220"/>
        <v/>
      </c>
      <c r="MS36" s="93" t="str">
        <f t="shared" si="221"/>
        <v/>
      </c>
      <c r="MT36" s="93" t="str">
        <f t="shared" si="222"/>
        <v/>
      </c>
      <c r="MU36" s="93" t="str">
        <f t="shared" si="223"/>
        <v/>
      </c>
      <c r="MV36" s="93" t="str">
        <f t="shared" si="224"/>
        <v/>
      </c>
      <c r="MW36" s="93" t="str">
        <f t="shared" si="225"/>
        <v/>
      </c>
      <c r="MX36" s="93" t="str">
        <f t="shared" si="226"/>
        <v/>
      </c>
      <c r="MY36" s="93" t="str">
        <f t="shared" si="227"/>
        <v/>
      </c>
      <c r="MZ36" s="93" t="str">
        <f t="shared" si="228"/>
        <v/>
      </c>
      <c r="NA36" s="93" t="str">
        <f t="shared" si="229"/>
        <v/>
      </c>
      <c r="NB36" s="93" t="str">
        <f t="shared" si="230"/>
        <v/>
      </c>
      <c r="NC36" s="93" t="str">
        <f t="shared" si="231"/>
        <v/>
      </c>
      <c r="ND36" s="93" t="str">
        <f t="shared" si="232"/>
        <v/>
      </c>
      <c r="NE36" s="93" t="str">
        <f t="shared" si="233"/>
        <v/>
      </c>
      <c r="NF36" s="93" t="str">
        <f t="shared" si="234"/>
        <v/>
      </c>
      <c r="NG36" s="93" t="str">
        <f t="shared" si="235"/>
        <v/>
      </c>
      <c r="NH36" s="84" t="s">
        <v>1550</v>
      </c>
      <c r="NI36" s="85" t="str">
        <f>'Array Table'!B35</f>
        <v>Parabacteroides distasonis</v>
      </c>
      <c r="NJ36" s="93" t="str">
        <f t="shared" si="101"/>
        <v>+</v>
      </c>
      <c r="NK36" s="93" t="str">
        <f t="shared" si="102"/>
        <v>+</v>
      </c>
      <c r="NL36" s="93" t="str">
        <f t="shared" si="103"/>
        <v>+</v>
      </c>
      <c r="NM36" s="93" t="str">
        <f t="shared" si="104"/>
        <v/>
      </c>
      <c r="NN36" s="93" t="str">
        <f t="shared" si="105"/>
        <v/>
      </c>
      <c r="NO36" s="93" t="str">
        <f t="shared" si="106"/>
        <v/>
      </c>
      <c r="NP36" s="93" t="str">
        <f t="shared" si="107"/>
        <v/>
      </c>
      <c r="NQ36" s="93" t="str">
        <f t="shared" si="108"/>
        <v/>
      </c>
      <c r="NR36" s="93" t="str">
        <f t="shared" si="109"/>
        <v/>
      </c>
      <c r="NS36" s="93" t="str">
        <f t="shared" si="110"/>
        <v/>
      </c>
      <c r="NT36" s="93" t="str">
        <f t="shared" si="111"/>
        <v/>
      </c>
      <c r="NU36" s="93" t="str">
        <f t="shared" si="112"/>
        <v/>
      </c>
      <c r="NV36" s="93" t="str">
        <f t="shared" si="113"/>
        <v/>
      </c>
      <c r="NW36" s="93" t="str">
        <f t="shared" si="114"/>
        <v/>
      </c>
      <c r="NX36" s="93" t="str">
        <f t="shared" si="115"/>
        <v/>
      </c>
      <c r="NY36" s="93" t="str">
        <f t="shared" si="116"/>
        <v/>
      </c>
      <c r="NZ36" s="93" t="str">
        <f t="shared" si="117"/>
        <v/>
      </c>
      <c r="OA36" s="93" t="str">
        <f t="shared" si="118"/>
        <v/>
      </c>
      <c r="OB36" s="93" t="str">
        <f t="shared" si="119"/>
        <v/>
      </c>
      <c r="OC36" s="93" t="str">
        <f t="shared" si="120"/>
        <v/>
      </c>
      <c r="OD36" s="93" t="str">
        <f t="shared" si="121"/>
        <v/>
      </c>
      <c r="OE36" s="93" t="str">
        <f t="shared" si="122"/>
        <v/>
      </c>
      <c r="OF36" s="93" t="str">
        <f t="shared" si="123"/>
        <v/>
      </c>
      <c r="OG36" s="93" t="str">
        <f t="shared" si="124"/>
        <v/>
      </c>
      <c r="OH36" s="93" t="str">
        <f t="shared" si="125"/>
        <v/>
      </c>
      <c r="OI36" s="93" t="str">
        <f t="shared" si="126"/>
        <v/>
      </c>
      <c r="OJ36" s="93" t="str">
        <f t="shared" si="127"/>
        <v/>
      </c>
      <c r="OK36" s="93" t="str">
        <f t="shared" si="128"/>
        <v/>
      </c>
      <c r="OL36" s="93" t="str">
        <f t="shared" si="129"/>
        <v/>
      </c>
      <c r="OM36" s="93" t="str">
        <f t="shared" si="130"/>
        <v/>
      </c>
      <c r="ON36" s="93" t="str">
        <f t="shared" si="131"/>
        <v/>
      </c>
      <c r="OO36" s="93" t="str">
        <f t="shared" si="132"/>
        <v/>
      </c>
      <c r="OP36" s="93" t="str">
        <f t="shared" si="133"/>
        <v/>
      </c>
      <c r="OQ36" s="93" t="str">
        <f t="shared" si="134"/>
        <v/>
      </c>
      <c r="OR36" s="93" t="str">
        <f t="shared" si="135"/>
        <v/>
      </c>
      <c r="OS36" s="93" t="str">
        <f t="shared" si="136"/>
        <v/>
      </c>
      <c r="OT36" s="93" t="str">
        <f t="shared" si="137"/>
        <v/>
      </c>
      <c r="OU36" s="93" t="str">
        <f t="shared" si="138"/>
        <v/>
      </c>
      <c r="OV36" s="93" t="str">
        <f t="shared" si="139"/>
        <v/>
      </c>
      <c r="OW36" s="93" t="str">
        <f t="shared" si="140"/>
        <v/>
      </c>
      <c r="OX36" s="93" t="str">
        <f t="shared" si="141"/>
        <v/>
      </c>
      <c r="OY36" s="93" t="str">
        <f t="shared" si="142"/>
        <v/>
      </c>
      <c r="OZ36" s="93" t="str">
        <f t="shared" si="143"/>
        <v/>
      </c>
      <c r="PA36" s="93" t="str">
        <f t="shared" si="144"/>
        <v/>
      </c>
      <c r="PB36" s="93" t="str">
        <f t="shared" si="145"/>
        <v/>
      </c>
      <c r="PC36" s="93" t="str">
        <f t="shared" si="146"/>
        <v/>
      </c>
      <c r="PD36" s="93" t="str">
        <f t="shared" si="147"/>
        <v/>
      </c>
      <c r="PE36" s="93" t="str">
        <f t="shared" si="148"/>
        <v/>
      </c>
    </row>
    <row r="37" spans="1:421" ht="12.75" x14ac:dyDescent="0.25">
      <c r="A37" s="84" t="s">
        <v>1551</v>
      </c>
      <c r="B37" s="85" t="str">
        <f>'Array Table'!B36</f>
        <v>Parabacteroides merdae</v>
      </c>
      <c r="C37" s="86">
        <f>IF(SUM('Control Sample Data'!C$3:C$50)&gt;10,IF(AND(ISNUMBER('Control Sample Data'!C37),'Control Sample Data'!C37&lt;37,'Control Sample Data'!C37&gt;0),'Control Sample Data'!C37,37),"")</f>
        <v>27.49</v>
      </c>
      <c r="D37" s="86">
        <f>IF(SUM('Control Sample Data'!D$3:D$50)&gt;10,IF(AND(ISNUMBER('Control Sample Data'!D37),'Control Sample Data'!D37&lt;37,'Control Sample Data'!D37&gt;0),'Control Sample Data'!D37,37),"")</f>
        <v>27.72</v>
      </c>
      <c r="E37" s="86">
        <f>IF(SUM('Control Sample Data'!E$3:E$50)&gt;10,IF(AND(ISNUMBER('Control Sample Data'!E37),'Control Sample Data'!E37&lt;37,'Control Sample Data'!E37&gt;0),'Control Sample Data'!E37,37),"")</f>
        <v>27.44</v>
      </c>
      <c r="F37" s="86" t="str">
        <f>IF(SUM('Control Sample Data'!F$3:F$50)&gt;10,IF(AND(ISNUMBER('Control Sample Data'!F37),'Control Sample Data'!F37&lt;37,'Control Sample Data'!F37&gt;0),'Control Sample Data'!F37,37),"")</f>
        <v/>
      </c>
      <c r="G37" s="86" t="str">
        <f>IF(SUM('Control Sample Data'!G$3:G$50)&gt;10,IF(AND(ISNUMBER('Control Sample Data'!G37),'Control Sample Data'!G37&lt;37,'Control Sample Data'!G37&gt;0),'Control Sample Data'!G37,37),"")</f>
        <v/>
      </c>
      <c r="H37" s="86" t="str">
        <f>IF(SUM('Control Sample Data'!H$3:H$50)&gt;10,IF(AND(ISNUMBER('Control Sample Data'!H37),'Control Sample Data'!H37&lt;37,'Control Sample Data'!H37&gt;0),'Control Sample Data'!H37,37),"")</f>
        <v/>
      </c>
      <c r="I37" s="86" t="str">
        <f>IF(SUM('Control Sample Data'!I$3:I$50)&gt;10,IF(AND(ISNUMBER('Control Sample Data'!I37),'Control Sample Data'!I37&lt;37,'Control Sample Data'!I37&gt;0),'Control Sample Data'!I37,37),"")</f>
        <v/>
      </c>
      <c r="J37" s="86" t="str">
        <f>IF(SUM('Control Sample Data'!J$3:J$50)&gt;10,IF(AND(ISNUMBER('Control Sample Data'!J37),'Control Sample Data'!J37&lt;37,'Control Sample Data'!J37&gt;0),'Control Sample Data'!J37,37),"")</f>
        <v/>
      </c>
      <c r="K37" s="86" t="str">
        <f>IF(SUM('Control Sample Data'!K$3:K$50)&gt;10,IF(AND(ISNUMBER('Control Sample Data'!K37),'Control Sample Data'!K37&lt;37,'Control Sample Data'!K37&gt;0),'Control Sample Data'!K37,37),"")</f>
        <v/>
      </c>
      <c r="L37" s="86" t="str">
        <f>IF(SUM('Control Sample Data'!L$3:L$50)&gt;10,IF(AND(ISNUMBER('Control Sample Data'!L37),'Control Sample Data'!L37&lt;37,'Control Sample Data'!L37&gt;0),'Control Sample Data'!L37,37),"")</f>
        <v/>
      </c>
      <c r="M37" s="86" t="str">
        <f>IF(SUM('Control Sample Data'!M$3:M$50)&gt;10,IF(AND(ISNUMBER('Control Sample Data'!M37),'Control Sample Data'!M37&lt;37,'Control Sample Data'!M37&gt;0),'Control Sample Data'!M37,37),"")</f>
        <v/>
      </c>
      <c r="N37" s="86" t="str">
        <f>IF(SUM('Control Sample Data'!N$3:N$50)&gt;10,IF(AND(ISNUMBER('Control Sample Data'!N37),'Control Sample Data'!N37&lt;37,'Control Sample Data'!N37&gt;0),'Control Sample Data'!N37,37),"")</f>
        <v/>
      </c>
      <c r="O37" s="86" t="str">
        <f>IF(SUM('Control Sample Data'!O$3:O$50)&gt;10,IF(AND(ISNUMBER('Control Sample Data'!O37),'Control Sample Data'!O37&lt;37,'Control Sample Data'!O37&gt;0),'Control Sample Data'!O37,37),"")</f>
        <v/>
      </c>
      <c r="P37" s="86" t="str">
        <f>IF(SUM('Control Sample Data'!P$3:P$50)&gt;10,IF(AND(ISNUMBER('Control Sample Data'!P37),'Control Sample Data'!P37&lt;37,'Control Sample Data'!P37&gt;0),'Control Sample Data'!P37,37),"")</f>
        <v/>
      </c>
      <c r="Q37" s="86" t="str">
        <f>IF(SUM('Control Sample Data'!Q$3:Q$50)&gt;10,IF(AND(ISNUMBER('Control Sample Data'!Q37),'Control Sample Data'!Q37&lt;37,'Control Sample Data'!Q37&gt;0),'Control Sample Data'!Q37,37),"")</f>
        <v/>
      </c>
      <c r="R37" s="86" t="str">
        <f>IF(SUM('Control Sample Data'!R$3:R$50)&gt;10,IF(AND(ISNUMBER('Control Sample Data'!R37),'Control Sample Data'!R37&lt;37,'Control Sample Data'!R37&gt;0),'Control Sample Data'!R37,37),"")</f>
        <v/>
      </c>
      <c r="S37" s="86" t="str">
        <f>IF(SUM('Control Sample Data'!S$3:S$50)&gt;10,IF(AND(ISNUMBER('Control Sample Data'!S37),'Control Sample Data'!S37&lt;37,'Control Sample Data'!S37&gt;0),'Control Sample Data'!S37,37),"")</f>
        <v/>
      </c>
      <c r="T37" s="86" t="str">
        <f>IF(SUM('Control Sample Data'!T$3:T$50)&gt;10,IF(AND(ISNUMBER('Control Sample Data'!T37),'Control Sample Data'!T37&lt;37,'Control Sample Data'!T37&gt;0),'Control Sample Data'!T37,37),"")</f>
        <v/>
      </c>
      <c r="U37" s="86" t="str">
        <f>IF(SUM('Control Sample Data'!U$3:U$50)&gt;10,IF(AND(ISNUMBER('Control Sample Data'!U37),'Control Sample Data'!U37&lt;37,'Control Sample Data'!U37&gt;0),'Control Sample Data'!U37,37),"")</f>
        <v/>
      </c>
      <c r="V37" s="86" t="str">
        <f>IF(SUM('Control Sample Data'!V$3:V$50)&gt;10,IF(AND(ISNUMBER('Control Sample Data'!V37),'Control Sample Data'!V37&lt;37,'Control Sample Data'!V37&gt;0),'Control Sample Data'!V37,37),"")</f>
        <v/>
      </c>
      <c r="W37" s="86" t="str">
        <f>IF(SUM('Control Sample Data'!W$3:W$50)&gt;10,IF(AND(ISNUMBER('Control Sample Data'!W37),'Control Sample Data'!W37&lt;37,'Control Sample Data'!W37&gt;0),'Control Sample Data'!W37,37),"")</f>
        <v/>
      </c>
      <c r="X37" s="86" t="str">
        <f>IF(SUM('Control Sample Data'!X$3:X$50)&gt;10,IF(AND(ISNUMBER('Control Sample Data'!X37),'Control Sample Data'!X37&lt;37,'Control Sample Data'!X37&gt;0),'Control Sample Data'!X37,37),"")</f>
        <v/>
      </c>
      <c r="Y37" s="86" t="str">
        <f>IF(SUM('Control Sample Data'!Y$3:Y$50)&gt;10,IF(AND(ISNUMBER('Control Sample Data'!Y37),'Control Sample Data'!Y37&lt;37,'Control Sample Data'!Y37&gt;0),'Control Sample Data'!Y37,37),"")</f>
        <v/>
      </c>
      <c r="Z37" s="86" t="str">
        <f>IF(SUM('Control Sample Data'!Z$3:Z$50)&gt;10,IF(AND(ISNUMBER('Control Sample Data'!Z37),'Control Sample Data'!Z37&lt;37,'Control Sample Data'!Z37&gt;0),'Control Sample Data'!Z37,37),"")</f>
        <v/>
      </c>
      <c r="AA37" s="86" t="str">
        <f>IF(SUM('Control Sample Data'!AA$3:AA$50)&gt;10,IF(AND(ISNUMBER('Control Sample Data'!AA37),'Control Sample Data'!AA37&lt;37,'Control Sample Data'!AA37&gt;0),'Control Sample Data'!AA37,37),"")</f>
        <v/>
      </c>
      <c r="AB37" s="86" t="str">
        <f>IF(SUM('Control Sample Data'!AB$3:AB$50)&gt;10,IF(AND(ISNUMBER('Control Sample Data'!AB37),'Control Sample Data'!AB37&lt;37,'Control Sample Data'!AB37&gt;0),'Control Sample Data'!AB37,37),"")</f>
        <v/>
      </c>
      <c r="AC37" s="86" t="str">
        <f>IF(SUM('Control Sample Data'!AC$3:AC$50)&gt;10,IF(AND(ISNUMBER('Control Sample Data'!AC37),'Control Sample Data'!AC37&lt;37,'Control Sample Data'!AC37&gt;0),'Control Sample Data'!AC37,37),"")</f>
        <v/>
      </c>
      <c r="AD37" s="86" t="str">
        <f>IF(SUM('Control Sample Data'!AD$3:AD$50)&gt;10,IF(AND(ISNUMBER('Control Sample Data'!AD37),'Control Sample Data'!AD37&lt;37,'Control Sample Data'!AD37&gt;0),'Control Sample Data'!AD37,37),"")</f>
        <v/>
      </c>
      <c r="AE37" s="86" t="str">
        <f>IF(SUM('Control Sample Data'!AE$3:AE$50)&gt;10,IF(AND(ISNUMBER('Control Sample Data'!AE37),'Control Sample Data'!AE37&lt;37,'Control Sample Data'!AE37&gt;0),'Control Sample Data'!AE37,37),"")</f>
        <v/>
      </c>
      <c r="AF37" s="86" t="str">
        <f>IF(SUM('Control Sample Data'!AF$3:AF$50)&gt;10,IF(AND(ISNUMBER('Control Sample Data'!AF37),'Control Sample Data'!AF37&lt;37,'Control Sample Data'!AF37&gt;0),'Control Sample Data'!AF37,37),"")</f>
        <v/>
      </c>
      <c r="AG37" s="86" t="str">
        <f>IF(SUM('Control Sample Data'!AG$3:AG$50)&gt;10,IF(AND(ISNUMBER('Control Sample Data'!AG37),'Control Sample Data'!AG37&lt;37,'Control Sample Data'!AG37&gt;0),'Control Sample Data'!AG37,37),"")</f>
        <v/>
      </c>
      <c r="AH37" s="86" t="str">
        <f>IF(SUM('Control Sample Data'!AH$3:AH$50)&gt;10,IF(AND(ISNUMBER('Control Sample Data'!AH37),'Control Sample Data'!AH37&lt;37,'Control Sample Data'!AH37&gt;0),'Control Sample Data'!AH37,37),"")</f>
        <v/>
      </c>
      <c r="AI37" s="86" t="str">
        <f>IF(SUM('Control Sample Data'!AI$3:AI$50)&gt;10,IF(AND(ISNUMBER('Control Sample Data'!AI37),'Control Sample Data'!AI37&lt;37,'Control Sample Data'!AI37&gt;0),'Control Sample Data'!AI37,37),"")</f>
        <v/>
      </c>
      <c r="AJ37" s="86" t="str">
        <f>IF(SUM('Control Sample Data'!AJ$3:AJ$50)&gt;10,IF(AND(ISNUMBER('Control Sample Data'!AJ37),'Control Sample Data'!AJ37&lt;37,'Control Sample Data'!AJ37&gt;0),'Control Sample Data'!AJ37,37),"")</f>
        <v/>
      </c>
      <c r="AK37" s="86" t="str">
        <f>IF(SUM('Control Sample Data'!AK$3:AK$50)&gt;10,IF(AND(ISNUMBER('Control Sample Data'!AK37),'Control Sample Data'!AK37&lt;37,'Control Sample Data'!AK37&gt;0),'Control Sample Data'!AK37,37),"")</f>
        <v/>
      </c>
      <c r="AL37" s="86" t="str">
        <f>IF(SUM('Control Sample Data'!AL$3:AL$50)&gt;10,IF(AND(ISNUMBER('Control Sample Data'!AL37),'Control Sample Data'!AL37&lt;37,'Control Sample Data'!AL37&gt;0),'Control Sample Data'!AL37,37),"")</f>
        <v/>
      </c>
      <c r="AM37" s="86" t="str">
        <f>IF(SUM('Control Sample Data'!AM$3:AM$50)&gt;10,IF(AND(ISNUMBER('Control Sample Data'!AM37),'Control Sample Data'!AM37&lt;37,'Control Sample Data'!AM37&gt;0),'Control Sample Data'!AM37,37),"")</f>
        <v/>
      </c>
      <c r="AN37" s="86" t="str">
        <f>IF(SUM('Control Sample Data'!AN$3:AN$50)&gt;10,IF(AND(ISNUMBER('Control Sample Data'!AN37),'Control Sample Data'!AN37&lt;37,'Control Sample Data'!AN37&gt;0),'Control Sample Data'!AN37,37),"")</f>
        <v/>
      </c>
      <c r="AO37" s="86" t="str">
        <f>IF(SUM('Control Sample Data'!AO$3:AO$50)&gt;10,IF(AND(ISNUMBER('Control Sample Data'!AO37),'Control Sample Data'!AO37&lt;37,'Control Sample Data'!AO37&gt;0),'Control Sample Data'!AO37,37),"")</f>
        <v/>
      </c>
      <c r="AP37" s="86" t="str">
        <f>IF(SUM('Control Sample Data'!AP$3:AP$50)&gt;10,IF(AND(ISNUMBER('Control Sample Data'!AP37),'Control Sample Data'!AP37&lt;37,'Control Sample Data'!AP37&gt;0),'Control Sample Data'!AP37,37),"")</f>
        <v/>
      </c>
      <c r="AQ37" s="86" t="str">
        <f>IF(SUM('Control Sample Data'!AQ$3:AQ$50)&gt;10,IF(AND(ISNUMBER('Control Sample Data'!AQ37),'Control Sample Data'!AQ37&lt;37,'Control Sample Data'!AQ37&gt;0),'Control Sample Data'!AQ37,37),"")</f>
        <v/>
      </c>
      <c r="AR37" s="86" t="str">
        <f>IF(SUM('Control Sample Data'!AR$3:AR$50)&gt;10,IF(AND(ISNUMBER('Control Sample Data'!AR37),'Control Sample Data'!AR37&lt;37,'Control Sample Data'!AR37&gt;0),'Control Sample Data'!AR37,37),"")</f>
        <v/>
      </c>
      <c r="AS37" s="86" t="str">
        <f>IF(SUM('Control Sample Data'!AS$3:AS$50)&gt;10,IF(AND(ISNUMBER('Control Sample Data'!AS37),'Control Sample Data'!AS37&lt;37,'Control Sample Data'!AS37&gt;0),'Control Sample Data'!AS37,37),"")</f>
        <v/>
      </c>
      <c r="AT37" s="86" t="str">
        <f>IF(SUM('Control Sample Data'!AT$3:AT$50)&gt;10,IF(AND(ISNUMBER('Control Sample Data'!AT37),'Control Sample Data'!AT37&lt;37,'Control Sample Data'!AT37&gt;0),'Control Sample Data'!AT37,37),"")</f>
        <v/>
      </c>
      <c r="AU37" s="86" t="str">
        <f>IF(SUM('Control Sample Data'!AU$3:AU$50)&gt;10,IF(AND(ISNUMBER('Control Sample Data'!AU37),'Control Sample Data'!AU37&lt;37,'Control Sample Data'!AU37&gt;0),'Control Sample Data'!AU37,37),"")</f>
        <v/>
      </c>
      <c r="AV37" s="86" t="str">
        <f>IF(SUM('Control Sample Data'!AV$3:AV$50)&gt;10,IF(AND(ISNUMBER('Control Sample Data'!AV37),'Control Sample Data'!AV37&lt;37,'Control Sample Data'!AV37&gt;0),'Control Sample Data'!AV37,37),"")</f>
        <v/>
      </c>
      <c r="AW37" s="86" t="str">
        <f>IF(SUM('Control Sample Data'!AW$3:AW$50)&gt;10,IF(AND(ISNUMBER('Control Sample Data'!AW37),'Control Sample Data'!AW37&lt;37,'Control Sample Data'!AW37&gt;0),'Control Sample Data'!AW37,37),"")</f>
        <v/>
      </c>
      <c r="AX37" s="86" t="str">
        <f>IF(SUM('Control Sample Data'!AX$3:AX$50)&gt;10,IF(AND(ISNUMBER('Control Sample Data'!AX37),'Control Sample Data'!AX37&lt;37,'Control Sample Data'!AX37&gt;0),'Control Sample Data'!AX37,37),"")</f>
        <v/>
      </c>
      <c r="AY37" s="87">
        <f>IF(ISERROR(AVERAGE(Calculations!C37:AX37)),"",AVERAGE(Calculations!C37:AX37))</f>
        <v>27.549999999999997</v>
      </c>
      <c r="AZ37" s="87">
        <f>IF(ISERROR(STDEV(Calculations!C37:AX37)),"",IF(COUNT(Calculations!C37:AX37)&lt;3,"N/A",STDEV(Calculations!C37:AX37)))</f>
        <v>0.14933184523067999</v>
      </c>
      <c r="BA37" s="84" t="s">
        <v>1551</v>
      </c>
      <c r="BB37" s="85" t="str">
        <f>'Array Table'!B36</f>
        <v>Parabacteroides merdae</v>
      </c>
      <c r="BC37" s="86">
        <f>IF(SUM('Test Sample Data'!C$3:C$50)&gt;10,IF(AND(ISNUMBER('Test Sample Data'!C37),'Test Sample Data'!C37&lt;37,'Test Sample Data'!C37&gt;0),'Test Sample Data'!C37,37),"")</f>
        <v>29.38</v>
      </c>
      <c r="BD37" s="86">
        <f>IF(SUM('Test Sample Data'!D$3:D$50)&gt;10,IF(AND(ISNUMBER('Test Sample Data'!D37),'Test Sample Data'!D37&lt;37,'Test Sample Data'!D37&gt;0),'Test Sample Data'!D37,37),"")</f>
        <v>29.68</v>
      </c>
      <c r="BE37" s="86">
        <f>IF(SUM('Test Sample Data'!E$3:E$50)&gt;10,IF(AND(ISNUMBER('Test Sample Data'!E37),'Test Sample Data'!E37&lt;37,'Test Sample Data'!E37&gt;0),'Test Sample Data'!E37,37),"")</f>
        <v>29.32</v>
      </c>
      <c r="BF37" s="86" t="str">
        <f>IF(SUM('Test Sample Data'!F$3:F$50)&gt;10,IF(AND(ISNUMBER('Test Sample Data'!F37),'Test Sample Data'!F37&lt;37,'Test Sample Data'!F37&gt;0),'Test Sample Data'!F37,37),"")</f>
        <v/>
      </c>
      <c r="BG37" s="86" t="str">
        <f>IF(SUM('Test Sample Data'!G$3:G$50)&gt;10,IF(AND(ISNUMBER('Test Sample Data'!G37),'Test Sample Data'!G37&lt;37,'Test Sample Data'!G37&gt;0),'Test Sample Data'!G37,37),"")</f>
        <v/>
      </c>
      <c r="BH37" s="86" t="str">
        <f>IF(SUM('Test Sample Data'!H$3:H$50)&gt;10,IF(AND(ISNUMBER('Test Sample Data'!H37),'Test Sample Data'!H37&lt;37,'Test Sample Data'!H37&gt;0),'Test Sample Data'!H37,37),"")</f>
        <v/>
      </c>
      <c r="BI37" s="86" t="str">
        <f>IF(SUM('Test Sample Data'!I$3:I$50)&gt;10,IF(AND(ISNUMBER('Test Sample Data'!I37),'Test Sample Data'!I37&lt;37,'Test Sample Data'!I37&gt;0),'Test Sample Data'!I37,37),"")</f>
        <v/>
      </c>
      <c r="BJ37" s="86" t="str">
        <f>IF(SUM('Test Sample Data'!J$3:J$50)&gt;10,IF(AND(ISNUMBER('Test Sample Data'!J37),'Test Sample Data'!J37&lt;37,'Test Sample Data'!J37&gt;0),'Test Sample Data'!J37,37),"")</f>
        <v/>
      </c>
      <c r="BK37" s="86" t="str">
        <f>IF(SUM('Test Sample Data'!K$3:K$50)&gt;10,IF(AND(ISNUMBER('Test Sample Data'!K37),'Test Sample Data'!K37&lt;37,'Test Sample Data'!K37&gt;0),'Test Sample Data'!K37,37),"")</f>
        <v/>
      </c>
      <c r="BL37" s="86" t="str">
        <f>IF(SUM('Test Sample Data'!L$3:L$50)&gt;10,IF(AND(ISNUMBER('Test Sample Data'!L37),'Test Sample Data'!L37&lt;37,'Test Sample Data'!L37&gt;0),'Test Sample Data'!L37,37),"")</f>
        <v/>
      </c>
      <c r="BM37" s="86" t="str">
        <f>IF(SUM('Test Sample Data'!M$3:M$50)&gt;10,IF(AND(ISNUMBER('Test Sample Data'!M37),'Test Sample Data'!M37&lt;37,'Test Sample Data'!M37&gt;0),'Test Sample Data'!M37,37),"")</f>
        <v/>
      </c>
      <c r="BN37" s="86" t="str">
        <f>IF(SUM('Test Sample Data'!N$3:N$50)&gt;10,IF(AND(ISNUMBER('Test Sample Data'!N37),'Test Sample Data'!N37&lt;37,'Test Sample Data'!N37&gt;0),'Test Sample Data'!N37,37),"")</f>
        <v/>
      </c>
      <c r="BO37" s="86" t="str">
        <f>IF(SUM('Test Sample Data'!O$3:O$50)&gt;10,IF(AND(ISNUMBER('Test Sample Data'!O37),'Test Sample Data'!O37&lt;37,'Test Sample Data'!O37&gt;0),'Test Sample Data'!O37,37),"")</f>
        <v/>
      </c>
      <c r="BP37" s="86" t="str">
        <f>IF(SUM('Test Sample Data'!P$3:P$50)&gt;10,IF(AND(ISNUMBER('Test Sample Data'!P37),'Test Sample Data'!P37&lt;37,'Test Sample Data'!P37&gt;0),'Test Sample Data'!P37,37),"")</f>
        <v/>
      </c>
      <c r="BQ37" s="86" t="str">
        <f>IF(SUM('Test Sample Data'!Q$3:Q$50)&gt;10,IF(AND(ISNUMBER('Test Sample Data'!Q37),'Test Sample Data'!Q37&lt;37,'Test Sample Data'!Q37&gt;0),'Test Sample Data'!Q37,37),"")</f>
        <v/>
      </c>
      <c r="BR37" s="86" t="str">
        <f>IF(SUM('Test Sample Data'!R$3:R$50)&gt;10,IF(AND(ISNUMBER('Test Sample Data'!R37),'Test Sample Data'!R37&lt;37,'Test Sample Data'!R37&gt;0),'Test Sample Data'!R37,37),"")</f>
        <v/>
      </c>
      <c r="BS37" s="86" t="str">
        <f>IF(SUM('Test Sample Data'!S$3:S$50)&gt;10,IF(AND(ISNUMBER('Test Sample Data'!S37),'Test Sample Data'!S37&lt;37,'Test Sample Data'!S37&gt;0),'Test Sample Data'!S37,37),"")</f>
        <v/>
      </c>
      <c r="BT37" s="86" t="str">
        <f>IF(SUM('Test Sample Data'!T$3:T$50)&gt;10,IF(AND(ISNUMBER('Test Sample Data'!T37),'Test Sample Data'!T37&lt;37,'Test Sample Data'!T37&gt;0),'Test Sample Data'!T37,37),"")</f>
        <v/>
      </c>
      <c r="BU37" s="86" t="str">
        <f>IF(SUM('Test Sample Data'!U$3:U$50)&gt;10,IF(AND(ISNUMBER('Test Sample Data'!U37),'Test Sample Data'!U37&lt;37,'Test Sample Data'!U37&gt;0),'Test Sample Data'!U37,37),"")</f>
        <v/>
      </c>
      <c r="BV37" s="86" t="str">
        <f>IF(SUM('Test Sample Data'!V$3:V$50)&gt;10,IF(AND(ISNUMBER('Test Sample Data'!V37),'Test Sample Data'!V37&lt;37,'Test Sample Data'!V37&gt;0),'Test Sample Data'!V37,37),"")</f>
        <v/>
      </c>
      <c r="BW37" s="86" t="str">
        <f>IF(SUM('Test Sample Data'!W$3:W$50)&gt;10,IF(AND(ISNUMBER('Test Sample Data'!W37),'Test Sample Data'!W37&lt;37,'Test Sample Data'!W37&gt;0),'Test Sample Data'!W37,37),"")</f>
        <v/>
      </c>
      <c r="BX37" s="86" t="str">
        <f>IF(SUM('Test Sample Data'!X$3:X$50)&gt;10,IF(AND(ISNUMBER('Test Sample Data'!X37),'Test Sample Data'!X37&lt;37,'Test Sample Data'!X37&gt;0),'Test Sample Data'!X37,37),"")</f>
        <v/>
      </c>
      <c r="BY37" s="86" t="str">
        <f>IF(SUM('Test Sample Data'!Y$3:Y$50)&gt;10,IF(AND(ISNUMBER('Test Sample Data'!Y37),'Test Sample Data'!Y37&lt;37,'Test Sample Data'!Y37&gt;0),'Test Sample Data'!Y37,37),"")</f>
        <v/>
      </c>
      <c r="BZ37" s="86" t="str">
        <f>IF(SUM('Test Sample Data'!Z$3:Z$50)&gt;10,IF(AND(ISNUMBER('Test Sample Data'!Z37),'Test Sample Data'!Z37&lt;37,'Test Sample Data'!Z37&gt;0),'Test Sample Data'!Z37,37),"")</f>
        <v/>
      </c>
      <c r="CA37" s="86" t="str">
        <f>IF(SUM('Test Sample Data'!AA$3:AA$50)&gt;10,IF(AND(ISNUMBER('Test Sample Data'!AA37),'Test Sample Data'!AA37&lt;37,'Test Sample Data'!AA37&gt;0),'Test Sample Data'!AA37,37),"")</f>
        <v/>
      </c>
      <c r="CB37" s="86" t="str">
        <f>IF(SUM('Test Sample Data'!AB$3:AB$50)&gt;10,IF(AND(ISNUMBER('Test Sample Data'!AB37),'Test Sample Data'!AB37&lt;37,'Test Sample Data'!AB37&gt;0),'Test Sample Data'!AB37,37),"")</f>
        <v/>
      </c>
      <c r="CC37" s="86" t="str">
        <f>IF(SUM('Test Sample Data'!AC$3:AC$50)&gt;10,IF(AND(ISNUMBER('Test Sample Data'!AC37),'Test Sample Data'!AC37&lt;37,'Test Sample Data'!AC37&gt;0),'Test Sample Data'!AC37,37),"")</f>
        <v/>
      </c>
      <c r="CD37" s="86" t="str">
        <f>IF(SUM('Test Sample Data'!AD$3:AD$50)&gt;10,IF(AND(ISNUMBER('Test Sample Data'!AD37),'Test Sample Data'!AD37&lt;37,'Test Sample Data'!AD37&gt;0),'Test Sample Data'!AD37,37),"")</f>
        <v/>
      </c>
      <c r="CE37" s="86" t="str">
        <f>IF(SUM('Test Sample Data'!AE$3:AE$50)&gt;10,IF(AND(ISNUMBER('Test Sample Data'!AE37),'Test Sample Data'!AE37&lt;37,'Test Sample Data'!AE37&gt;0),'Test Sample Data'!AE37,37),"")</f>
        <v/>
      </c>
      <c r="CF37" s="86" t="str">
        <f>IF(SUM('Test Sample Data'!AF$3:AF$50)&gt;10,IF(AND(ISNUMBER('Test Sample Data'!AF37),'Test Sample Data'!AF37&lt;37,'Test Sample Data'!AF37&gt;0),'Test Sample Data'!AF37,37),"")</f>
        <v/>
      </c>
      <c r="CG37" s="86" t="str">
        <f>IF(SUM('Test Sample Data'!AG$3:AG$50)&gt;10,IF(AND(ISNUMBER('Test Sample Data'!AG37),'Test Sample Data'!AG37&lt;37,'Test Sample Data'!AG37&gt;0),'Test Sample Data'!AG37,37),"")</f>
        <v/>
      </c>
      <c r="CH37" s="86" t="str">
        <f>IF(SUM('Test Sample Data'!AH$3:AH$50)&gt;10,IF(AND(ISNUMBER('Test Sample Data'!AH37),'Test Sample Data'!AH37&lt;37,'Test Sample Data'!AH37&gt;0),'Test Sample Data'!AH37,37),"")</f>
        <v/>
      </c>
      <c r="CI37" s="86" t="str">
        <f>IF(SUM('Test Sample Data'!AI$3:AI$50)&gt;10,IF(AND(ISNUMBER('Test Sample Data'!AI37),'Test Sample Data'!AI37&lt;37,'Test Sample Data'!AI37&gt;0),'Test Sample Data'!AI37,37),"")</f>
        <v/>
      </c>
      <c r="CJ37" s="86" t="str">
        <f>IF(SUM('Test Sample Data'!AJ$3:AJ$50)&gt;10,IF(AND(ISNUMBER('Test Sample Data'!AJ37),'Test Sample Data'!AJ37&lt;37,'Test Sample Data'!AJ37&gt;0),'Test Sample Data'!AJ37,37),"")</f>
        <v/>
      </c>
      <c r="CK37" s="86" t="str">
        <f>IF(SUM('Test Sample Data'!AK$3:AK$50)&gt;10,IF(AND(ISNUMBER('Test Sample Data'!AK37),'Test Sample Data'!AK37&lt;37,'Test Sample Data'!AK37&gt;0),'Test Sample Data'!AK37,37),"")</f>
        <v/>
      </c>
      <c r="CL37" s="86" t="str">
        <f>IF(SUM('Test Sample Data'!AL$3:AL$50)&gt;10,IF(AND(ISNUMBER('Test Sample Data'!AL37),'Test Sample Data'!AL37&lt;37,'Test Sample Data'!AL37&gt;0),'Test Sample Data'!AL37,37),"")</f>
        <v/>
      </c>
      <c r="CM37" s="86" t="str">
        <f>IF(SUM('Test Sample Data'!AM$3:AM$50)&gt;10,IF(AND(ISNUMBER('Test Sample Data'!AM37),'Test Sample Data'!AM37&lt;37,'Test Sample Data'!AM37&gt;0),'Test Sample Data'!AM37,37),"")</f>
        <v/>
      </c>
      <c r="CN37" s="86" t="str">
        <f>IF(SUM('Test Sample Data'!AN$3:AN$50)&gt;10,IF(AND(ISNUMBER('Test Sample Data'!AN37),'Test Sample Data'!AN37&lt;37,'Test Sample Data'!AN37&gt;0),'Test Sample Data'!AN37,37),"")</f>
        <v/>
      </c>
      <c r="CO37" s="86" t="str">
        <f>IF(SUM('Test Sample Data'!AO$3:AO$50)&gt;10,IF(AND(ISNUMBER('Test Sample Data'!AO37),'Test Sample Data'!AO37&lt;37,'Test Sample Data'!AO37&gt;0),'Test Sample Data'!AO37,37),"")</f>
        <v/>
      </c>
      <c r="CP37" s="86" t="str">
        <f>IF(SUM('Test Sample Data'!AP$3:AP$50)&gt;10,IF(AND(ISNUMBER('Test Sample Data'!AP37),'Test Sample Data'!AP37&lt;37,'Test Sample Data'!AP37&gt;0),'Test Sample Data'!AP37,37),"")</f>
        <v/>
      </c>
      <c r="CQ37" s="86" t="str">
        <f>IF(SUM('Test Sample Data'!AQ$3:AQ$50)&gt;10,IF(AND(ISNUMBER('Test Sample Data'!AQ37),'Test Sample Data'!AQ37&lt;37,'Test Sample Data'!AQ37&gt;0),'Test Sample Data'!AQ37,37),"")</f>
        <v/>
      </c>
      <c r="CR37" s="86" t="str">
        <f>IF(SUM('Test Sample Data'!AR$3:AR$50)&gt;10,IF(AND(ISNUMBER('Test Sample Data'!AR37),'Test Sample Data'!AR37&lt;37,'Test Sample Data'!AR37&gt;0),'Test Sample Data'!AR37,37),"")</f>
        <v/>
      </c>
      <c r="CS37" s="86" t="str">
        <f>IF(SUM('Test Sample Data'!AS$3:AS$50)&gt;10,IF(AND(ISNUMBER('Test Sample Data'!AS37),'Test Sample Data'!AS37&lt;37,'Test Sample Data'!AS37&gt;0),'Test Sample Data'!AS37,37),"")</f>
        <v/>
      </c>
      <c r="CT37" s="86" t="str">
        <f>IF(SUM('Test Sample Data'!AT$3:AT$50)&gt;10,IF(AND(ISNUMBER('Test Sample Data'!AT37),'Test Sample Data'!AT37&lt;37,'Test Sample Data'!AT37&gt;0),'Test Sample Data'!AT37,37),"")</f>
        <v/>
      </c>
      <c r="CU37" s="86" t="str">
        <f>IF(SUM('Test Sample Data'!AU$3:AU$50)&gt;10,IF(AND(ISNUMBER('Test Sample Data'!AU37),'Test Sample Data'!AU37&lt;37,'Test Sample Data'!AU37&gt;0),'Test Sample Data'!AU37,37),"")</f>
        <v/>
      </c>
      <c r="CV37" s="86" t="str">
        <f>IF(SUM('Test Sample Data'!AV$3:AV$50)&gt;10,IF(AND(ISNUMBER('Test Sample Data'!AV37),'Test Sample Data'!AV37&lt;37,'Test Sample Data'!AV37&gt;0),'Test Sample Data'!AV37,37),"")</f>
        <v/>
      </c>
      <c r="CW37" s="86" t="str">
        <f>IF(SUM('Test Sample Data'!AW$3:AW$50)&gt;10,IF(AND(ISNUMBER('Test Sample Data'!AW37),'Test Sample Data'!AW37&lt;37,'Test Sample Data'!AW37&gt;0),'Test Sample Data'!AW37,37),"")</f>
        <v/>
      </c>
      <c r="CX37" s="86" t="str">
        <f>IF(SUM('Test Sample Data'!AX$3:AX$50)&gt;10,IF(AND(ISNUMBER('Test Sample Data'!AX37),'Test Sample Data'!AX37&lt;37,'Test Sample Data'!AX37&gt;0),'Test Sample Data'!AX37,37),"")</f>
        <v/>
      </c>
      <c r="CY37" s="87">
        <f>IF(ISERROR(AVERAGE(Calculations!BC37:CX37)),"",AVERAGE(Calculations!BC37:CX37))</f>
        <v>29.459999999999997</v>
      </c>
      <c r="CZ37" s="87">
        <f>IF(ISERROR(STDEV(Calculations!BC37:CX37)),"",IF(COUNT(Calculations!BC37:CX37)&lt;3,"N/A",STDEV(Calculations!BC37:CX37)))</f>
        <v>0.19287301521985903</v>
      </c>
      <c r="DA37" s="84" t="s">
        <v>1551</v>
      </c>
      <c r="DB37" s="85" t="str">
        <f>'Array Table'!B36</f>
        <v>Parabacteroides merdae</v>
      </c>
      <c r="DC37" s="87">
        <f>IF(SUM('No Template Controls'!C$3:C$50)&gt;10,IF(AND(ISNUMBER('No Template Controls'!C37),'No Template Controls'!C37&lt;37,'No Template Controls'!C37&gt;0),'No Template Controls'!C37,37),"")</f>
        <v>37</v>
      </c>
      <c r="DD37" s="87">
        <f>IF(SUM('No Template Controls'!D$3:D$50)&gt;10,IF(AND(ISNUMBER('No Template Controls'!D37),'No Template Controls'!D37&lt;37,'No Template Controls'!D37&gt;0),'No Template Controls'!D37,37),"")</f>
        <v>37</v>
      </c>
      <c r="DE37" s="87">
        <f>IF(SUM('No Template Controls'!E$3:E$50)&gt;10,IF(AND(ISNUMBER('No Template Controls'!E37),'No Template Controls'!E37&lt;37,'No Template Controls'!E37&gt;0),'No Template Controls'!E37,37),"")</f>
        <v>37</v>
      </c>
      <c r="DF37" s="87" t="str">
        <f>IF(SUM('No Template Controls'!F$3:F$50)&gt;10,IF(AND(ISNUMBER('No Template Controls'!F37),'No Template Controls'!F37&lt;37,'No Template Controls'!F37&gt;0),'No Template Controls'!F37,37),"")</f>
        <v/>
      </c>
      <c r="DG37" s="87" t="str">
        <f>IF(SUM('No Template Controls'!G$3:G$50)&gt;10,IF(AND(ISNUMBER('No Template Controls'!G37),'No Template Controls'!G37&lt;37,'No Template Controls'!G37&gt;0),'No Template Controls'!G37,37),"")</f>
        <v/>
      </c>
      <c r="DH37" s="87" t="str">
        <f>IF(SUM('No Template Controls'!H$3:H$50)&gt;10,IF(AND(ISNUMBER('No Template Controls'!H37),'No Template Controls'!H37&lt;37,'No Template Controls'!H37&gt;0),'No Template Controls'!H37,37),"")</f>
        <v/>
      </c>
      <c r="DI37" s="87">
        <f>IF(ISERROR(AVERAGE(Calculations!DC37:DH37)),"",AVERAGE(Calculations!DC37:DH37))</f>
        <v>37</v>
      </c>
      <c r="DJ37" s="87">
        <f>IF(ISERROR(STDEV(Calculations!DC37:DH37)),"",IF(COUNT(Calculations!DC37:DH37)&lt;3,"N/A",STDEV(Calculations!DC37:DH37)))</f>
        <v>0</v>
      </c>
      <c r="DK37" s="84" t="s">
        <v>1551</v>
      </c>
      <c r="DL37" s="85" t="str">
        <f>'Array Table'!B36</f>
        <v>Parabacteroides merdae</v>
      </c>
      <c r="DM37" s="86">
        <f t="shared" si="0"/>
        <v>2.9899999999999984</v>
      </c>
      <c r="DN37" s="86">
        <f t="shared" si="1"/>
        <v>2.9949999999999974</v>
      </c>
      <c r="DO37" s="86">
        <f t="shared" si="2"/>
        <v>2.9400000000000013</v>
      </c>
      <c r="DP37" s="86" t="str">
        <f t="shared" si="3"/>
        <v/>
      </c>
      <c r="DQ37" s="86" t="str">
        <f t="shared" si="4"/>
        <v/>
      </c>
      <c r="DR37" s="86" t="str">
        <f t="shared" si="5"/>
        <v/>
      </c>
      <c r="DS37" s="86" t="str">
        <f t="shared" si="6"/>
        <v/>
      </c>
      <c r="DT37" s="86" t="str">
        <f t="shared" si="7"/>
        <v/>
      </c>
      <c r="DU37" s="86" t="str">
        <f t="shared" si="8"/>
        <v/>
      </c>
      <c r="DV37" s="86" t="str">
        <f t="shared" si="9"/>
        <v/>
      </c>
      <c r="DW37" s="86" t="str">
        <f t="shared" si="10"/>
        <v/>
      </c>
      <c r="DX37" s="86" t="str">
        <f t="shared" si="11"/>
        <v/>
      </c>
      <c r="DY37" s="86" t="str">
        <f t="shared" si="12"/>
        <v/>
      </c>
      <c r="DZ37" s="86" t="str">
        <f t="shared" si="13"/>
        <v/>
      </c>
      <c r="EA37" s="86" t="str">
        <f t="shared" si="14"/>
        <v/>
      </c>
      <c r="EB37" s="86" t="str">
        <f t="shared" si="15"/>
        <v/>
      </c>
      <c r="EC37" s="86" t="str">
        <f t="shared" si="16"/>
        <v/>
      </c>
      <c r="ED37" s="86" t="str">
        <f t="shared" si="17"/>
        <v/>
      </c>
      <c r="EE37" s="86" t="str">
        <f t="shared" si="18"/>
        <v/>
      </c>
      <c r="EF37" s="86" t="str">
        <f t="shared" si="19"/>
        <v/>
      </c>
      <c r="EG37" s="86" t="str">
        <f t="shared" si="20"/>
        <v/>
      </c>
      <c r="EH37" s="86" t="str">
        <f t="shared" si="21"/>
        <v/>
      </c>
      <c r="EI37" s="86" t="str">
        <f t="shared" si="22"/>
        <v/>
      </c>
      <c r="EJ37" s="86" t="str">
        <f t="shared" si="23"/>
        <v/>
      </c>
      <c r="EK37" s="86" t="str">
        <f t="shared" si="24"/>
        <v/>
      </c>
      <c r="EL37" s="86" t="str">
        <f t="shared" si="25"/>
        <v/>
      </c>
      <c r="EM37" s="86" t="str">
        <f t="shared" si="26"/>
        <v/>
      </c>
      <c r="EN37" s="86" t="str">
        <f t="shared" si="27"/>
        <v/>
      </c>
      <c r="EO37" s="86" t="str">
        <f t="shared" si="28"/>
        <v/>
      </c>
      <c r="EP37" s="86" t="str">
        <f t="shared" si="29"/>
        <v/>
      </c>
      <c r="EQ37" s="86" t="str">
        <f t="shared" si="30"/>
        <v/>
      </c>
      <c r="ER37" s="86" t="str">
        <f t="shared" si="31"/>
        <v/>
      </c>
      <c r="ES37" s="86" t="str">
        <f t="shared" si="32"/>
        <v/>
      </c>
      <c r="ET37" s="86" t="str">
        <f t="shared" si="33"/>
        <v/>
      </c>
      <c r="EU37" s="86" t="str">
        <f t="shared" si="34"/>
        <v/>
      </c>
      <c r="EV37" s="86" t="str">
        <f t="shared" si="35"/>
        <v/>
      </c>
      <c r="EW37" s="86" t="str">
        <f t="shared" si="36"/>
        <v/>
      </c>
      <c r="EX37" s="86" t="str">
        <f t="shared" si="37"/>
        <v/>
      </c>
      <c r="EY37" s="86" t="str">
        <f t="shared" si="38"/>
        <v/>
      </c>
      <c r="EZ37" s="86" t="str">
        <f t="shared" si="39"/>
        <v/>
      </c>
      <c r="FA37" s="86" t="str">
        <f t="shared" si="40"/>
        <v/>
      </c>
      <c r="FB37" s="86" t="str">
        <f t="shared" si="41"/>
        <v/>
      </c>
      <c r="FC37" s="86" t="str">
        <f t="shared" si="42"/>
        <v/>
      </c>
      <c r="FD37" s="86" t="str">
        <f t="shared" si="43"/>
        <v/>
      </c>
      <c r="FE37" s="86" t="str">
        <f t="shared" si="44"/>
        <v/>
      </c>
      <c r="FF37" s="86" t="str">
        <f t="shared" si="45"/>
        <v/>
      </c>
      <c r="FG37" s="86" t="str">
        <f t="shared" si="46"/>
        <v/>
      </c>
      <c r="FH37" s="86" t="str">
        <f t="shared" si="47"/>
        <v/>
      </c>
      <c r="FI37" s="88">
        <f t="shared" si="48"/>
        <v>2.9749999999999992</v>
      </c>
      <c r="FJ37" s="84" t="s">
        <v>1551</v>
      </c>
      <c r="FK37" s="85" t="str">
        <f>'Array Table'!B36</f>
        <v>Parabacteroides merdae</v>
      </c>
      <c r="FL37" s="86">
        <f t="shared" si="49"/>
        <v>5.0249999999999986</v>
      </c>
      <c r="FM37" s="86">
        <f t="shared" si="50"/>
        <v>4.3249999999999993</v>
      </c>
      <c r="FN37" s="86">
        <f t="shared" si="51"/>
        <v>5.4649999999999999</v>
      </c>
      <c r="FO37" s="86" t="str">
        <f t="shared" si="52"/>
        <v/>
      </c>
      <c r="FP37" s="86" t="str">
        <f t="shared" si="53"/>
        <v/>
      </c>
      <c r="FQ37" s="86" t="str">
        <f t="shared" si="54"/>
        <v/>
      </c>
      <c r="FR37" s="86" t="str">
        <f t="shared" si="55"/>
        <v/>
      </c>
      <c r="FS37" s="86" t="str">
        <f t="shared" si="56"/>
        <v/>
      </c>
      <c r="FT37" s="86" t="str">
        <f t="shared" si="57"/>
        <v/>
      </c>
      <c r="FU37" s="86" t="str">
        <f t="shared" si="58"/>
        <v/>
      </c>
      <c r="FV37" s="86" t="str">
        <f t="shared" si="59"/>
        <v/>
      </c>
      <c r="FW37" s="86" t="str">
        <f t="shared" si="60"/>
        <v/>
      </c>
      <c r="FX37" s="86" t="str">
        <f t="shared" si="61"/>
        <v/>
      </c>
      <c r="FY37" s="86" t="str">
        <f t="shared" si="62"/>
        <v/>
      </c>
      <c r="FZ37" s="86" t="str">
        <f t="shared" si="63"/>
        <v/>
      </c>
      <c r="GA37" s="86" t="str">
        <f t="shared" si="64"/>
        <v/>
      </c>
      <c r="GB37" s="86" t="str">
        <f t="shared" si="65"/>
        <v/>
      </c>
      <c r="GC37" s="86" t="str">
        <f t="shared" si="66"/>
        <v/>
      </c>
      <c r="GD37" s="86" t="str">
        <f t="shared" si="67"/>
        <v/>
      </c>
      <c r="GE37" s="86" t="str">
        <f t="shared" si="68"/>
        <v/>
      </c>
      <c r="GF37" s="86" t="str">
        <f t="shared" si="69"/>
        <v/>
      </c>
      <c r="GG37" s="86" t="str">
        <f t="shared" si="70"/>
        <v/>
      </c>
      <c r="GH37" s="86" t="str">
        <f t="shared" si="71"/>
        <v/>
      </c>
      <c r="GI37" s="86" t="str">
        <f t="shared" si="72"/>
        <v/>
      </c>
      <c r="GJ37" s="86" t="str">
        <f t="shared" si="73"/>
        <v/>
      </c>
      <c r="GK37" s="86" t="str">
        <f t="shared" si="74"/>
        <v/>
      </c>
      <c r="GL37" s="86" t="str">
        <f t="shared" si="75"/>
        <v/>
      </c>
      <c r="GM37" s="86" t="str">
        <f t="shared" si="76"/>
        <v/>
      </c>
      <c r="GN37" s="86" t="str">
        <f t="shared" si="77"/>
        <v/>
      </c>
      <c r="GO37" s="86" t="str">
        <f t="shared" si="78"/>
        <v/>
      </c>
      <c r="GP37" s="86" t="str">
        <f t="shared" si="79"/>
        <v/>
      </c>
      <c r="GQ37" s="86" t="str">
        <f t="shared" si="80"/>
        <v/>
      </c>
      <c r="GR37" s="86" t="str">
        <f t="shared" si="81"/>
        <v/>
      </c>
      <c r="GS37" s="86" t="str">
        <f t="shared" si="82"/>
        <v/>
      </c>
      <c r="GT37" s="86" t="str">
        <f t="shared" si="83"/>
        <v/>
      </c>
      <c r="GU37" s="86" t="str">
        <f t="shared" si="84"/>
        <v/>
      </c>
      <c r="GV37" s="86" t="str">
        <f t="shared" si="85"/>
        <v/>
      </c>
      <c r="GW37" s="86" t="str">
        <f t="shared" si="86"/>
        <v/>
      </c>
      <c r="GX37" s="86" t="str">
        <f t="shared" si="87"/>
        <v/>
      </c>
      <c r="GY37" s="86" t="str">
        <f t="shared" si="88"/>
        <v/>
      </c>
      <c r="GZ37" s="86" t="str">
        <f t="shared" si="89"/>
        <v/>
      </c>
      <c r="HA37" s="86" t="str">
        <f t="shared" si="90"/>
        <v/>
      </c>
      <c r="HB37" s="86" t="str">
        <f t="shared" si="91"/>
        <v/>
      </c>
      <c r="HC37" s="86" t="str">
        <f t="shared" si="92"/>
        <v/>
      </c>
      <c r="HD37" s="86" t="str">
        <f t="shared" si="93"/>
        <v/>
      </c>
      <c r="HE37" s="86" t="str">
        <f t="shared" si="94"/>
        <v/>
      </c>
      <c r="HF37" s="86" t="str">
        <f t="shared" si="95"/>
        <v/>
      </c>
      <c r="HG37" s="86" t="str">
        <f t="shared" si="96"/>
        <v/>
      </c>
      <c r="HH37" s="89">
        <f t="shared" si="97"/>
        <v>4.9383333333333326</v>
      </c>
      <c r="HI37" s="84" t="s">
        <v>1551</v>
      </c>
      <c r="HJ37" s="85" t="str">
        <f>'Array Table'!B36</f>
        <v>Parabacteroides merdae</v>
      </c>
      <c r="HK37" s="87">
        <f t="shared" si="154"/>
        <v>-3.8996194228889602</v>
      </c>
      <c r="HL37" s="90">
        <f t="shared" si="149"/>
        <v>0.25643528035850449</v>
      </c>
      <c r="HM37" s="87">
        <f t="shared" si="150"/>
        <v>-0.59102222482028288</v>
      </c>
      <c r="HN37" s="84" t="s">
        <v>1551</v>
      </c>
      <c r="HO37" s="85" t="str">
        <f>'Array Table'!B36</f>
        <v>Parabacteroides merdae</v>
      </c>
      <c r="HP37" s="92">
        <f t="shared" si="151"/>
        <v>9.5100000000000016</v>
      </c>
      <c r="HQ37" s="92">
        <f t="shared" si="236"/>
        <v>9.2800000000000011</v>
      </c>
      <c r="HR37" s="92">
        <f t="shared" si="237"/>
        <v>9.5599999999999987</v>
      </c>
      <c r="HS37" s="92" t="str">
        <f t="shared" si="238"/>
        <v/>
      </c>
      <c r="HT37" s="92" t="str">
        <f t="shared" si="239"/>
        <v/>
      </c>
      <c r="HU37" s="92" t="str">
        <f t="shared" si="240"/>
        <v/>
      </c>
      <c r="HV37" s="92" t="str">
        <f t="shared" si="241"/>
        <v/>
      </c>
      <c r="HW37" s="92" t="str">
        <f t="shared" si="242"/>
        <v/>
      </c>
      <c r="HX37" s="92" t="str">
        <f t="shared" si="243"/>
        <v/>
      </c>
      <c r="HY37" s="92" t="str">
        <f t="shared" si="244"/>
        <v/>
      </c>
      <c r="HZ37" s="92" t="str">
        <f t="shared" si="245"/>
        <v/>
      </c>
      <c r="IA37" s="92" t="str">
        <f t="shared" si="246"/>
        <v/>
      </c>
      <c r="IB37" s="92" t="str">
        <f t="shared" si="247"/>
        <v/>
      </c>
      <c r="IC37" s="92" t="str">
        <f t="shared" si="248"/>
        <v/>
      </c>
      <c r="ID37" s="92" t="str">
        <f t="shared" si="249"/>
        <v/>
      </c>
      <c r="IE37" s="92" t="str">
        <f t="shared" si="250"/>
        <v/>
      </c>
      <c r="IF37" s="92" t="str">
        <f t="shared" si="251"/>
        <v/>
      </c>
      <c r="IG37" s="92" t="str">
        <f t="shared" si="252"/>
        <v/>
      </c>
      <c r="IH37" s="92" t="str">
        <f t="shared" si="253"/>
        <v/>
      </c>
      <c r="II37" s="92" t="str">
        <f t="shared" si="254"/>
        <v/>
      </c>
      <c r="IJ37" s="92" t="str">
        <f t="shared" si="255"/>
        <v/>
      </c>
      <c r="IK37" s="92" t="str">
        <f t="shared" si="155"/>
        <v/>
      </c>
      <c r="IL37" s="92" t="str">
        <f t="shared" si="156"/>
        <v/>
      </c>
      <c r="IM37" s="92" t="str">
        <f t="shared" si="157"/>
        <v/>
      </c>
      <c r="IN37" s="92" t="str">
        <f t="shared" si="158"/>
        <v/>
      </c>
      <c r="IO37" s="92" t="str">
        <f t="shared" si="159"/>
        <v/>
      </c>
      <c r="IP37" s="92" t="str">
        <f t="shared" si="160"/>
        <v/>
      </c>
      <c r="IQ37" s="92" t="str">
        <f t="shared" si="161"/>
        <v/>
      </c>
      <c r="IR37" s="92" t="str">
        <f t="shared" si="162"/>
        <v/>
      </c>
      <c r="IS37" s="92" t="str">
        <f t="shared" si="163"/>
        <v/>
      </c>
      <c r="IT37" s="92" t="str">
        <f t="shared" si="164"/>
        <v/>
      </c>
      <c r="IU37" s="92" t="str">
        <f t="shared" si="165"/>
        <v/>
      </c>
      <c r="IV37" s="92" t="str">
        <f t="shared" si="166"/>
        <v/>
      </c>
      <c r="IW37" s="92" t="str">
        <f t="shared" si="167"/>
        <v/>
      </c>
      <c r="IX37" s="92" t="str">
        <f t="shared" si="168"/>
        <v/>
      </c>
      <c r="IY37" s="92" t="str">
        <f t="shared" si="169"/>
        <v/>
      </c>
      <c r="IZ37" s="92" t="str">
        <f t="shared" si="170"/>
        <v/>
      </c>
      <c r="JA37" s="92" t="str">
        <f t="shared" si="171"/>
        <v/>
      </c>
      <c r="JB37" s="92" t="str">
        <f t="shared" si="172"/>
        <v/>
      </c>
      <c r="JC37" s="92" t="str">
        <f t="shared" si="173"/>
        <v/>
      </c>
      <c r="JD37" s="92" t="str">
        <f t="shared" si="174"/>
        <v/>
      </c>
      <c r="JE37" s="92" t="str">
        <f t="shared" si="175"/>
        <v/>
      </c>
      <c r="JF37" s="92" t="str">
        <f t="shared" si="176"/>
        <v/>
      </c>
      <c r="JG37" s="92" t="str">
        <f t="shared" si="177"/>
        <v/>
      </c>
      <c r="JH37" s="92" t="str">
        <f t="shared" si="178"/>
        <v/>
      </c>
      <c r="JI37" s="92" t="str">
        <f t="shared" si="179"/>
        <v/>
      </c>
      <c r="JJ37" s="92" t="str">
        <f t="shared" si="180"/>
        <v/>
      </c>
      <c r="JK37" s="92" t="str">
        <f t="shared" si="181"/>
        <v/>
      </c>
      <c r="JL37" s="84" t="s">
        <v>1551</v>
      </c>
      <c r="JM37" s="85" t="str">
        <f>'Array Table'!B36</f>
        <v>Parabacteroides merdae</v>
      </c>
      <c r="JN37" s="92">
        <f t="shared" si="152"/>
        <v>7.620000000000001</v>
      </c>
      <c r="JO37" s="92">
        <f t="shared" si="256"/>
        <v>7.32</v>
      </c>
      <c r="JP37" s="92">
        <f t="shared" si="257"/>
        <v>7.68</v>
      </c>
      <c r="JQ37" s="92" t="str">
        <f t="shared" si="258"/>
        <v/>
      </c>
      <c r="JR37" s="92" t="str">
        <f t="shared" si="259"/>
        <v/>
      </c>
      <c r="JS37" s="92" t="str">
        <f t="shared" si="260"/>
        <v/>
      </c>
      <c r="JT37" s="92" t="str">
        <f t="shared" si="261"/>
        <v/>
      </c>
      <c r="JU37" s="92" t="str">
        <f t="shared" si="262"/>
        <v/>
      </c>
      <c r="JV37" s="92" t="str">
        <f t="shared" si="263"/>
        <v/>
      </c>
      <c r="JW37" s="92" t="str">
        <f t="shared" si="264"/>
        <v/>
      </c>
      <c r="JX37" s="92" t="str">
        <f t="shared" si="265"/>
        <v/>
      </c>
      <c r="JY37" s="92" t="str">
        <f t="shared" si="266"/>
        <v/>
      </c>
      <c r="JZ37" s="92" t="str">
        <f t="shared" si="267"/>
        <v/>
      </c>
      <c r="KA37" s="92" t="str">
        <f t="shared" si="268"/>
        <v/>
      </c>
      <c r="KB37" s="92" t="str">
        <f t="shared" si="269"/>
        <v/>
      </c>
      <c r="KC37" s="92" t="str">
        <f t="shared" si="270"/>
        <v/>
      </c>
      <c r="KD37" s="92" t="str">
        <f t="shared" si="271"/>
        <v/>
      </c>
      <c r="KE37" s="92" t="str">
        <f t="shared" si="272"/>
        <v/>
      </c>
      <c r="KF37" s="92" t="str">
        <f t="shared" si="273"/>
        <v/>
      </c>
      <c r="KG37" s="92" t="str">
        <f t="shared" si="274"/>
        <v/>
      </c>
      <c r="KH37" s="92" t="str">
        <f t="shared" si="275"/>
        <v/>
      </c>
      <c r="KI37" s="92" t="str">
        <f t="shared" si="182"/>
        <v/>
      </c>
      <c r="KJ37" s="92" t="str">
        <f t="shared" si="183"/>
        <v/>
      </c>
      <c r="KK37" s="92" t="str">
        <f t="shared" si="184"/>
        <v/>
      </c>
      <c r="KL37" s="92" t="str">
        <f t="shared" si="185"/>
        <v/>
      </c>
      <c r="KM37" s="92" t="str">
        <f t="shared" si="186"/>
        <v/>
      </c>
      <c r="KN37" s="92" t="str">
        <f t="shared" si="187"/>
        <v/>
      </c>
      <c r="KO37" s="92" t="str">
        <f t="shared" si="188"/>
        <v/>
      </c>
      <c r="KP37" s="92" t="str">
        <f t="shared" si="189"/>
        <v/>
      </c>
      <c r="KQ37" s="92" t="str">
        <f t="shared" si="190"/>
        <v/>
      </c>
      <c r="KR37" s="92" t="str">
        <f t="shared" si="191"/>
        <v/>
      </c>
      <c r="KS37" s="92" t="str">
        <f t="shared" si="192"/>
        <v/>
      </c>
      <c r="KT37" s="92" t="str">
        <f t="shared" si="193"/>
        <v/>
      </c>
      <c r="KU37" s="92" t="str">
        <f t="shared" si="194"/>
        <v/>
      </c>
      <c r="KV37" s="92" t="str">
        <f t="shared" si="195"/>
        <v/>
      </c>
      <c r="KW37" s="92" t="str">
        <f t="shared" si="196"/>
        <v/>
      </c>
      <c r="KX37" s="92" t="str">
        <f t="shared" si="197"/>
        <v/>
      </c>
      <c r="KY37" s="92" t="str">
        <f t="shared" si="198"/>
        <v/>
      </c>
      <c r="KZ37" s="92" t="str">
        <f t="shared" si="199"/>
        <v/>
      </c>
      <c r="LA37" s="92" t="str">
        <f t="shared" si="200"/>
        <v/>
      </c>
      <c r="LB37" s="92" t="str">
        <f t="shared" si="201"/>
        <v/>
      </c>
      <c r="LC37" s="92" t="str">
        <f t="shared" si="202"/>
        <v/>
      </c>
      <c r="LD37" s="92" t="str">
        <f t="shared" si="203"/>
        <v/>
      </c>
      <c r="LE37" s="92" t="str">
        <f t="shared" si="204"/>
        <v/>
      </c>
      <c r="LF37" s="92" t="str">
        <f t="shared" si="205"/>
        <v/>
      </c>
      <c r="LG37" s="92" t="str">
        <f t="shared" si="206"/>
        <v/>
      </c>
      <c r="LH37" s="92" t="str">
        <f t="shared" si="207"/>
        <v/>
      </c>
      <c r="LI37" s="92" t="str">
        <f t="shared" si="208"/>
        <v/>
      </c>
      <c r="LJ37" s="84" t="s">
        <v>1551</v>
      </c>
      <c r="LK37" s="85" t="str">
        <f>'Array Table'!B36</f>
        <v>Parabacteroides merdae</v>
      </c>
      <c r="LL37" s="93" t="str">
        <f t="shared" si="153"/>
        <v>+</v>
      </c>
      <c r="LM37" s="93" t="str">
        <f t="shared" si="276"/>
        <v>+</v>
      </c>
      <c r="LN37" s="93" t="str">
        <f t="shared" si="277"/>
        <v>+</v>
      </c>
      <c r="LO37" s="93" t="str">
        <f t="shared" si="278"/>
        <v/>
      </c>
      <c r="LP37" s="93" t="str">
        <f t="shared" si="279"/>
        <v/>
      </c>
      <c r="LQ37" s="93" t="str">
        <f t="shared" si="280"/>
        <v/>
      </c>
      <c r="LR37" s="93" t="str">
        <f t="shared" si="281"/>
        <v/>
      </c>
      <c r="LS37" s="93" t="str">
        <f t="shared" si="282"/>
        <v/>
      </c>
      <c r="LT37" s="93" t="str">
        <f t="shared" si="283"/>
        <v/>
      </c>
      <c r="LU37" s="93" t="str">
        <f t="shared" si="284"/>
        <v/>
      </c>
      <c r="LV37" s="93" t="str">
        <f t="shared" si="285"/>
        <v/>
      </c>
      <c r="LW37" s="93" t="str">
        <f t="shared" si="286"/>
        <v/>
      </c>
      <c r="LX37" s="93" t="str">
        <f t="shared" si="287"/>
        <v/>
      </c>
      <c r="LY37" s="93" t="str">
        <f t="shared" si="288"/>
        <v/>
      </c>
      <c r="LZ37" s="93" t="str">
        <f t="shared" si="289"/>
        <v/>
      </c>
      <c r="MA37" s="93" t="str">
        <f t="shared" si="290"/>
        <v/>
      </c>
      <c r="MB37" s="93" t="str">
        <f t="shared" si="291"/>
        <v/>
      </c>
      <c r="MC37" s="93" t="str">
        <f t="shared" si="292"/>
        <v/>
      </c>
      <c r="MD37" s="93" t="str">
        <f t="shared" si="293"/>
        <v/>
      </c>
      <c r="ME37" s="93" t="str">
        <f t="shared" si="294"/>
        <v/>
      </c>
      <c r="MF37" s="93" t="str">
        <f t="shared" si="295"/>
        <v/>
      </c>
      <c r="MG37" s="93" t="str">
        <f t="shared" si="209"/>
        <v/>
      </c>
      <c r="MH37" s="93" t="str">
        <f t="shared" si="210"/>
        <v/>
      </c>
      <c r="MI37" s="93" t="str">
        <f t="shared" si="211"/>
        <v/>
      </c>
      <c r="MJ37" s="93" t="str">
        <f t="shared" si="212"/>
        <v/>
      </c>
      <c r="MK37" s="93" t="str">
        <f t="shared" si="213"/>
        <v/>
      </c>
      <c r="ML37" s="93" t="str">
        <f t="shared" si="214"/>
        <v/>
      </c>
      <c r="MM37" s="93" t="str">
        <f t="shared" si="215"/>
        <v/>
      </c>
      <c r="MN37" s="93" t="str">
        <f t="shared" si="216"/>
        <v/>
      </c>
      <c r="MO37" s="93" t="str">
        <f t="shared" si="217"/>
        <v/>
      </c>
      <c r="MP37" s="93" t="str">
        <f t="shared" si="218"/>
        <v/>
      </c>
      <c r="MQ37" s="93" t="str">
        <f t="shared" si="219"/>
        <v/>
      </c>
      <c r="MR37" s="93" t="str">
        <f t="shared" si="220"/>
        <v/>
      </c>
      <c r="MS37" s="93" t="str">
        <f t="shared" si="221"/>
        <v/>
      </c>
      <c r="MT37" s="93" t="str">
        <f t="shared" si="222"/>
        <v/>
      </c>
      <c r="MU37" s="93" t="str">
        <f t="shared" si="223"/>
        <v/>
      </c>
      <c r="MV37" s="93" t="str">
        <f t="shared" si="224"/>
        <v/>
      </c>
      <c r="MW37" s="93" t="str">
        <f t="shared" si="225"/>
        <v/>
      </c>
      <c r="MX37" s="93" t="str">
        <f t="shared" si="226"/>
        <v/>
      </c>
      <c r="MY37" s="93" t="str">
        <f t="shared" si="227"/>
        <v/>
      </c>
      <c r="MZ37" s="93" t="str">
        <f t="shared" si="228"/>
        <v/>
      </c>
      <c r="NA37" s="93" t="str">
        <f t="shared" si="229"/>
        <v/>
      </c>
      <c r="NB37" s="93" t="str">
        <f t="shared" si="230"/>
        <v/>
      </c>
      <c r="NC37" s="93" t="str">
        <f t="shared" si="231"/>
        <v/>
      </c>
      <c r="ND37" s="93" t="str">
        <f t="shared" si="232"/>
        <v/>
      </c>
      <c r="NE37" s="93" t="str">
        <f t="shared" si="233"/>
        <v/>
      </c>
      <c r="NF37" s="93" t="str">
        <f t="shared" si="234"/>
        <v/>
      </c>
      <c r="NG37" s="93" t="str">
        <f t="shared" si="235"/>
        <v/>
      </c>
      <c r="NH37" s="84" t="s">
        <v>1551</v>
      </c>
      <c r="NI37" s="85" t="str">
        <f>'Array Table'!B36</f>
        <v>Parabacteroides merdae</v>
      </c>
      <c r="NJ37" s="93" t="str">
        <f t="shared" si="101"/>
        <v>+</v>
      </c>
      <c r="NK37" s="93" t="str">
        <f t="shared" si="102"/>
        <v>+</v>
      </c>
      <c r="NL37" s="93" t="str">
        <f t="shared" si="103"/>
        <v>+</v>
      </c>
      <c r="NM37" s="93" t="str">
        <f t="shared" si="104"/>
        <v/>
      </c>
      <c r="NN37" s="93" t="str">
        <f t="shared" si="105"/>
        <v/>
      </c>
      <c r="NO37" s="93" t="str">
        <f t="shared" si="106"/>
        <v/>
      </c>
      <c r="NP37" s="93" t="str">
        <f t="shared" si="107"/>
        <v/>
      </c>
      <c r="NQ37" s="93" t="str">
        <f t="shared" si="108"/>
        <v/>
      </c>
      <c r="NR37" s="93" t="str">
        <f t="shared" si="109"/>
        <v/>
      </c>
      <c r="NS37" s="93" t="str">
        <f t="shared" si="110"/>
        <v/>
      </c>
      <c r="NT37" s="93" t="str">
        <f t="shared" si="111"/>
        <v/>
      </c>
      <c r="NU37" s="93" t="str">
        <f t="shared" si="112"/>
        <v/>
      </c>
      <c r="NV37" s="93" t="str">
        <f t="shared" si="113"/>
        <v/>
      </c>
      <c r="NW37" s="93" t="str">
        <f t="shared" si="114"/>
        <v/>
      </c>
      <c r="NX37" s="93" t="str">
        <f t="shared" si="115"/>
        <v/>
      </c>
      <c r="NY37" s="93" t="str">
        <f t="shared" si="116"/>
        <v/>
      </c>
      <c r="NZ37" s="93" t="str">
        <f t="shared" si="117"/>
        <v/>
      </c>
      <c r="OA37" s="93" t="str">
        <f t="shared" si="118"/>
        <v/>
      </c>
      <c r="OB37" s="93" t="str">
        <f t="shared" si="119"/>
        <v/>
      </c>
      <c r="OC37" s="93" t="str">
        <f t="shared" si="120"/>
        <v/>
      </c>
      <c r="OD37" s="93" t="str">
        <f t="shared" si="121"/>
        <v/>
      </c>
      <c r="OE37" s="93" t="str">
        <f t="shared" si="122"/>
        <v/>
      </c>
      <c r="OF37" s="93" t="str">
        <f t="shared" si="123"/>
        <v/>
      </c>
      <c r="OG37" s="93" t="str">
        <f t="shared" si="124"/>
        <v/>
      </c>
      <c r="OH37" s="93" t="str">
        <f t="shared" si="125"/>
        <v/>
      </c>
      <c r="OI37" s="93" t="str">
        <f t="shared" si="126"/>
        <v/>
      </c>
      <c r="OJ37" s="93" t="str">
        <f t="shared" si="127"/>
        <v/>
      </c>
      <c r="OK37" s="93" t="str">
        <f t="shared" si="128"/>
        <v/>
      </c>
      <c r="OL37" s="93" t="str">
        <f t="shared" si="129"/>
        <v/>
      </c>
      <c r="OM37" s="93" t="str">
        <f t="shared" si="130"/>
        <v/>
      </c>
      <c r="ON37" s="93" t="str">
        <f t="shared" si="131"/>
        <v/>
      </c>
      <c r="OO37" s="93" t="str">
        <f t="shared" si="132"/>
        <v/>
      </c>
      <c r="OP37" s="93" t="str">
        <f t="shared" si="133"/>
        <v/>
      </c>
      <c r="OQ37" s="93" t="str">
        <f t="shared" si="134"/>
        <v/>
      </c>
      <c r="OR37" s="93" t="str">
        <f t="shared" si="135"/>
        <v/>
      </c>
      <c r="OS37" s="93" t="str">
        <f t="shared" si="136"/>
        <v/>
      </c>
      <c r="OT37" s="93" t="str">
        <f t="shared" si="137"/>
        <v/>
      </c>
      <c r="OU37" s="93" t="str">
        <f t="shared" si="138"/>
        <v/>
      </c>
      <c r="OV37" s="93" t="str">
        <f t="shared" si="139"/>
        <v/>
      </c>
      <c r="OW37" s="93" t="str">
        <f t="shared" si="140"/>
        <v/>
      </c>
      <c r="OX37" s="93" t="str">
        <f t="shared" si="141"/>
        <v/>
      </c>
      <c r="OY37" s="93" t="str">
        <f t="shared" si="142"/>
        <v/>
      </c>
      <c r="OZ37" s="93" t="str">
        <f t="shared" si="143"/>
        <v/>
      </c>
      <c r="PA37" s="93" t="str">
        <f t="shared" si="144"/>
        <v/>
      </c>
      <c r="PB37" s="93" t="str">
        <f t="shared" si="145"/>
        <v/>
      </c>
      <c r="PC37" s="93" t="str">
        <f t="shared" si="146"/>
        <v/>
      </c>
      <c r="PD37" s="93" t="str">
        <f t="shared" si="147"/>
        <v/>
      </c>
      <c r="PE37" s="93" t="str">
        <f t="shared" si="148"/>
        <v/>
      </c>
    </row>
    <row r="38" spans="1:421" ht="12.75" x14ac:dyDescent="0.25">
      <c r="A38" s="84" t="s">
        <v>1552</v>
      </c>
      <c r="B38" s="85" t="str">
        <f>'Array Table'!B37</f>
        <v>Peptoniphilus asaccharolyticus</v>
      </c>
      <c r="C38" s="86">
        <f>IF(SUM('Control Sample Data'!C$3:C$50)&gt;10,IF(AND(ISNUMBER('Control Sample Data'!C38),'Control Sample Data'!C38&lt;37,'Control Sample Data'!C38&gt;0),'Control Sample Data'!C38,37),"")</f>
        <v>22.3</v>
      </c>
      <c r="D38" s="86">
        <f>IF(SUM('Control Sample Data'!D$3:D$50)&gt;10,IF(AND(ISNUMBER('Control Sample Data'!D38),'Control Sample Data'!D38&lt;37,'Control Sample Data'!D38&gt;0),'Control Sample Data'!D38,37),"")</f>
        <v>22.16</v>
      </c>
      <c r="E38" s="86">
        <f>IF(SUM('Control Sample Data'!E$3:E$50)&gt;10,IF(AND(ISNUMBER('Control Sample Data'!E38),'Control Sample Data'!E38&lt;37,'Control Sample Data'!E38&gt;0),'Control Sample Data'!E38,37),"")</f>
        <v>22.29</v>
      </c>
      <c r="F38" s="86" t="str">
        <f>IF(SUM('Control Sample Data'!F$3:F$50)&gt;10,IF(AND(ISNUMBER('Control Sample Data'!F38),'Control Sample Data'!F38&lt;37,'Control Sample Data'!F38&gt;0),'Control Sample Data'!F38,37),"")</f>
        <v/>
      </c>
      <c r="G38" s="86" t="str">
        <f>IF(SUM('Control Sample Data'!G$3:G$50)&gt;10,IF(AND(ISNUMBER('Control Sample Data'!G38),'Control Sample Data'!G38&lt;37,'Control Sample Data'!G38&gt;0),'Control Sample Data'!G38,37),"")</f>
        <v/>
      </c>
      <c r="H38" s="86" t="str">
        <f>IF(SUM('Control Sample Data'!H$3:H$50)&gt;10,IF(AND(ISNUMBER('Control Sample Data'!H38),'Control Sample Data'!H38&lt;37,'Control Sample Data'!H38&gt;0),'Control Sample Data'!H38,37),"")</f>
        <v/>
      </c>
      <c r="I38" s="86" t="str">
        <f>IF(SUM('Control Sample Data'!I$3:I$50)&gt;10,IF(AND(ISNUMBER('Control Sample Data'!I38),'Control Sample Data'!I38&lt;37,'Control Sample Data'!I38&gt;0),'Control Sample Data'!I38,37),"")</f>
        <v/>
      </c>
      <c r="J38" s="86" t="str">
        <f>IF(SUM('Control Sample Data'!J$3:J$50)&gt;10,IF(AND(ISNUMBER('Control Sample Data'!J38),'Control Sample Data'!J38&lt;37,'Control Sample Data'!J38&gt;0),'Control Sample Data'!J38,37),"")</f>
        <v/>
      </c>
      <c r="K38" s="86" t="str">
        <f>IF(SUM('Control Sample Data'!K$3:K$50)&gt;10,IF(AND(ISNUMBER('Control Sample Data'!K38),'Control Sample Data'!K38&lt;37,'Control Sample Data'!K38&gt;0),'Control Sample Data'!K38,37),"")</f>
        <v/>
      </c>
      <c r="L38" s="86" t="str">
        <f>IF(SUM('Control Sample Data'!L$3:L$50)&gt;10,IF(AND(ISNUMBER('Control Sample Data'!L38),'Control Sample Data'!L38&lt;37,'Control Sample Data'!L38&gt;0),'Control Sample Data'!L38,37),"")</f>
        <v/>
      </c>
      <c r="M38" s="86" t="str">
        <f>IF(SUM('Control Sample Data'!M$3:M$50)&gt;10,IF(AND(ISNUMBER('Control Sample Data'!M38),'Control Sample Data'!M38&lt;37,'Control Sample Data'!M38&gt;0),'Control Sample Data'!M38,37),"")</f>
        <v/>
      </c>
      <c r="N38" s="86" t="str">
        <f>IF(SUM('Control Sample Data'!N$3:N$50)&gt;10,IF(AND(ISNUMBER('Control Sample Data'!N38),'Control Sample Data'!N38&lt;37,'Control Sample Data'!N38&gt;0),'Control Sample Data'!N38,37),"")</f>
        <v/>
      </c>
      <c r="O38" s="86" t="str">
        <f>IF(SUM('Control Sample Data'!O$3:O$50)&gt;10,IF(AND(ISNUMBER('Control Sample Data'!O38),'Control Sample Data'!O38&lt;37,'Control Sample Data'!O38&gt;0),'Control Sample Data'!O38,37),"")</f>
        <v/>
      </c>
      <c r="P38" s="86" t="str">
        <f>IF(SUM('Control Sample Data'!P$3:P$50)&gt;10,IF(AND(ISNUMBER('Control Sample Data'!P38),'Control Sample Data'!P38&lt;37,'Control Sample Data'!P38&gt;0),'Control Sample Data'!P38,37),"")</f>
        <v/>
      </c>
      <c r="Q38" s="86" t="str">
        <f>IF(SUM('Control Sample Data'!Q$3:Q$50)&gt;10,IF(AND(ISNUMBER('Control Sample Data'!Q38),'Control Sample Data'!Q38&lt;37,'Control Sample Data'!Q38&gt;0),'Control Sample Data'!Q38,37),"")</f>
        <v/>
      </c>
      <c r="R38" s="86" t="str">
        <f>IF(SUM('Control Sample Data'!R$3:R$50)&gt;10,IF(AND(ISNUMBER('Control Sample Data'!R38),'Control Sample Data'!R38&lt;37,'Control Sample Data'!R38&gt;0),'Control Sample Data'!R38,37),"")</f>
        <v/>
      </c>
      <c r="S38" s="86" t="str">
        <f>IF(SUM('Control Sample Data'!S$3:S$50)&gt;10,IF(AND(ISNUMBER('Control Sample Data'!S38),'Control Sample Data'!S38&lt;37,'Control Sample Data'!S38&gt;0),'Control Sample Data'!S38,37),"")</f>
        <v/>
      </c>
      <c r="T38" s="86" t="str">
        <f>IF(SUM('Control Sample Data'!T$3:T$50)&gt;10,IF(AND(ISNUMBER('Control Sample Data'!T38),'Control Sample Data'!T38&lt;37,'Control Sample Data'!T38&gt;0),'Control Sample Data'!T38,37),"")</f>
        <v/>
      </c>
      <c r="U38" s="86" t="str">
        <f>IF(SUM('Control Sample Data'!U$3:U$50)&gt;10,IF(AND(ISNUMBER('Control Sample Data'!U38),'Control Sample Data'!U38&lt;37,'Control Sample Data'!U38&gt;0),'Control Sample Data'!U38,37),"")</f>
        <v/>
      </c>
      <c r="V38" s="86" t="str">
        <f>IF(SUM('Control Sample Data'!V$3:V$50)&gt;10,IF(AND(ISNUMBER('Control Sample Data'!V38),'Control Sample Data'!V38&lt;37,'Control Sample Data'!V38&gt;0),'Control Sample Data'!V38,37),"")</f>
        <v/>
      </c>
      <c r="W38" s="86" t="str">
        <f>IF(SUM('Control Sample Data'!W$3:W$50)&gt;10,IF(AND(ISNUMBER('Control Sample Data'!W38),'Control Sample Data'!W38&lt;37,'Control Sample Data'!W38&gt;0),'Control Sample Data'!W38,37),"")</f>
        <v/>
      </c>
      <c r="X38" s="86" t="str">
        <f>IF(SUM('Control Sample Data'!X$3:X$50)&gt;10,IF(AND(ISNUMBER('Control Sample Data'!X38),'Control Sample Data'!X38&lt;37,'Control Sample Data'!X38&gt;0),'Control Sample Data'!X38,37),"")</f>
        <v/>
      </c>
      <c r="Y38" s="86" t="str">
        <f>IF(SUM('Control Sample Data'!Y$3:Y$50)&gt;10,IF(AND(ISNUMBER('Control Sample Data'!Y38),'Control Sample Data'!Y38&lt;37,'Control Sample Data'!Y38&gt;0),'Control Sample Data'!Y38,37),"")</f>
        <v/>
      </c>
      <c r="Z38" s="86" t="str">
        <f>IF(SUM('Control Sample Data'!Z$3:Z$50)&gt;10,IF(AND(ISNUMBER('Control Sample Data'!Z38),'Control Sample Data'!Z38&lt;37,'Control Sample Data'!Z38&gt;0),'Control Sample Data'!Z38,37),"")</f>
        <v/>
      </c>
      <c r="AA38" s="86" t="str">
        <f>IF(SUM('Control Sample Data'!AA$3:AA$50)&gt;10,IF(AND(ISNUMBER('Control Sample Data'!AA38),'Control Sample Data'!AA38&lt;37,'Control Sample Data'!AA38&gt;0),'Control Sample Data'!AA38,37),"")</f>
        <v/>
      </c>
      <c r="AB38" s="86" t="str">
        <f>IF(SUM('Control Sample Data'!AB$3:AB$50)&gt;10,IF(AND(ISNUMBER('Control Sample Data'!AB38),'Control Sample Data'!AB38&lt;37,'Control Sample Data'!AB38&gt;0),'Control Sample Data'!AB38,37),"")</f>
        <v/>
      </c>
      <c r="AC38" s="86" t="str">
        <f>IF(SUM('Control Sample Data'!AC$3:AC$50)&gt;10,IF(AND(ISNUMBER('Control Sample Data'!AC38),'Control Sample Data'!AC38&lt;37,'Control Sample Data'!AC38&gt;0),'Control Sample Data'!AC38,37),"")</f>
        <v/>
      </c>
      <c r="AD38" s="86" t="str">
        <f>IF(SUM('Control Sample Data'!AD$3:AD$50)&gt;10,IF(AND(ISNUMBER('Control Sample Data'!AD38),'Control Sample Data'!AD38&lt;37,'Control Sample Data'!AD38&gt;0),'Control Sample Data'!AD38,37),"")</f>
        <v/>
      </c>
      <c r="AE38" s="86" t="str">
        <f>IF(SUM('Control Sample Data'!AE$3:AE$50)&gt;10,IF(AND(ISNUMBER('Control Sample Data'!AE38),'Control Sample Data'!AE38&lt;37,'Control Sample Data'!AE38&gt;0),'Control Sample Data'!AE38,37),"")</f>
        <v/>
      </c>
      <c r="AF38" s="86" t="str">
        <f>IF(SUM('Control Sample Data'!AF$3:AF$50)&gt;10,IF(AND(ISNUMBER('Control Sample Data'!AF38),'Control Sample Data'!AF38&lt;37,'Control Sample Data'!AF38&gt;0),'Control Sample Data'!AF38,37),"")</f>
        <v/>
      </c>
      <c r="AG38" s="86" t="str">
        <f>IF(SUM('Control Sample Data'!AG$3:AG$50)&gt;10,IF(AND(ISNUMBER('Control Sample Data'!AG38),'Control Sample Data'!AG38&lt;37,'Control Sample Data'!AG38&gt;0),'Control Sample Data'!AG38,37),"")</f>
        <v/>
      </c>
      <c r="AH38" s="86" t="str">
        <f>IF(SUM('Control Sample Data'!AH$3:AH$50)&gt;10,IF(AND(ISNUMBER('Control Sample Data'!AH38),'Control Sample Data'!AH38&lt;37,'Control Sample Data'!AH38&gt;0),'Control Sample Data'!AH38,37),"")</f>
        <v/>
      </c>
      <c r="AI38" s="86" t="str">
        <f>IF(SUM('Control Sample Data'!AI$3:AI$50)&gt;10,IF(AND(ISNUMBER('Control Sample Data'!AI38),'Control Sample Data'!AI38&lt;37,'Control Sample Data'!AI38&gt;0),'Control Sample Data'!AI38,37),"")</f>
        <v/>
      </c>
      <c r="AJ38" s="86" t="str">
        <f>IF(SUM('Control Sample Data'!AJ$3:AJ$50)&gt;10,IF(AND(ISNUMBER('Control Sample Data'!AJ38),'Control Sample Data'!AJ38&lt;37,'Control Sample Data'!AJ38&gt;0),'Control Sample Data'!AJ38,37),"")</f>
        <v/>
      </c>
      <c r="AK38" s="86" t="str">
        <f>IF(SUM('Control Sample Data'!AK$3:AK$50)&gt;10,IF(AND(ISNUMBER('Control Sample Data'!AK38),'Control Sample Data'!AK38&lt;37,'Control Sample Data'!AK38&gt;0),'Control Sample Data'!AK38,37),"")</f>
        <v/>
      </c>
      <c r="AL38" s="86" t="str">
        <f>IF(SUM('Control Sample Data'!AL$3:AL$50)&gt;10,IF(AND(ISNUMBER('Control Sample Data'!AL38),'Control Sample Data'!AL38&lt;37,'Control Sample Data'!AL38&gt;0),'Control Sample Data'!AL38,37),"")</f>
        <v/>
      </c>
      <c r="AM38" s="86" t="str">
        <f>IF(SUM('Control Sample Data'!AM$3:AM$50)&gt;10,IF(AND(ISNUMBER('Control Sample Data'!AM38),'Control Sample Data'!AM38&lt;37,'Control Sample Data'!AM38&gt;0),'Control Sample Data'!AM38,37),"")</f>
        <v/>
      </c>
      <c r="AN38" s="86" t="str">
        <f>IF(SUM('Control Sample Data'!AN$3:AN$50)&gt;10,IF(AND(ISNUMBER('Control Sample Data'!AN38),'Control Sample Data'!AN38&lt;37,'Control Sample Data'!AN38&gt;0),'Control Sample Data'!AN38,37),"")</f>
        <v/>
      </c>
      <c r="AO38" s="86" t="str">
        <f>IF(SUM('Control Sample Data'!AO$3:AO$50)&gt;10,IF(AND(ISNUMBER('Control Sample Data'!AO38),'Control Sample Data'!AO38&lt;37,'Control Sample Data'!AO38&gt;0),'Control Sample Data'!AO38,37),"")</f>
        <v/>
      </c>
      <c r="AP38" s="86" t="str">
        <f>IF(SUM('Control Sample Data'!AP$3:AP$50)&gt;10,IF(AND(ISNUMBER('Control Sample Data'!AP38),'Control Sample Data'!AP38&lt;37,'Control Sample Data'!AP38&gt;0),'Control Sample Data'!AP38,37),"")</f>
        <v/>
      </c>
      <c r="AQ38" s="86" t="str">
        <f>IF(SUM('Control Sample Data'!AQ$3:AQ$50)&gt;10,IF(AND(ISNUMBER('Control Sample Data'!AQ38),'Control Sample Data'!AQ38&lt;37,'Control Sample Data'!AQ38&gt;0),'Control Sample Data'!AQ38,37),"")</f>
        <v/>
      </c>
      <c r="AR38" s="86" t="str">
        <f>IF(SUM('Control Sample Data'!AR$3:AR$50)&gt;10,IF(AND(ISNUMBER('Control Sample Data'!AR38),'Control Sample Data'!AR38&lt;37,'Control Sample Data'!AR38&gt;0),'Control Sample Data'!AR38,37),"")</f>
        <v/>
      </c>
      <c r="AS38" s="86" t="str">
        <f>IF(SUM('Control Sample Data'!AS$3:AS$50)&gt;10,IF(AND(ISNUMBER('Control Sample Data'!AS38),'Control Sample Data'!AS38&lt;37,'Control Sample Data'!AS38&gt;0),'Control Sample Data'!AS38,37),"")</f>
        <v/>
      </c>
      <c r="AT38" s="86" t="str">
        <f>IF(SUM('Control Sample Data'!AT$3:AT$50)&gt;10,IF(AND(ISNUMBER('Control Sample Data'!AT38),'Control Sample Data'!AT38&lt;37,'Control Sample Data'!AT38&gt;0),'Control Sample Data'!AT38,37),"")</f>
        <v/>
      </c>
      <c r="AU38" s="86" t="str">
        <f>IF(SUM('Control Sample Data'!AU$3:AU$50)&gt;10,IF(AND(ISNUMBER('Control Sample Data'!AU38),'Control Sample Data'!AU38&lt;37,'Control Sample Data'!AU38&gt;0),'Control Sample Data'!AU38,37),"")</f>
        <v/>
      </c>
      <c r="AV38" s="86" t="str">
        <f>IF(SUM('Control Sample Data'!AV$3:AV$50)&gt;10,IF(AND(ISNUMBER('Control Sample Data'!AV38),'Control Sample Data'!AV38&lt;37,'Control Sample Data'!AV38&gt;0),'Control Sample Data'!AV38,37),"")</f>
        <v/>
      </c>
      <c r="AW38" s="86" t="str">
        <f>IF(SUM('Control Sample Data'!AW$3:AW$50)&gt;10,IF(AND(ISNUMBER('Control Sample Data'!AW38),'Control Sample Data'!AW38&lt;37,'Control Sample Data'!AW38&gt;0),'Control Sample Data'!AW38,37),"")</f>
        <v/>
      </c>
      <c r="AX38" s="86" t="str">
        <f>IF(SUM('Control Sample Data'!AX$3:AX$50)&gt;10,IF(AND(ISNUMBER('Control Sample Data'!AX38),'Control Sample Data'!AX38&lt;37,'Control Sample Data'!AX38&gt;0),'Control Sample Data'!AX38,37),"")</f>
        <v/>
      </c>
      <c r="AY38" s="87">
        <f>IF(ISERROR(AVERAGE(Calculations!C38:AX38)),"",AVERAGE(Calculations!C38:AX38))</f>
        <v>22.25</v>
      </c>
      <c r="AZ38" s="87">
        <f>IF(ISERROR(STDEV(Calculations!C38:AX38)),"",IF(COUNT(Calculations!C38:AX38)&lt;3,"N/A",STDEV(Calculations!C38:AX38)))</f>
        <v>7.810249675906647E-2</v>
      </c>
      <c r="BA38" s="84" t="s">
        <v>1552</v>
      </c>
      <c r="BB38" s="85" t="str">
        <f>'Array Table'!B37</f>
        <v>Peptoniphilus asaccharolyticus</v>
      </c>
      <c r="BC38" s="86">
        <f>IF(SUM('Test Sample Data'!C$3:C$50)&gt;10,IF(AND(ISNUMBER('Test Sample Data'!C38),'Test Sample Data'!C38&lt;37,'Test Sample Data'!C38&gt;0),'Test Sample Data'!C38,37),"")</f>
        <v>23.53</v>
      </c>
      <c r="BD38" s="86">
        <f>IF(SUM('Test Sample Data'!D$3:D$50)&gt;10,IF(AND(ISNUMBER('Test Sample Data'!D38),'Test Sample Data'!D38&lt;37,'Test Sample Data'!D38&gt;0),'Test Sample Data'!D38,37),"")</f>
        <v>23.58</v>
      </c>
      <c r="BE38" s="86">
        <f>IF(SUM('Test Sample Data'!E$3:E$50)&gt;10,IF(AND(ISNUMBER('Test Sample Data'!E38),'Test Sample Data'!E38&lt;37,'Test Sample Data'!E38&gt;0),'Test Sample Data'!E38,37),"")</f>
        <v>23.46</v>
      </c>
      <c r="BF38" s="86" t="str">
        <f>IF(SUM('Test Sample Data'!F$3:F$50)&gt;10,IF(AND(ISNUMBER('Test Sample Data'!F38),'Test Sample Data'!F38&lt;37,'Test Sample Data'!F38&gt;0),'Test Sample Data'!F38,37),"")</f>
        <v/>
      </c>
      <c r="BG38" s="86" t="str">
        <f>IF(SUM('Test Sample Data'!G$3:G$50)&gt;10,IF(AND(ISNUMBER('Test Sample Data'!G38),'Test Sample Data'!G38&lt;37,'Test Sample Data'!G38&gt;0),'Test Sample Data'!G38,37),"")</f>
        <v/>
      </c>
      <c r="BH38" s="86" t="str">
        <f>IF(SUM('Test Sample Data'!H$3:H$50)&gt;10,IF(AND(ISNUMBER('Test Sample Data'!H38),'Test Sample Data'!H38&lt;37,'Test Sample Data'!H38&gt;0),'Test Sample Data'!H38,37),"")</f>
        <v/>
      </c>
      <c r="BI38" s="86" t="str">
        <f>IF(SUM('Test Sample Data'!I$3:I$50)&gt;10,IF(AND(ISNUMBER('Test Sample Data'!I38),'Test Sample Data'!I38&lt;37,'Test Sample Data'!I38&gt;0),'Test Sample Data'!I38,37),"")</f>
        <v/>
      </c>
      <c r="BJ38" s="86" t="str">
        <f>IF(SUM('Test Sample Data'!J$3:J$50)&gt;10,IF(AND(ISNUMBER('Test Sample Data'!J38),'Test Sample Data'!J38&lt;37,'Test Sample Data'!J38&gt;0),'Test Sample Data'!J38,37),"")</f>
        <v/>
      </c>
      <c r="BK38" s="86" t="str">
        <f>IF(SUM('Test Sample Data'!K$3:K$50)&gt;10,IF(AND(ISNUMBER('Test Sample Data'!K38),'Test Sample Data'!K38&lt;37,'Test Sample Data'!K38&gt;0),'Test Sample Data'!K38,37),"")</f>
        <v/>
      </c>
      <c r="BL38" s="86" t="str">
        <f>IF(SUM('Test Sample Data'!L$3:L$50)&gt;10,IF(AND(ISNUMBER('Test Sample Data'!L38),'Test Sample Data'!L38&lt;37,'Test Sample Data'!L38&gt;0),'Test Sample Data'!L38,37),"")</f>
        <v/>
      </c>
      <c r="BM38" s="86" t="str">
        <f>IF(SUM('Test Sample Data'!M$3:M$50)&gt;10,IF(AND(ISNUMBER('Test Sample Data'!M38),'Test Sample Data'!M38&lt;37,'Test Sample Data'!M38&gt;0),'Test Sample Data'!M38,37),"")</f>
        <v/>
      </c>
      <c r="BN38" s="86" t="str">
        <f>IF(SUM('Test Sample Data'!N$3:N$50)&gt;10,IF(AND(ISNUMBER('Test Sample Data'!N38),'Test Sample Data'!N38&lt;37,'Test Sample Data'!N38&gt;0),'Test Sample Data'!N38,37),"")</f>
        <v/>
      </c>
      <c r="BO38" s="86" t="str">
        <f>IF(SUM('Test Sample Data'!O$3:O$50)&gt;10,IF(AND(ISNUMBER('Test Sample Data'!O38),'Test Sample Data'!O38&lt;37,'Test Sample Data'!O38&gt;0),'Test Sample Data'!O38,37),"")</f>
        <v/>
      </c>
      <c r="BP38" s="86" t="str">
        <f>IF(SUM('Test Sample Data'!P$3:P$50)&gt;10,IF(AND(ISNUMBER('Test Sample Data'!P38),'Test Sample Data'!P38&lt;37,'Test Sample Data'!P38&gt;0),'Test Sample Data'!P38,37),"")</f>
        <v/>
      </c>
      <c r="BQ38" s="86" t="str">
        <f>IF(SUM('Test Sample Data'!Q$3:Q$50)&gt;10,IF(AND(ISNUMBER('Test Sample Data'!Q38),'Test Sample Data'!Q38&lt;37,'Test Sample Data'!Q38&gt;0),'Test Sample Data'!Q38,37),"")</f>
        <v/>
      </c>
      <c r="BR38" s="86" t="str">
        <f>IF(SUM('Test Sample Data'!R$3:R$50)&gt;10,IF(AND(ISNUMBER('Test Sample Data'!R38),'Test Sample Data'!R38&lt;37,'Test Sample Data'!R38&gt;0),'Test Sample Data'!R38,37),"")</f>
        <v/>
      </c>
      <c r="BS38" s="86" t="str">
        <f>IF(SUM('Test Sample Data'!S$3:S$50)&gt;10,IF(AND(ISNUMBER('Test Sample Data'!S38),'Test Sample Data'!S38&lt;37,'Test Sample Data'!S38&gt;0),'Test Sample Data'!S38,37),"")</f>
        <v/>
      </c>
      <c r="BT38" s="86" t="str">
        <f>IF(SUM('Test Sample Data'!T$3:T$50)&gt;10,IF(AND(ISNUMBER('Test Sample Data'!T38),'Test Sample Data'!T38&lt;37,'Test Sample Data'!T38&gt;0),'Test Sample Data'!T38,37),"")</f>
        <v/>
      </c>
      <c r="BU38" s="86" t="str">
        <f>IF(SUM('Test Sample Data'!U$3:U$50)&gt;10,IF(AND(ISNUMBER('Test Sample Data'!U38),'Test Sample Data'!U38&lt;37,'Test Sample Data'!U38&gt;0),'Test Sample Data'!U38,37),"")</f>
        <v/>
      </c>
      <c r="BV38" s="86" t="str">
        <f>IF(SUM('Test Sample Data'!V$3:V$50)&gt;10,IF(AND(ISNUMBER('Test Sample Data'!V38),'Test Sample Data'!V38&lt;37,'Test Sample Data'!V38&gt;0),'Test Sample Data'!V38,37),"")</f>
        <v/>
      </c>
      <c r="BW38" s="86" t="str">
        <f>IF(SUM('Test Sample Data'!W$3:W$50)&gt;10,IF(AND(ISNUMBER('Test Sample Data'!W38),'Test Sample Data'!W38&lt;37,'Test Sample Data'!W38&gt;0),'Test Sample Data'!W38,37),"")</f>
        <v/>
      </c>
      <c r="BX38" s="86" t="str">
        <f>IF(SUM('Test Sample Data'!X$3:X$50)&gt;10,IF(AND(ISNUMBER('Test Sample Data'!X38),'Test Sample Data'!X38&lt;37,'Test Sample Data'!X38&gt;0),'Test Sample Data'!X38,37),"")</f>
        <v/>
      </c>
      <c r="BY38" s="86" t="str">
        <f>IF(SUM('Test Sample Data'!Y$3:Y$50)&gt;10,IF(AND(ISNUMBER('Test Sample Data'!Y38),'Test Sample Data'!Y38&lt;37,'Test Sample Data'!Y38&gt;0),'Test Sample Data'!Y38,37),"")</f>
        <v/>
      </c>
      <c r="BZ38" s="86" t="str">
        <f>IF(SUM('Test Sample Data'!Z$3:Z$50)&gt;10,IF(AND(ISNUMBER('Test Sample Data'!Z38),'Test Sample Data'!Z38&lt;37,'Test Sample Data'!Z38&gt;0),'Test Sample Data'!Z38,37),"")</f>
        <v/>
      </c>
      <c r="CA38" s="86" t="str">
        <f>IF(SUM('Test Sample Data'!AA$3:AA$50)&gt;10,IF(AND(ISNUMBER('Test Sample Data'!AA38),'Test Sample Data'!AA38&lt;37,'Test Sample Data'!AA38&gt;0),'Test Sample Data'!AA38,37),"")</f>
        <v/>
      </c>
      <c r="CB38" s="86" t="str">
        <f>IF(SUM('Test Sample Data'!AB$3:AB$50)&gt;10,IF(AND(ISNUMBER('Test Sample Data'!AB38),'Test Sample Data'!AB38&lt;37,'Test Sample Data'!AB38&gt;0),'Test Sample Data'!AB38,37),"")</f>
        <v/>
      </c>
      <c r="CC38" s="86" t="str">
        <f>IF(SUM('Test Sample Data'!AC$3:AC$50)&gt;10,IF(AND(ISNUMBER('Test Sample Data'!AC38),'Test Sample Data'!AC38&lt;37,'Test Sample Data'!AC38&gt;0),'Test Sample Data'!AC38,37),"")</f>
        <v/>
      </c>
      <c r="CD38" s="86" t="str">
        <f>IF(SUM('Test Sample Data'!AD$3:AD$50)&gt;10,IF(AND(ISNUMBER('Test Sample Data'!AD38),'Test Sample Data'!AD38&lt;37,'Test Sample Data'!AD38&gt;0),'Test Sample Data'!AD38,37),"")</f>
        <v/>
      </c>
      <c r="CE38" s="86" t="str">
        <f>IF(SUM('Test Sample Data'!AE$3:AE$50)&gt;10,IF(AND(ISNUMBER('Test Sample Data'!AE38),'Test Sample Data'!AE38&lt;37,'Test Sample Data'!AE38&gt;0),'Test Sample Data'!AE38,37),"")</f>
        <v/>
      </c>
      <c r="CF38" s="86" t="str">
        <f>IF(SUM('Test Sample Data'!AF$3:AF$50)&gt;10,IF(AND(ISNUMBER('Test Sample Data'!AF38),'Test Sample Data'!AF38&lt;37,'Test Sample Data'!AF38&gt;0),'Test Sample Data'!AF38,37),"")</f>
        <v/>
      </c>
      <c r="CG38" s="86" t="str">
        <f>IF(SUM('Test Sample Data'!AG$3:AG$50)&gt;10,IF(AND(ISNUMBER('Test Sample Data'!AG38),'Test Sample Data'!AG38&lt;37,'Test Sample Data'!AG38&gt;0),'Test Sample Data'!AG38,37),"")</f>
        <v/>
      </c>
      <c r="CH38" s="86" t="str">
        <f>IF(SUM('Test Sample Data'!AH$3:AH$50)&gt;10,IF(AND(ISNUMBER('Test Sample Data'!AH38),'Test Sample Data'!AH38&lt;37,'Test Sample Data'!AH38&gt;0),'Test Sample Data'!AH38,37),"")</f>
        <v/>
      </c>
      <c r="CI38" s="86" t="str">
        <f>IF(SUM('Test Sample Data'!AI$3:AI$50)&gt;10,IF(AND(ISNUMBER('Test Sample Data'!AI38),'Test Sample Data'!AI38&lt;37,'Test Sample Data'!AI38&gt;0),'Test Sample Data'!AI38,37),"")</f>
        <v/>
      </c>
      <c r="CJ38" s="86" t="str">
        <f>IF(SUM('Test Sample Data'!AJ$3:AJ$50)&gt;10,IF(AND(ISNUMBER('Test Sample Data'!AJ38),'Test Sample Data'!AJ38&lt;37,'Test Sample Data'!AJ38&gt;0),'Test Sample Data'!AJ38,37),"")</f>
        <v/>
      </c>
      <c r="CK38" s="86" t="str">
        <f>IF(SUM('Test Sample Data'!AK$3:AK$50)&gt;10,IF(AND(ISNUMBER('Test Sample Data'!AK38),'Test Sample Data'!AK38&lt;37,'Test Sample Data'!AK38&gt;0),'Test Sample Data'!AK38,37),"")</f>
        <v/>
      </c>
      <c r="CL38" s="86" t="str">
        <f>IF(SUM('Test Sample Data'!AL$3:AL$50)&gt;10,IF(AND(ISNUMBER('Test Sample Data'!AL38),'Test Sample Data'!AL38&lt;37,'Test Sample Data'!AL38&gt;0),'Test Sample Data'!AL38,37),"")</f>
        <v/>
      </c>
      <c r="CM38" s="86" t="str">
        <f>IF(SUM('Test Sample Data'!AM$3:AM$50)&gt;10,IF(AND(ISNUMBER('Test Sample Data'!AM38),'Test Sample Data'!AM38&lt;37,'Test Sample Data'!AM38&gt;0),'Test Sample Data'!AM38,37),"")</f>
        <v/>
      </c>
      <c r="CN38" s="86" t="str">
        <f>IF(SUM('Test Sample Data'!AN$3:AN$50)&gt;10,IF(AND(ISNUMBER('Test Sample Data'!AN38),'Test Sample Data'!AN38&lt;37,'Test Sample Data'!AN38&gt;0),'Test Sample Data'!AN38,37),"")</f>
        <v/>
      </c>
      <c r="CO38" s="86" t="str">
        <f>IF(SUM('Test Sample Data'!AO$3:AO$50)&gt;10,IF(AND(ISNUMBER('Test Sample Data'!AO38),'Test Sample Data'!AO38&lt;37,'Test Sample Data'!AO38&gt;0),'Test Sample Data'!AO38,37),"")</f>
        <v/>
      </c>
      <c r="CP38" s="86" t="str">
        <f>IF(SUM('Test Sample Data'!AP$3:AP$50)&gt;10,IF(AND(ISNUMBER('Test Sample Data'!AP38),'Test Sample Data'!AP38&lt;37,'Test Sample Data'!AP38&gt;0),'Test Sample Data'!AP38,37),"")</f>
        <v/>
      </c>
      <c r="CQ38" s="86" t="str">
        <f>IF(SUM('Test Sample Data'!AQ$3:AQ$50)&gt;10,IF(AND(ISNUMBER('Test Sample Data'!AQ38),'Test Sample Data'!AQ38&lt;37,'Test Sample Data'!AQ38&gt;0),'Test Sample Data'!AQ38,37),"")</f>
        <v/>
      </c>
      <c r="CR38" s="86" t="str">
        <f>IF(SUM('Test Sample Data'!AR$3:AR$50)&gt;10,IF(AND(ISNUMBER('Test Sample Data'!AR38),'Test Sample Data'!AR38&lt;37,'Test Sample Data'!AR38&gt;0),'Test Sample Data'!AR38,37),"")</f>
        <v/>
      </c>
      <c r="CS38" s="86" t="str">
        <f>IF(SUM('Test Sample Data'!AS$3:AS$50)&gt;10,IF(AND(ISNUMBER('Test Sample Data'!AS38),'Test Sample Data'!AS38&lt;37,'Test Sample Data'!AS38&gt;0),'Test Sample Data'!AS38,37),"")</f>
        <v/>
      </c>
      <c r="CT38" s="86" t="str">
        <f>IF(SUM('Test Sample Data'!AT$3:AT$50)&gt;10,IF(AND(ISNUMBER('Test Sample Data'!AT38),'Test Sample Data'!AT38&lt;37,'Test Sample Data'!AT38&gt;0),'Test Sample Data'!AT38,37),"")</f>
        <v/>
      </c>
      <c r="CU38" s="86" t="str">
        <f>IF(SUM('Test Sample Data'!AU$3:AU$50)&gt;10,IF(AND(ISNUMBER('Test Sample Data'!AU38),'Test Sample Data'!AU38&lt;37,'Test Sample Data'!AU38&gt;0),'Test Sample Data'!AU38,37),"")</f>
        <v/>
      </c>
      <c r="CV38" s="86" t="str">
        <f>IF(SUM('Test Sample Data'!AV$3:AV$50)&gt;10,IF(AND(ISNUMBER('Test Sample Data'!AV38),'Test Sample Data'!AV38&lt;37,'Test Sample Data'!AV38&gt;0),'Test Sample Data'!AV38,37),"")</f>
        <v/>
      </c>
      <c r="CW38" s="86" t="str">
        <f>IF(SUM('Test Sample Data'!AW$3:AW$50)&gt;10,IF(AND(ISNUMBER('Test Sample Data'!AW38),'Test Sample Data'!AW38&lt;37,'Test Sample Data'!AW38&gt;0),'Test Sample Data'!AW38,37),"")</f>
        <v/>
      </c>
      <c r="CX38" s="86" t="str">
        <f>IF(SUM('Test Sample Data'!AX$3:AX$50)&gt;10,IF(AND(ISNUMBER('Test Sample Data'!AX38),'Test Sample Data'!AX38&lt;37,'Test Sample Data'!AX38&gt;0),'Test Sample Data'!AX38,37),"")</f>
        <v/>
      </c>
      <c r="CY38" s="87">
        <f>IF(ISERROR(AVERAGE(Calculations!BC38:CX38)),"",AVERAGE(Calculations!BC38:CX38))</f>
        <v>23.52333333333333</v>
      </c>
      <c r="CZ38" s="87">
        <f>IF(ISERROR(STDEV(Calculations!BC38:CX38)),"",IF(COUNT(Calculations!BC38:CX38)&lt;3,"N/A",STDEV(Calculations!BC38:CX38)))</f>
        <v>6.0277137733415892E-2</v>
      </c>
      <c r="DA38" s="84" t="s">
        <v>1552</v>
      </c>
      <c r="DB38" s="85" t="str">
        <f>'Array Table'!B37</f>
        <v>Peptoniphilus asaccharolyticus</v>
      </c>
      <c r="DC38" s="87">
        <f>IF(SUM('No Template Controls'!C$3:C$50)&gt;10,IF(AND(ISNUMBER('No Template Controls'!C38),'No Template Controls'!C38&lt;37,'No Template Controls'!C38&gt;0),'No Template Controls'!C38,37),"")</f>
        <v>37</v>
      </c>
      <c r="DD38" s="87">
        <f>IF(SUM('No Template Controls'!D$3:D$50)&gt;10,IF(AND(ISNUMBER('No Template Controls'!D38),'No Template Controls'!D38&lt;37,'No Template Controls'!D38&gt;0),'No Template Controls'!D38,37),"")</f>
        <v>37</v>
      </c>
      <c r="DE38" s="87">
        <f>IF(SUM('No Template Controls'!E$3:E$50)&gt;10,IF(AND(ISNUMBER('No Template Controls'!E38),'No Template Controls'!E38&lt;37,'No Template Controls'!E38&gt;0),'No Template Controls'!E38,37),"")</f>
        <v>37</v>
      </c>
      <c r="DF38" s="87" t="str">
        <f>IF(SUM('No Template Controls'!F$3:F$50)&gt;10,IF(AND(ISNUMBER('No Template Controls'!F38),'No Template Controls'!F38&lt;37,'No Template Controls'!F38&gt;0),'No Template Controls'!F38,37),"")</f>
        <v/>
      </c>
      <c r="DG38" s="87" t="str">
        <f>IF(SUM('No Template Controls'!G$3:G$50)&gt;10,IF(AND(ISNUMBER('No Template Controls'!G38),'No Template Controls'!G38&lt;37,'No Template Controls'!G38&gt;0),'No Template Controls'!G38,37),"")</f>
        <v/>
      </c>
      <c r="DH38" s="87" t="str">
        <f>IF(SUM('No Template Controls'!H$3:H$50)&gt;10,IF(AND(ISNUMBER('No Template Controls'!H38),'No Template Controls'!H38&lt;37,'No Template Controls'!H38&gt;0),'No Template Controls'!H38,37),"")</f>
        <v/>
      </c>
      <c r="DI38" s="87">
        <f>IF(ISERROR(AVERAGE(Calculations!DC38:DH38)),"",AVERAGE(Calculations!DC38:DH38))</f>
        <v>37</v>
      </c>
      <c r="DJ38" s="87">
        <f>IF(ISERROR(STDEV(Calculations!DC38:DH38)),"",IF(COUNT(Calculations!DC38:DH38)&lt;3,"N/A",STDEV(Calculations!DC38:DH38)))</f>
        <v>0</v>
      </c>
      <c r="DK38" s="84" t="s">
        <v>1552</v>
      </c>
      <c r="DL38" s="85" t="str">
        <f>'Array Table'!B37</f>
        <v>Peptoniphilus asaccharolyticus</v>
      </c>
      <c r="DM38" s="86">
        <f t="shared" si="0"/>
        <v>-2.1999999999999993</v>
      </c>
      <c r="DN38" s="86">
        <f t="shared" si="1"/>
        <v>-2.5650000000000013</v>
      </c>
      <c r="DO38" s="86">
        <f t="shared" si="2"/>
        <v>-2.2100000000000009</v>
      </c>
      <c r="DP38" s="86" t="str">
        <f t="shared" si="3"/>
        <v/>
      </c>
      <c r="DQ38" s="86" t="str">
        <f t="shared" si="4"/>
        <v/>
      </c>
      <c r="DR38" s="86" t="str">
        <f t="shared" si="5"/>
        <v/>
      </c>
      <c r="DS38" s="86" t="str">
        <f t="shared" si="6"/>
        <v/>
      </c>
      <c r="DT38" s="86" t="str">
        <f t="shared" si="7"/>
        <v/>
      </c>
      <c r="DU38" s="86" t="str">
        <f t="shared" si="8"/>
        <v/>
      </c>
      <c r="DV38" s="86" t="str">
        <f t="shared" si="9"/>
        <v/>
      </c>
      <c r="DW38" s="86" t="str">
        <f t="shared" si="10"/>
        <v/>
      </c>
      <c r="DX38" s="86" t="str">
        <f t="shared" si="11"/>
        <v/>
      </c>
      <c r="DY38" s="86" t="str">
        <f t="shared" si="12"/>
        <v/>
      </c>
      <c r="DZ38" s="86" t="str">
        <f t="shared" si="13"/>
        <v/>
      </c>
      <c r="EA38" s="86" t="str">
        <f t="shared" si="14"/>
        <v/>
      </c>
      <c r="EB38" s="86" t="str">
        <f t="shared" si="15"/>
        <v/>
      </c>
      <c r="EC38" s="86" t="str">
        <f t="shared" si="16"/>
        <v/>
      </c>
      <c r="ED38" s="86" t="str">
        <f t="shared" si="17"/>
        <v/>
      </c>
      <c r="EE38" s="86" t="str">
        <f t="shared" si="18"/>
        <v/>
      </c>
      <c r="EF38" s="86" t="str">
        <f t="shared" si="19"/>
        <v/>
      </c>
      <c r="EG38" s="86" t="str">
        <f t="shared" si="20"/>
        <v/>
      </c>
      <c r="EH38" s="86" t="str">
        <f t="shared" si="21"/>
        <v/>
      </c>
      <c r="EI38" s="86" t="str">
        <f t="shared" si="22"/>
        <v/>
      </c>
      <c r="EJ38" s="86" t="str">
        <f t="shared" si="23"/>
        <v/>
      </c>
      <c r="EK38" s="86" t="str">
        <f t="shared" si="24"/>
        <v/>
      </c>
      <c r="EL38" s="86" t="str">
        <f t="shared" si="25"/>
        <v/>
      </c>
      <c r="EM38" s="86" t="str">
        <f t="shared" si="26"/>
        <v/>
      </c>
      <c r="EN38" s="86" t="str">
        <f t="shared" si="27"/>
        <v/>
      </c>
      <c r="EO38" s="86" t="str">
        <f t="shared" si="28"/>
        <v/>
      </c>
      <c r="EP38" s="86" t="str">
        <f t="shared" si="29"/>
        <v/>
      </c>
      <c r="EQ38" s="86" t="str">
        <f t="shared" si="30"/>
        <v/>
      </c>
      <c r="ER38" s="86" t="str">
        <f t="shared" si="31"/>
        <v/>
      </c>
      <c r="ES38" s="86" t="str">
        <f t="shared" si="32"/>
        <v/>
      </c>
      <c r="ET38" s="86" t="str">
        <f t="shared" si="33"/>
        <v/>
      </c>
      <c r="EU38" s="86" t="str">
        <f t="shared" si="34"/>
        <v/>
      </c>
      <c r="EV38" s="86" t="str">
        <f t="shared" si="35"/>
        <v/>
      </c>
      <c r="EW38" s="86" t="str">
        <f t="shared" si="36"/>
        <v/>
      </c>
      <c r="EX38" s="86" t="str">
        <f t="shared" si="37"/>
        <v/>
      </c>
      <c r="EY38" s="86" t="str">
        <f t="shared" si="38"/>
        <v/>
      </c>
      <c r="EZ38" s="86" t="str">
        <f t="shared" si="39"/>
        <v/>
      </c>
      <c r="FA38" s="86" t="str">
        <f t="shared" si="40"/>
        <v/>
      </c>
      <c r="FB38" s="86" t="str">
        <f t="shared" si="41"/>
        <v/>
      </c>
      <c r="FC38" s="86" t="str">
        <f t="shared" si="42"/>
        <v/>
      </c>
      <c r="FD38" s="86" t="str">
        <f t="shared" si="43"/>
        <v/>
      </c>
      <c r="FE38" s="86" t="str">
        <f t="shared" si="44"/>
        <v/>
      </c>
      <c r="FF38" s="86" t="str">
        <f t="shared" si="45"/>
        <v/>
      </c>
      <c r="FG38" s="86" t="str">
        <f t="shared" si="46"/>
        <v/>
      </c>
      <c r="FH38" s="86" t="str">
        <f t="shared" si="47"/>
        <v/>
      </c>
      <c r="FI38" s="88">
        <f t="shared" si="48"/>
        <v>-2.3250000000000006</v>
      </c>
      <c r="FJ38" s="84" t="s">
        <v>1552</v>
      </c>
      <c r="FK38" s="85" t="str">
        <f>'Array Table'!B37</f>
        <v>Peptoniphilus asaccharolyticus</v>
      </c>
      <c r="FL38" s="86">
        <f t="shared" si="49"/>
        <v>-0.82499999999999929</v>
      </c>
      <c r="FM38" s="86">
        <f t="shared" si="50"/>
        <v>-1.7750000000000021</v>
      </c>
      <c r="FN38" s="86">
        <f t="shared" si="51"/>
        <v>-0.39499999999999957</v>
      </c>
      <c r="FO38" s="86" t="str">
        <f t="shared" si="52"/>
        <v/>
      </c>
      <c r="FP38" s="86" t="str">
        <f t="shared" si="53"/>
        <v/>
      </c>
      <c r="FQ38" s="86" t="str">
        <f t="shared" si="54"/>
        <v/>
      </c>
      <c r="FR38" s="86" t="str">
        <f t="shared" si="55"/>
        <v/>
      </c>
      <c r="FS38" s="86" t="str">
        <f t="shared" si="56"/>
        <v/>
      </c>
      <c r="FT38" s="86" t="str">
        <f t="shared" si="57"/>
        <v/>
      </c>
      <c r="FU38" s="86" t="str">
        <f t="shared" si="58"/>
        <v/>
      </c>
      <c r="FV38" s="86" t="str">
        <f t="shared" si="59"/>
        <v/>
      </c>
      <c r="FW38" s="86" t="str">
        <f t="shared" si="60"/>
        <v/>
      </c>
      <c r="FX38" s="86" t="str">
        <f t="shared" si="61"/>
        <v/>
      </c>
      <c r="FY38" s="86" t="str">
        <f t="shared" si="62"/>
        <v/>
      </c>
      <c r="FZ38" s="86" t="str">
        <f t="shared" si="63"/>
        <v/>
      </c>
      <c r="GA38" s="86" t="str">
        <f t="shared" si="64"/>
        <v/>
      </c>
      <c r="GB38" s="86" t="str">
        <f t="shared" si="65"/>
        <v/>
      </c>
      <c r="GC38" s="86" t="str">
        <f t="shared" si="66"/>
        <v/>
      </c>
      <c r="GD38" s="86" t="str">
        <f t="shared" si="67"/>
        <v/>
      </c>
      <c r="GE38" s="86" t="str">
        <f t="shared" si="68"/>
        <v/>
      </c>
      <c r="GF38" s="86" t="str">
        <f t="shared" si="69"/>
        <v/>
      </c>
      <c r="GG38" s="86" t="str">
        <f t="shared" si="70"/>
        <v/>
      </c>
      <c r="GH38" s="86" t="str">
        <f t="shared" si="71"/>
        <v/>
      </c>
      <c r="GI38" s="86" t="str">
        <f t="shared" si="72"/>
        <v/>
      </c>
      <c r="GJ38" s="86" t="str">
        <f t="shared" si="73"/>
        <v/>
      </c>
      <c r="GK38" s="86" t="str">
        <f t="shared" si="74"/>
        <v/>
      </c>
      <c r="GL38" s="86" t="str">
        <f t="shared" si="75"/>
        <v/>
      </c>
      <c r="GM38" s="86" t="str">
        <f t="shared" si="76"/>
        <v/>
      </c>
      <c r="GN38" s="86" t="str">
        <f t="shared" si="77"/>
        <v/>
      </c>
      <c r="GO38" s="86" t="str">
        <f t="shared" si="78"/>
        <v/>
      </c>
      <c r="GP38" s="86" t="str">
        <f t="shared" si="79"/>
        <v/>
      </c>
      <c r="GQ38" s="86" t="str">
        <f t="shared" si="80"/>
        <v/>
      </c>
      <c r="GR38" s="86" t="str">
        <f t="shared" si="81"/>
        <v/>
      </c>
      <c r="GS38" s="86" t="str">
        <f t="shared" si="82"/>
        <v/>
      </c>
      <c r="GT38" s="86" t="str">
        <f t="shared" si="83"/>
        <v/>
      </c>
      <c r="GU38" s="86" t="str">
        <f t="shared" si="84"/>
        <v/>
      </c>
      <c r="GV38" s="86" t="str">
        <f t="shared" si="85"/>
        <v/>
      </c>
      <c r="GW38" s="86" t="str">
        <f t="shared" si="86"/>
        <v/>
      </c>
      <c r="GX38" s="86" t="str">
        <f t="shared" si="87"/>
        <v/>
      </c>
      <c r="GY38" s="86" t="str">
        <f t="shared" si="88"/>
        <v/>
      </c>
      <c r="GZ38" s="86" t="str">
        <f t="shared" si="89"/>
        <v/>
      </c>
      <c r="HA38" s="86" t="str">
        <f t="shared" si="90"/>
        <v/>
      </c>
      <c r="HB38" s="86" t="str">
        <f t="shared" si="91"/>
        <v/>
      </c>
      <c r="HC38" s="86" t="str">
        <f t="shared" si="92"/>
        <v/>
      </c>
      <c r="HD38" s="86" t="str">
        <f t="shared" si="93"/>
        <v/>
      </c>
      <c r="HE38" s="86" t="str">
        <f t="shared" si="94"/>
        <v/>
      </c>
      <c r="HF38" s="86" t="str">
        <f t="shared" si="95"/>
        <v/>
      </c>
      <c r="HG38" s="86" t="str">
        <f t="shared" si="96"/>
        <v/>
      </c>
      <c r="HH38" s="89">
        <f t="shared" si="97"/>
        <v>-0.99833333333333363</v>
      </c>
      <c r="HI38" s="84" t="s">
        <v>1552</v>
      </c>
      <c r="HJ38" s="85" t="str">
        <f>'Array Table'!B37</f>
        <v>Peptoniphilus asaccharolyticus</v>
      </c>
      <c r="HK38" s="87">
        <f t="shared" si="154"/>
        <v>-2.5082248191005228</v>
      </c>
      <c r="HL38" s="90">
        <f t="shared" si="149"/>
        <v>0.39868834419659843</v>
      </c>
      <c r="HM38" s="87">
        <f t="shared" si="150"/>
        <v>-0.39936646091421502</v>
      </c>
      <c r="HN38" s="84" t="s">
        <v>1552</v>
      </c>
      <c r="HO38" s="85" t="str">
        <f>'Array Table'!B37</f>
        <v>Peptoniphilus asaccharolyticus</v>
      </c>
      <c r="HP38" s="92">
        <f t="shared" si="151"/>
        <v>14.7</v>
      </c>
      <c r="HQ38" s="92">
        <f t="shared" si="236"/>
        <v>14.84</v>
      </c>
      <c r="HR38" s="92">
        <f t="shared" si="237"/>
        <v>14.71</v>
      </c>
      <c r="HS38" s="92" t="str">
        <f t="shared" si="238"/>
        <v/>
      </c>
      <c r="HT38" s="92" t="str">
        <f t="shared" si="239"/>
        <v/>
      </c>
      <c r="HU38" s="92" t="str">
        <f t="shared" si="240"/>
        <v/>
      </c>
      <c r="HV38" s="92" t="str">
        <f t="shared" si="241"/>
        <v/>
      </c>
      <c r="HW38" s="92" t="str">
        <f t="shared" si="242"/>
        <v/>
      </c>
      <c r="HX38" s="92" t="str">
        <f t="shared" si="243"/>
        <v/>
      </c>
      <c r="HY38" s="92" t="str">
        <f t="shared" si="244"/>
        <v/>
      </c>
      <c r="HZ38" s="92" t="str">
        <f t="shared" si="245"/>
        <v/>
      </c>
      <c r="IA38" s="92" t="str">
        <f t="shared" si="246"/>
        <v/>
      </c>
      <c r="IB38" s="92" t="str">
        <f t="shared" si="247"/>
        <v/>
      </c>
      <c r="IC38" s="92" t="str">
        <f t="shared" si="248"/>
        <v/>
      </c>
      <c r="ID38" s="92" t="str">
        <f t="shared" si="249"/>
        <v/>
      </c>
      <c r="IE38" s="92" t="str">
        <f t="shared" si="250"/>
        <v/>
      </c>
      <c r="IF38" s="92" t="str">
        <f t="shared" si="251"/>
        <v/>
      </c>
      <c r="IG38" s="92" t="str">
        <f t="shared" si="252"/>
        <v/>
      </c>
      <c r="IH38" s="92" t="str">
        <f t="shared" si="253"/>
        <v/>
      </c>
      <c r="II38" s="92" t="str">
        <f t="shared" si="254"/>
        <v/>
      </c>
      <c r="IJ38" s="92" t="str">
        <f t="shared" si="255"/>
        <v/>
      </c>
      <c r="IK38" s="92" t="str">
        <f t="shared" si="155"/>
        <v/>
      </c>
      <c r="IL38" s="92" t="str">
        <f t="shared" si="156"/>
        <v/>
      </c>
      <c r="IM38" s="92" t="str">
        <f t="shared" si="157"/>
        <v/>
      </c>
      <c r="IN38" s="92" t="str">
        <f t="shared" si="158"/>
        <v/>
      </c>
      <c r="IO38" s="92" t="str">
        <f t="shared" si="159"/>
        <v/>
      </c>
      <c r="IP38" s="92" t="str">
        <f t="shared" si="160"/>
        <v/>
      </c>
      <c r="IQ38" s="92" t="str">
        <f t="shared" si="161"/>
        <v/>
      </c>
      <c r="IR38" s="92" t="str">
        <f t="shared" si="162"/>
        <v/>
      </c>
      <c r="IS38" s="92" t="str">
        <f t="shared" si="163"/>
        <v/>
      </c>
      <c r="IT38" s="92" t="str">
        <f t="shared" si="164"/>
        <v/>
      </c>
      <c r="IU38" s="92" t="str">
        <f t="shared" si="165"/>
        <v/>
      </c>
      <c r="IV38" s="92" t="str">
        <f t="shared" si="166"/>
        <v/>
      </c>
      <c r="IW38" s="92" t="str">
        <f t="shared" si="167"/>
        <v/>
      </c>
      <c r="IX38" s="92" t="str">
        <f t="shared" si="168"/>
        <v/>
      </c>
      <c r="IY38" s="92" t="str">
        <f t="shared" si="169"/>
        <v/>
      </c>
      <c r="IZ38" s="92" t="str">
        <f t="shared" si="170"/>
        <v/>
      </c>
      <c r="JA38" s="92" t="str">
        <f t="shared" si="171"/>
        <v/>
      </c>
      <c r="JB38" s="92" t="str">
        <f t="shared" si="172"/>
        <v/>
      </c>
      <c r="JC38" s="92" t="str">
        <f t="shared" si="173"/>
        <v/>
      </c>
      <c r="JD38" s="92" t="str">
        <f t="shared" si="174"/>
        <v/>
      </c>
      <c r="JE38" s="92" t="str">
        <f t="shared" si="175"/>
        <v/>
      </c>
      <c r="JF38" s="92" t="str">
        <f t="shared" si="176"/>
        <v/>
      </c>
      <c r="JG38" s="92" t="str">
        <f t="shared" si="177"/>
        <v/>
      </c>
      <c r="JH38" s="92" t="str">
        <f t="shared" si="178"/>
        <v/>
      </c>
      <c r="JI38" s="92" t="str">
        <f t="shared" si="179"/>
        <v/>
      </c>
      <c r="JJ38" s="92" t="str">
        <f t="shared" si="180"/>
        <v/>
      </c>
      <c r="JK38" s="92" t="str">
        <f t="shared" si="181"/>
        <v/>
      </c>
      <c r="JL38" s="84" t="s">
        <v>1552</v>
      </c>
      <c r="JM38" s="85" t="str">
        <f>'Array Table'!B37</f>
        <v>Peptoniphilus asaccharolyticus</v>
      </c>
      <c r="JN38" s="92">
        <f t="shared" si="152"/>
        <v>13.469999999999999</v>
      </c>
      <c r="JO38" s="92">
        <f t="shared" si="256"/>
        <v>13.420000000000002</v>
      </c>
      <c r="JP38" s="92">
        <f t="shared" si="257"/>
        <v>13.54</v>
      </c>
      <c r="JQ38" s="92" t="str">
        <f t="shared" si="258"/>
        <v/>
      </c>
      <c r="JR38" s="92" t="str">
        <f t="shared" si="259"/>
        <v/>
      </c>
      <c r="JS38" s="92" t="str">
        <f t="shared" si="260"/>
        <v/>
      </c>
      <c r="JT38" s="92" t="str">
        <f t="shared" si="261"/>
        <v/>
      </c>
      <c r="JU38" s="92" t="str">
        <f t="shared" si="262"/>
        <v/>
      </c>
      <c r="JV38" s="92" t="str">
        <f t="shared" si="263"/>
        <v/>
      </c>
      <c r="JW38" s="92" t="str">
        <f t="shared" si="264"/>
        <v/>
      </c>
      <c r="JX38" s="92" t="str">
        <f t="shared" si="265"/>
        <v/>
      </c>
      <c r="JY38" s="92" t="str">
        <f t="shared" si="266"/>
        <v/>
      </c>
      <c r="JZ38" s="92" t="str">
        <f t="shared" si="267"/>
        <v/>
      </c>
      <c r="KA38" s="92" t="str">
        <f t="shared" si="268"/>
        <v/>
      </c>
      <c r="KB38" s="92" t="str">
        <f t="shared" si="269"/>
        <v/>
      </c>
      <c r="KC38" s="92" t="str">
        <f t="shared" si="270"/>
        <v/>
      </c>
      <c r="KD38" s="92" t="str">
        <f t="shared" si="271"/>
        <v/>
      </c>
      <c r="KE38" s="92" t="str">
        <f t="shared" si="272"/>
        <v/>
      </c>
      <c r="KF38" s="92" t="str">
        <f t="shared" si="273"/>
        <v/>
      </c>
      <c r="KG38" s="92" t="str">
        <f t="shared" si="274"/>
        <v/>
      </c>
      <c r="KH38" s="92" t="str">
        <f t="shared" si="275"/>
        <v/>
      </c>
      <c r="KI38" s="92" t="str">
        <f t="shared" si="182"/>
        <v/>
      </c>
      <c r="KJ38" s="92" t="str">
        <f t="shared" si="183"/>
        <v/>
      </c>
      <c r="KK38" s="92" t="str">
        <f t="shared" si="184"/>
        <v/>
      </c>
      <c r="KL38" s="92" t="str">
        <f t="shared" si="185"/>
        <v/>
      </c>
      <c r="KM38" s="92" t="str">
        <f t="shared" si="186"/>
        <v/>
      </c>
      <c r="KN38" s="92" t="str">
        <f t="shared" si="187"/>
        <v/>
      </c>
      <c r="KO38" s="92" t="str">
        <f t="shared" si="188"/>
        <v/>
      </c>
      <c r="KP38" s="92" t="str">
        <f t="shared" si="189"/>
        <v/>
      </c>
      <c r="KQ38" s="92" t="str">
        <f t="shared" si="190"/>
        <v/>
      </c>
      <c r="KR38" s="92" t="str">
        <f t="shared" si="191"/>
        <v/>
      </c>
      <c r="KS38" s="92" t="str">
        <f t="shared" si="192"/>
        <v/>
      </c>
      <c r="KT38" s="92" t="str">
        <f t="shared" si="193"/>
        <v/>
      </c>
      <c r="KU38" s="92" t="str">
        <f t="shared" si="194"/>
        <v/>
      </c>
      <c r="KV38" s="92" t="str">
        <f t="shared" si="195"/>
        <v/>
      </c>
      <c r="KW38" s="92" t="str">
        <f t="shared" si="196"/>
        <v/>
      </c>
      <c r="KX38" s="92" t="str">
        <f t="shared" si="197"/>
        <v/>
      </c>
      <c r="KY38" s="92" t="str">
        <f t="shared" si="198"/>
        <v/>
      </c>
      <c r="KZ38" s="92" t="str">
        <f t="shared" si="199"/>
        <v/>
      </c>
      <c r="LA38" s="92" t="str">
        <f t="shared" si="200"/>
        <v/>
      </c>
      <c r="LB38" s="92" t="str">
        <f t="shared" si="201"/>
        <v/>
      </c>
      <c r="LC38" s="92" t="str">
        <f t="shared" si="202"/>
        <v/>
      </c>
      <c r="LD38" s="92" t="str">
        <f t="shared" si="203"/>
        <v/>
      </c>
      <c r="LE38" s="92" t="str">
        <f t="shared" si="204"/>
        <v/>
      </c>
      <c r="LF38" s="92" t="str">
        <f t="shared" si="205"/>
        <v/>
      </c>
      <c r="LG38" s="92" t="str">
        <f t="shared" si="206"/>
        <v/>
      </c>
      <c r="LH38" s="92" t="str">
        <f t="shared" si="207"/>
        <v/>
      </c>
      <c r="LI38" s="92" t="str">
        <f t="shared" si="208"/>
        <v/>
      </c>
      <c r="LJ38" s="84" t="s">
        <v>1552</v>
      </c>
      <c r="LK38" s="85" t="str">
        <f>'Array Table'!B37</f>
        <v>Peptoniphilus asaccharolyticus</v>
      </c>
      <c r="LL38" s="93" t="str">
        <f t="shared" si="153"/>
        <v>+</v>
      </c>
      <c r="LM38" s="93" t="str">
        <f t="shared" si="276"/>
        <v>+</v>
      </c>
      <c r="LN38" s="93" t="str">
        <f t="shared" si="277"/>
        <v>+</v>
      </c>
      <c r="LO38" s="93" t="str">
        <f t="shared" si="278"/>
        <v/>
      </c>
      <c r="LP38" s="93" t="str">
        <f t="shared" si="279"/>
        <v/>
      </c>
      <c r="LQ38" s="93" t="str">
        <f t="shared" si="280"/>
        <v/>
      </c>
      <c r="LR38" s="93" t="str">
        <f t="shared" si="281"/>
        <v/>
      </c>
      <c r="LS38" s="93" t="str">
        <f t="shared" si="282"/>
        <v/>
      </c>
      <c r="LT38" s="93" t="str">
        <f t="shared" si="283"/>
        <v/>
      </c>
      <c r="LU38" s="93" t="str">
        <f t="shared" si="284"/>
        <v/>
      </c>
      <c r="LV38" s="93" t="str">
        <f t="shared" si="285"/>
        <v/>
      </c>
      <c r="LW38" s="93" t="str">
        <f t="shared" si="286"/>
        <v/>
      </c>
      <c r="LX38" s="93" t="str">
        <f t="shared" si="287"/>
        <v/>
      </c>
      <c r="LY38" s="93" t="str">
        <f t="shared" si="288"/>
        <v/>
      </c>
      <c r="LZ38" s="93" t="str">
        <f t="shared" si="289"/>
        <v/>
      </c>
      <c r="MA38" s="93" t="str">
        <f t="shared" si="290"/>
        <v/>
      </c>
      <c r="MB38" s="93" t="str">
        <f t="shared" si="291"/>
        <v/>
      </c>
      <c r="MC38" s="93" t="str">
        <f t="shared" si="292"/>
        <v/>
      </c>
      <c r="MD38" s="93" t="str">
        <f t="shared" si="293"/>
        <v/>
      </c>
      <c r="ME38" s="93" t="str">
        <f t="shared" si="294"/>
        <v/>
      </c>
      <c r="MF38" s="93" t="str">
        <f t="shared" si="295"/>
        <v/>
      </c>
      <c r="MG38" s="93" t="str">
        <f t="shared" si="209"/>
        <v/>
      </c>
      <c r="MH38" s="93" t="str">
        <f t="shared" si="210"/>
        <v/>
      </c>
      <c r="MI38" s="93" t="str">
        <f t="shared" si="211"/>
        <v/>
      </c>
      <c r="MJ38" s="93" t="str">
        <f t="shared" si="212"/>
        <v/>
      </c>
      <c r="MK38" s="93" t="str">
        <f t="shared" si="213"/>
        <v/>
      </c>
      <c r="ML38" s="93" t="str">
        <f t="shared" si="214"/>
        <v/>
      </c>
      <c r="MM38" s="93" t="str">
        <f t="shared" si="215"/>
        <v/>
      </c>
      <c r="MN38" s="93" t="str">
        <f t="shared" si="216"/>
        <v/>
      </c>
      <c r="MO38" s="93" t="str">
        <f t="shared" si="217"/>
        <v/>
      </c>
      <c r="MP38" s="93" t="str">
        <f t="shared" si="218"/>
        <v/>
      </c>
      <c r="MQ38" s="93" t="str">
        <f t="shared" si="219"/>
        <v/>
      </c>
      <c r="MR38" s="93" t="str">
        <f t="shared" si="220"/>
        <v/>
      </c>
      <c r="MS38" s="93" t="str">
        <f t="shared" si="221"/>
        <v/>
      </c>
      <c r="MT38" s="93" t="str">
        <f t="shared" si="222"/>
        <v/>
      </c>
      <c r="MU38" s="93" t="str">
        <f t="shared" si="223"/>
        <v/>
      </c>
      <c r="MV38" s="93" t="str">
        <f t="shared" si="224"/>
        <v/>
      </c>
      <c r="MW38" s="93" t="str">
        <f t="shared" si="225"/>
        <v/>
      </c>
      <c r="MX38" s="93" t="str">
        <f t="shared" si="226"/>
        <v/>
      </c>
      <c r="MY38" s="93" t="str">
        <f t="shared" si="227"/>
        <v/>
      </c>
      <c r="MZ38" s="93" t="str">
        <f t="shared" si="228"/>
        <v/>
      </c>
      <c r="NA38" s="93" t="str">
        <f t="shared" si="229"/>
        <v/>
      </c>
      <c r="NB38" s="93" t="str">
        <f t="shared" si="230"/>
        <v/>
      </c>
      <c r="NC38" s="93" t="str">
        <f t="shared" si="231"/>
        <v/>
      </c>
      <c r="ND38" s="93" t="str">
        <f t="shared" si="232"/>
        <v/>
      </c>
      <c r="NE38" s="93" t="str">
        <f t="shared" si="233"/>
        <v/>
      </c>
      <c r="NF38" s="93" t="str">
        <f t="shared" si="234"/>
        <v/>
      </c>
      <c r="NG38" s="93" t="str">
        <f t="shared" si="235"/>
        <v/>
      </c>
      <c r="NH38" s="84" t="s">
        <v>1552</v>
      </c>
      <c r="NI38" s="85" t="str">
        <f>'Array Table'!B37</f>
        <v>Peptoniphilus asaccharolyticus</v>
      </c>
      <c r="NJ38" s="93" t="str">
        <f t="shared" si="101"/>
        <v>+</v>
      </c>
      <c r="NK38" s="93" t="str">
        <f t="shared" si="102"/>
        <v>+</v>
      </c>
      <c r="NL38" s="93" t="str">
        <f t="shared" si="103"/>
        <v>+</v>
      </c>
      <c r="NM38" s="93" t="str">
        <f t="shared" si="104"/>
        <v/>
      </c>
      <c r="NN38" s="93" t="str">
        <f t="shared" si="105"/>
        <v/>
      </c>
      <c r="NO38" s="93" t="str">
        <f t="shared" si="106"/>
        <v/>
      </c>
      <c r="NP38" s="93" t="str">
        <f t="shared" si="107"/>
        <v/>
      </c>
      <c r="NQ38" s="93" t="str">
        <f t="shared" si="108"/>
        <v/>
      </c>
      <c r="NR38" s="93" t="str">
        <f t="shared" si="109"/>
        <v/>
      </c>
      <c r="NS38" s="93" t="str">
        <f t="shared" si="110"/>
        <v/>
      </c>
      <c r="NT38" s="93" t="str">
        <f t="shared" si="111"/>
        <v/>
      </c>
      <c r="NU38" s="93" t="str">
        <f t="shared" si="112"/>
        <v/>
      </c>
      <c r="NV38" s="93" t="str">
        <f t="shared" si="113"/>
        <v/>
      </c>
      <c r="NW38" s="93" t="str">
        <f t="shared" si="114"/>
        <v/>
      </c>
      <c r="NX38" s="93" t="str">
        <f t="shared" si="115"/>
        <v/>
      </c>
      <c r="NY38" s="93" t="str">
        <f t="shared" si="116"/>
        <v/>
      </c>
      <c r="NZ38" s="93" t="str">
        <f t="shared" si="117"/>
        <v/>
      </c>
      <c r="OA38" s="93" t="str">
        <f t="shared" si="118"/>
        <v/>
      </c>
      <c r="OB38" s="93" t="str">
        <f t="shared" si="119"/>
        <v/>
      </c>
      <c r="OC38" s="93" t="str">
        <f t="shared" si="120"/>
        <v/>
      </c>
      <c r="OD38" s="93" t="str">
        <f t="shared" si="121"/>
        <v/>
      </c>
      <c r="OE38" s="93" t="str">
        <f t="shared" si="122"/>
        <v/>
      </c>
      <c r="OF38" s="93" t="str">
        <f t="shared" si="123"/>
        <v/>
      </c>
      <c r="OG38" s="93" t="str">
        <f t="shared" si="124"/>
        <v/>
      </c>
      <c r="OH38" s="93" t="str">
        <f t="shared" si="125"/>
        <v/>
      </c>
      <c r="OI38" s="93" t="str">
        <f t="shared" si="126"/>
        <v/>
      </c>
      <c r="OJ38" s="93" t="str">
        <f t="shared" si="127"/>
        <v/>
      </c>
      <c r="OK38" s="93" t="str">
        <f t="shared" si="128"/>
        <v/>
      </c>
      <c r="OL38" s="93" t="str">
        <f t="shared" si="129"/>
        <v/>
      </c>
      <c r="OM38" s="93" t="str">
        <f t="shared" si="130"/>
        <v/>
      </c>
      <c r="ON38" s="93" t="str">
        <f t="shared" si="131"/>
        <v/>
      </c>
      <c r="OO38" s="93" t="str">
        <f t="shared" si="132"/>
        <v/>
      </c>
      <c r="OP38" s="93" t="str">
        <f t="shared" si="133"/>
        <v/>
      </c>
      <c r="OQ38" s="93" t="str">
        <f t="shared" si="134"/>
        <v/>
      </c>
      <c r="OR38" s="93" t="str">
        <f t="shared" si="135"/>
        <v/>
      </c>
      <c r="OS38" s="93" t="str">
        <f t="shared" si="136"/>
        <v/>
      </c>
      <c r="OT38" s="93" t="str">
        <f t="shared" si="137"/>
        <v/>
      </c>
      <c r="OU38" s="93" t="str">
        <f t="shared" si="138"/>
        <v/>
      </c>
      <c r="OV38" s="93" t="str">
        <f t="shared" si="139"/>
        <v/>
      </c>
      <c r="OW38" s="93" t="str">
        <f t="shared" si="140"/>
        <v/>
      </c>
      <c r="OX38" s="93" t="str">
        <f t="shared" si="141"/>
        <v/>
      </c>
      <c r="OY38" s="93" t="str">
        <f t="shared" si="142"/>
        <v/>
      </c>
      <c r="OZ38" s="93" t="str">
        <f t="shared" si="143"/>
        <v/>
      </c>
      <c r="PA38" s="93" t="str">
        <f t="shared" si="144"/>
        <v/>
      </c>
      <c r="PB38" s="93" t="str">
        <f t="shared" si="145"/>
        <v/>
      </c>
      <c r="PC38" s="93" t="str">
        <f t="shared" si="146"/>
        <v/>
      </c>
      <c r="PD38" s="93" t="str">
        <f t="shared" si="147"/>
        <v/>
      </c>
      <c r="PE38" s="93" t="str">
        <f t="shared" si="148"/>
        <v/>
      </c>
    </row>
    <row r="39" spans="1:421" ht="12.75" x14ac:dyDescent="0.25">
      <c r="A39" s="84" t="s">
        <v>1553</v>
      </c>
      <c r="B39" s="85" t="str">
        <f>'Array Table'!B38</f>
        <v>Peptostreptococcus anaerobius</v>
      </c>
      <c r="C39" s="86">
        <f>IF(SUM('Control Sample Data'!C$3:C$50)&gt;10,IF(AND(ISNUMBER('Control Sample Data'!C39),'Control Sample Data'!C39&lt;37,'Control Sample Data'!C39&gt;0),'Control Sample Data'!C39,37),"")</f>
        <v>35.31</v>
      </c>
      <c r="D39" s="86">
        <f>IF(SUM('Control Sample Data'!D$3:D$50)&gt;10,IF(AND(ISNUMBER('Control Sample Data'!D39),'Control Sample Data'!D39&lt;37,'Control Sample Data'!D39&gt;0),'Control Sample Data'!D39,37),"")</f>
        <v>33.270000000000003</v>
      </c>
      <c r="E39" s="86">
        <f>IF(SUM('Control Sample Data'!E$3:E$50)&gt;10,IF(AND(ISNUMBER('Control Sample Data'!E39),'Control Sample Data'!E39&lt;37,'Control Sample Data'!E39&gt;0),'Control Sample Data'!E39,37),"")</f>
        <v>34.35</v>
      </c>
      <c r="F39" s="86" t="str">
        <f>IF(SUM('Control Sample Data'!F$3:F$50)&gt;10,IF(AND(ISNUMBER('Control Sample Data'!F39),'Control Sample Data'!F39&lt;37,'Control Sample Data'!F39&gt;0),'Control Sample Data'!F39,37),"")</f>
        <v/>
      </c>
      <c r="G39" s="86" t="str">
        <f>IF(SUM('Control Sample Data'!G$3:G$50)&gt;10,IF(AND(ISNUMBER('Control Sample Data'!G39),'Control Sample Data'!G39&lt;37,'Control Sample Data'!G39&gt;0),'Control Sample Data'!G39,37),"")</f>
        <v/>
      </c>
      <c r="H39" s="86" t="str">
        <f>IF(SUM('Control Sample Data'!H$3:H$50)&gt;10,IF(AND(ISNUMBER('Control Sample Data'!H39),'Control Sample Data'!H39&lt;37,'Control Sample Data'!H39&gt;0),'Control Sample Data'!H39,37),"")</f>
        <v/>
      </c>
      <c r="I39" s="86" t="str">
        <f>IF(SUM('Control Sample Data'!I$3:I$50)&gt;10,IF(AND(ISNUMBER('Control Sample Data'!I39),'Control Sample Data'!I39&lt;37,'Control Sample Data'!I39&gt;0),'Control Sample Data'!I39,37),"")</f>
        <v/>
      </c>
      <c r="J39" s="86" t="str">
        <f>IF(SUM('Control Sample Data'!J$3:J$50)&gt;10,IF(AND(ISNUMBER('Control Sample Data'!J39),'Control Sample Data'!J39&lt;37,'Control Sample Data'!J39&gt;0),'Control Sample Data'!J39,37),"")</f>
        <v/>
      </c>
      <c r="K39" s="86" t="str">
        <f>IF(SUM('Control Sample Data'!K$3:K$50)&gt;10,IF(AND(ISNUMBER('Control Sample Data'!K39),'Control Sample Data'!K39&lt;37,'Control Sample Data'!K39&gt;0),'Control Sample Data'!K39,37),"")</f>
        <v/>
      </c>
      <c r="L39" s="86" t="str">
        <f>IF(SUM('Control Sample Data'!L$3:L$50)&gt;10,IF(AND(ISNUMBER('Control Sample Data'!L39),'Control Sample Data'!L39&lt;37,'Control Sample Data'!L39&gt;0),'Control Sample Data'!L39,37),"")</f>
        <v/>
      </c>
      <c r="M39" s="86" t="str">
        <f>IF(SUM('Control Sample Data'!M$3:M$50)&gt;10,IF(AND(ISNUMBER('Control Sample Data'!M39),'Control Sample Data'!M39&lt;37,'Control Sample Data'!M39&gt;0),'Control Sample Data'!M39,37),"")</f>
        <v/>
      </c>
      <c r="N39" s="86" t="str">
        <f>IF(SUM('Control Sample Data'!N$3:N$50)&gt;10,IF(AND(ISNUMBER('Control Sample Data'!N39),'Control Sample Data'!N39&lt;37,'Control Sample Data'!N39&gt;0),'Control Sample Data'!N39,37),"")</f>
        <v/>
      </c>
      <c r="O39" s="86" t="str">
        <f>IF(SUM('Control Sample Data'!O$3:O$50)&gt;10,IF(AND(ISNUMBER('Control Sample Data'!O39),'Control Sample Data'!O39&lt;37,'Control Sample Data'!O39&gt;0),'Control Sample Data'!O39,37),"")</f>
        <v/>
      </c>
      <c r="P39" s="86" t="str">
        <f>IF(SUM('Control Sample Data'!P$3:P$50)&gt;10,IF(AND(ISNUMBER('Control Sample Data'!P39),'Control Sample Data'!P39&lt;37,'Control Sample Data'!P39&gt;0),'Control Sample Data'!P39,37),"")</f>
        <v/>
      </c>
      <c r="Q39" s="86" t="str">
        <f>IF(SUM('Control Sample Data'!Q$3:Q$50)&gt;10,IF(AND(ISNUMBER('Control Sample Data'!Q39),'Control Sample Data'!Q39&lt;37,'Control Sample Data'!Q39&gt;0),'Control Sample Data'!Q39,37),"")</f>
        <v/>
      </c>
      <c r="R39" s="86" t="str">
        <f>IF(SUM('Control Sample Data'!R$3:R$50)&gt;10,IF(AND(ISNUMBER('Control Sample Data'!R39),'Control Sample Data'!R39&lt;37,'Control Sample Data'!R39&gt;0),'Control Sample Data'!R39,37),"")</f>
        <v/>
      </c>
      <c r="S39" s="86" t="str">
        <f>IF(SUM('Control Sample Data'!S$3:S$50)&gt;10,IF(AND(ISNUMBER('Control Sample Data'!S39),'Control Sample Data'!S39&lt;37,'Control Sample Data'!S39&gt;0),'Control Sample Data'!S39,37),"")</f>
        <v/>
      </c>
      <c r="T39" s="86" t="str">
        <f>IF(SUM('Control Sample Data'!T$3:T$50)&gt;10,IF(AND(ISNUMBER('Control Sample Data'!T39),'Control Sample Data'!T39&lt;37,'Control Sample Data'!T39&gt;0),'Control Sample Data'!T39,37),"")</f>
        <v/>
      </c>
      <c r="U39" s="86" t="str">
        <f>IF(SUM('Control Sample Data'!U$3:U$50)&gt;10,IF(AND(ISNUMBER('Control Sample Data'!U39),'Control Sample Data'!U39&lt;37,'Control Sample Data'!U39&gt;0),'Control Sample Data'!U39,37),"")</f>
        <v/>
      </c>
      <c r="V39" s="86" t="str">
        <f>IF(SUM('Control Sample Data'!V$3:V$50)&gt;10,IF(AND(ISNUMBER('Control Sample Data'!V39),'Control Sample Data'!V39&lt;37,'Control Sample Data'!V39&gt;0),'Control Sample Data'!V39,37),"")</f>
        <v/>
      </c>
      <c r="W39" s="86" t="str">
        <f>IF(SUM('Control Sample Data'!W$3:W$50)&gt;10,IF(AND(ISNUMBER('Control Sample Data'!W39),'Control Sample Data'!W39&lt;37,'Control Sample Data'!W39&gt;0),'Control Sample Data'!W39,37),"")</f>
        <v/>
      </c>
      <c r="X39" s="86" t="str">
        <f>IF(SUM('Control Sample Data'!X$3:X$50)&gt;10,IF(AND(ISNUMBER('Control Sample Data'!X39),'Control Sample Data'!X39&lt;37,'Control Sample Data'!X39&gt;0),'Control Sample Data'!X39,37),"")</f>
        <v/>
      </c>
      <c r="Y39" s="86" t="str">
        <f>IF(SUM('Control Sample Data'!Y$3:Y$50)&gt;10,IF(AND(ISNUMBER('Control Sample Data'!Y39),'Control Sample Data'!Y39&lt;37,'Control Sample Data'!Y39&gt;0),'Control Sample Data'!Y39,37),"")</f>
        <v/>
      </c>
      <c r="Z39" s="86" t="str">
        <f>IF(SUM('Control Sample Data'!Z$3:Z$50)&gt;10,IF(AND(ISNUMBER('Control Sample Data'!Z39),'Control Sample Data'!Z39&lt;37,'Control Sample Data'!Z39&gt;0),'Control Sample Data'!Z39,37),"")</f>
        <v/>
      </c>
      <c r="AA39" s="86" t="str">
        <f>IF(SUM('Control Sample Data'!AA$3:AA$50)&gt;10,IF(AND(ISNUMBER('Control Sample Data'!AA39),'Control Sample Data'!AA39&lt;37,'Control Sample Data'!AA39&gt;0),'Control Sample Data'!AA39,37),"")</f>
        <v/>
      </c>
      <c r="AB39" s="86" t="str">
        <f>IF(SUM('Control Sample Data'!AB$3:AB$50)&gt;10,IF(AND(ISNUMBER('Control Sample Data'!AB39),'Control Sample Data'!AB39&lt;37,'Control Sample Data'!AB39&gt;0),'Control Sample Data'!AB39,37),"")</f>
        <v/>
      </c>
      <c r="AC39" s="86" t="str">
        <f>IF(SUM('Control Sample Data'!AC$3:AC$50)&gt;10,IF(AND(ISNUMBER('Control Sample Data'!AC39),'Control Sample Data'!AC39&lt;37,'Control Sample Data'!AC39&gt;0),'Control Sample Data'!AC39,37),"")</f>
        <v/>
      </c>
      <c r="AD39" s="86" t="str">
        <f>IF(SUM('Control Sample Data'!AD$3:AD$50)&gt;10,IF(AND(ISNUMBER('Control Sample Data'!AD39),'Control Sample Data'!AD39&lt;37,'Control Sample Data'!AD39&gt;0),'Control Sample Data'!AD39,37),"")</f>
        <v/>
      </c>
      <c r="AE39" s="86" t="str">
        <f>IF(SUM('Control Sample Data'!AE$3:AE$50)&gt;10,IF(AND(ISNUMBER('Control Sample Data'!AE39),'Control Sample Data'!AE39&lt;37,'Control Sample Data'!AE39&gt;0),'Control Sample Data'!AE39,37),"")</f>
        <v/>
      </c>
      <c r="AF39" s="86" t="str">
        <f>IF(SUM('Control Sample Data'!AF$3:AF$50)&gt;10,IF(AND(ISNUMBER('Control Sample Data'!AF39),'Control Sample Data'!AF39&lt;37,'Control Sample Data'!AF39&gt;0),'Control Sample Data'!AF39,37),"")</f>
        <v/>
      </c>
      <c r="AG39" s="86" t="str">
        <f>IF(SUM('Control Sample Data'!AG$3:AG$50)&gt;10,IF(AND(ISNUMBER('Control Sample Data'!AG39),'Control Sample Data'!AG39&lt;37,'Control Sample Data'!AG39&gt;0),'Control Sample Data'!AG39,37),"")</f>
        <v/>
      </c>
      <c r="AH39" s="86" t="str">
        <f>IF(SUM('Control Sample Data'!AH$3:AH$50)&gt;10,IF(AND(ISNUMBER('Control Sample Data'!AH39),'Control Sample Data'!AH39&lt;37,'Control Sample Data'!AH39&gt;0),'Control Sample Data'!AH39,37),"")</f>
        <v/>
      </c>
      <c r="AI39" s="86" t="str">
        <f>IF(SUM('Control Sample Data'!AI$3:AI$50)&gt;10,IF(AND(ISNUMBER('Control Sample Data'!AI39),'Control Sample Data'!AI39&lt;37,'Control Sample Data'!AI39&gt;0),'Control Sample Data'!AI39,37),"")</f>
        <v/>
      </c>
      <c r="AJ39" s="86" t="str">
        <f>IF(SUM('Control Sample Data'!AJ$3:AJ$50)&gt;10,IF(AND(ISNUMBER('Control Sample Data'!AJ39),'Control Sample Data'!AJ39&lt;37,'Control Sample Data'!AJ39&gt;0),'Control Sample Data'!AJ39,37),"")</f>
        <v/>
      </c>
      <c r="AK39" s="86" t="str">
        <f>IF(SUM('Control Sample Data'!AK$3:AK$50)&gt;10,IF(AND(ISNUMBER('Control Sample Data'!AK39),'Control Sample Data'!AK39&lt;37,'Control Sample Data'!AK39&gt;0),'Control Sample Data'!AK39,37),"")</f>
        <v/>
      </c>
      <c r="AL39" s="86" t="str">
        <f>IF(SUM('Control Sample Data'!AL$3:AL$50)&gt;10,IF(AND(ISNUMBER('Control Sample Data'!AL39),'Control Sample Data'!AL39&lt;37,'Control Sample Data'!AL39&gt;0),'Control Sample Data'!AL39,37),"")</f>
        <v/>
      </c>
      <c r="AM39" s="86" t="str">
        <f>IF(SUM('Control Sample Data'!AM$3:AM$50)&gt;10,IF(AND(ISNUMBER('Control Sample Data'!AM39),'Control Sample Data'!AM39&lt;37,'Control Sample Data'!AM39&gt;0),'Control Sample Data'!AM39,37),"")</f>
        <v/>
      </c>
      <c r="AN39" s="86" t="str">
        <f>IF(SUM('Control Sample Data'!AN$3:AN$50)&gt;10,IF(AND(ISNUMBER('Control Sample Data'!AN39),'Control Sample Data'!AN39&lt;37,'Control Sample Data'!AN39&gt;0),'Control Sample Data'!AN39,37),"")</f>
        <v/>
      </c>
      <c r="AO39" s="86" t="str">
        <f>IF(SUM('Control Sample Data'!AO$3:AO$50)&gt;10,IF(AND(ISNUMBER('Control Sample Data'!AO39),'Control Sample Data'!AO39&lt;37,'Control Sample Data'!AO39&gt;0),'Control Sample Data'!AO39,37),"")</f>
        <v/>
      </c>
      <c r="AP39" s="86" t="str">
        <f>IF(SUM('Control Sample Data'!AP$3:AP$50)&gt;10,IF(AND(ISNUMBER('Control Sample Data'!AP39),'Control Sample Data'!AP39&lt;37,'Control Sample Data'!AP39&gt;0),'Control Sample Data'!AP39,37),"")</f>
        <v/>
      </c>
      <c r="AQ39" s="86" t="str">
        <f>IF(SUM('Control Sample Data'!AQ$3:AQ$50)&gt;10,IF(AND(ISNUMBER('Control Sample Data'!AQ39),'Control Sample Data'!AQ39&lt;37,'Control Sample Data'!AQ39&gt;0),'Control Sample Data'!AQ39,37),"")</f>
        <v/>
      </c>
      <c r="AR39" s="86" t="str">
        <f>IF(SUM('Control Sample Data'!AR$3:AR$50)&gt;10,IF(AND(ISNUMBER('Control Sample Data'!AR39),'Control Sample Data'!AR39&lt;37,'Control Sample Data'!AR39&gt;0),'Control Sample Data'!AR39,37),"")</f>
        <v/>
      </c>
      <c r="AS39" s="86" t="str">
        <f>IF(SUM('Control Sample Data'!AS$3:AS$50)&gt;10,IF(AND(ISNUMBER('Control Sample Data'!AS39),'Control Sample Data'!AS39&lt;37,'Control Sample Data'!AS39&gt;0),'Control Sample Data'!AS39,37),"")</f>
        <v/>
      </c>
      <c r="AT39" s="86" t="str">
        <f>IF(SUM('Control Sample Data'!AT$3:AT$50)&gt;10,IF(AND(ISNUMBER('Control Sample Data'!AT39),'Control Sample Data'!AT39&lt;37,'Control Sample Data'!AT39&gt;0),'Control Sample Data'!AT39,37),"")</f>
        <v/>
      </c>
      <c r="AU39" s="86" t="str">
        <f>IF(SUM('Control Sample Data'!AU$3:AU$50)&gt;10,IF(AND(ISNUMBER('Control Sample Data'!AU39),'Control Sample Data'!AU39&lt;37,'Control Sample Data'!AU39&gt;0),'Control Sample Data'!AU39,37),"")</f>
        <v/>
      </c>
      <c r="AV39" s="86" t="str">
        <f>IF(SUM('Control Sample Data'!AV$3:AV$50)&gt;10,IF(AND(ISNUMBER('Control Sample Data'!AV39),'Control Sample Data'!AV39&lt;37,'Control Sample Data'!AV39&gt;0),'Control Sample Data'!AV39,37),"")</f>
        <v/>
      </c>
      <c r="AW39" s="86" t="str">
        <f>IF(SUM('Control Sample Data'!AW$3:AW$50)&gt;10,IF(AND(ISNUMBER('Control Sample Data'!AW39),'Control Sample Data'!AW39&lt;37,'Control Sample Data'!AW39&gt;0),'Control Sample Data'!AW39,37),"")</f>
        <v/>
      </c>
      <c r="AX39" s="86" t="str">
        <f>IF(SUM('Control Sample Data'!AX$3:AX$50)&gt;10,IF(AND(ISNUMBER('Control Sample Data'!AX39),'Control Sample Data'!AX39&lt;37,'Control Sample Data'!AX39&gt;0),'Control Sample Data'!AX39,37),"")</f>
        <v/>
      </c>
      <c r="AY39" s="87">
        <f>IF(ISERROR(AVERAGE(Calculations!C39:AX39)),"",AVERAGE(Calculations!C39:AX39))</f>
        <v>34.31</v>
      </c>
      <c r="AZ39" s="87">
        <f>IF(ISERROR(STDEV(Calculations!C39:AX39)),"",IF(COUNT(Calculations!C39:AX39)&lt;3,"N/A",STDEV(Calculations!C39:AX39)))</f>
        <v>1.0205880657738453</v>
      </c>
      <c r="BA39" s="84" t="s">
        <v>1553</v>
      </c>
      <c r="BB39" s="85" t="str">
        <f>'Array Table'!B38</f>
        <v>Peptostreptococcus anaerobius</v>
      </c>
      <c r="BC39" s="86">
        <f>IF(SUM('Test Sample Data'!C$3:C$50)&gt;10,IF(AND(ISNUMBER('Test Sample Data'!C39),'Test Sample Data'!C39&lt;37,'Test Sample Data'!C39&gt;0),'Test Sample Data'!C39,37),"")</f>
        <v>21.52</v>
      </c>
      <c r="BD39" s="86">
        <f>IF(SUM('Test Sample Data'!D$3:D$50)&gt;10,IF(AND(ISNUMBER('Test Sample Data'!D39),'Test Sample Data'!D39&lt;37,'Test Sample Data'!D39&gt;0),'Test Sample Data'!D39,37),"")</f>
        <v>21.64</v>
      </c>
      <c r="BE39" s="86">
        <f>IF(SUM('Test Sample Data'!E$3:E$50)&gt;10,IF(AND(ISNUMBER('Test Sample Data'!E39),'Test Sample Data'!E39&lt;37,'Test Sample Data'!E39&gt;0),'Test Sample Data'!E39,37),"")</f>
        <v>21.37</v>
      </c>
      <c r="BF39" s="86" t="str">
        <f>IF(SUM('Test Sample Data'!F$3:F$50)&gt;10,IF(AND(ISNUMBER('Test Sample Data'!F39),'Test Sample Data'!F39&lt;37,'Test Sample Data'!F39&gt;0),'Test Sample Data'!F39,37),"")</f>
        <v/>
      </c>
      <c r="BG39" s="86" t="str">
        <f>IF(SUM('Test Sample Data'!G$3:G$50)&gt;10,IF(AND(ISNUMBER('Test Sample Data'!G39),'Test Sample Data'!G39&lt;37,'Test Sample Data'!G39&gt;0),'Test Sample Data'!G39,37),"")</f>
        <v/>
      </c>
      <c r="BH39" s="86" t="str">
        <f>IF(SUM('Test Sample Data'!H$3:H$50)&gt;10,IF(AND(ISNUMBER('Test Sample Data'!H39),'Test Sample Data'!H39&lt;37,'Test Sample Data'!H39&gt;0),'Test Sample Data'!H39,37),"")</f>
        <v/>
      </c>
      <c r="BI39" s="86" t="str">
        <f>IF(SUM('Test Sample Data'!I$3:I$50)&gt;10,IF(AND(ISNUMBER('Test Sample Data'!I39),'Test Sample Data'!I39&lt;37,'Test Sample Data'!I39&gt;0),'Test Sample Data'!I39,37),"")</f>
        <v/>
      </c>
      <c r="BJ39" s="86" t="str">
        <f>IF(SUM('Test Sample Data'!J$3:J$50)&gt;10,IF(AND(ISNUMBER('Test Sample Data'!J39),'Test Sample Data'!J39&lt;37,'Test Sample Data'!J39&gt;0),'Test Sample Data'!J39,37),"")</f>
        <v/>
      </c>
      <c r="BK39" s="86" t="str">
        <f>IF(SUM('Test Sample Data'!K$3:K$50)&gt;10,IF(AND(ISNUMBER('Test Sample Data'!K39),'Test Sample Data'!K39&lt;37,'Test Sample Data'!K39&gt;0),'Test Sample Data'!K39,37),"")</f>
        <v/>
      </c>
      <c r="BL39" s="86" t="str">
        <f>IF(SUM('Test Sample Data'!L$3:L$50)&gt;10,IF(AND(ISNUMBER('Test Sample Data'!L39),'Test Sample Data'!L39&lt;37,'Test Sample Data'!L39&gt;0),'Test Sample Data'!L39,37),"")</f>
        <v/>
      </c>
      <c r="BM39" s="86" t="str">
        <f>IF(SUM('Test Sample Data'!M$3:M$50)&gt;10,IF(AND(ISNUMBER('Test Sample Data'!M39),'Test Sample Data'!M39&lt;37,'Test Sample Data'!M39&gt;0),'Test Sample Data'!M39,37),"")</f>
        <v/>
      </c>
      <c r="BN39" s="86" t="str">
        <f>IF(SUM('Test Sample Data'!N$3:N$50)&gt;10,IF(AND(ISNUMBER('Test Sample Data'!N39),'Test Sample Data'!N39&lt;37,'Test Sample Data'!N39&gt;0),'Test Sample Data'!N39,37),"")</f>
        <v/>
      </c>
      <c r="BO39" s="86" t="str">
        <f>IF(SUM('Test Sample Data'!O$3:O$50)&gt;10,IF(AND(ISNUMBER('Test Sample Data'!O39),'Test Sample Data'!O39&lt;37,'Test Sample Data'!O39&gt;0),'Test Sample Data'!O39,37),"")</f>
        <v/>
      </c>
      <c r="BP39" s="86" t="str">
        <f>IF(SUM('Test Sample Data'!P$3:P$50)&gt;10,IF(AND(ISNUMBER('Test Sample Data'!P39),'Test Sample Data'!P39&lt;37,'Test Sample Data'!P39&gt;0),'Test Sample Data'!P39,37),"")</f>
        <v/>
      </c>
      <c r="BQ39" s="86" t="str">
        <f>IF(SUM('Test Sample Data'!Q$3:Q$50)&gt;10,IF(AND(ISNUMBER('Test Sample Data'!Q39),'Test Sample Data'!Q39&lt;37,'Test Sample Data'!Q39&gt;0),'Test Sample Data'!Q39,37),"")</f>
        <v/>
      </c>
      <c r="BR39" s="86" t="str">
        <f>IF(SUM('Test Sample Data'!R$3:R$50)&gt;10,IF(AND(ISNUMBER('Test Sample Data'!R39),'Test Sample Data'!R39&lt;37,'Test Sample Data'!R39&gt;0),'Test Sample Data'!R39,37),"")</f>
        <v/>
      </c>
      <c r="BS39" s="86" t="str">
        <f>IF(SUM('Test Sample Data'!S$3:S$50)&gt;10,IF(AND(ISNUMBER('Test Sample Data'!S39),'Test Sample Data'!S39&lt;37,'Test Sample Data'!S39&gt;0),'Test Sample Data'!S39,37),"")</f>
        <v/>
      </c>
      <c r="BT39" s="86" t="str">
        <f>IF(SUM('Test Sample Data'!T$3:T$50)&gt;10,IF(AND(ISNUMBER('Test Sample Data'!T39),'Test Sample Data'!T39&lt;37,'Test Sample Data'!T39&gt;0),'Test Sample Data'!T39,37),"")</f>
        <v/>
      </c>
      <c r="BU39" s="86" t="str">
        <f>IF(SUM('Test Sample Data'!U$3:U$50)&gt;10,IF(AND(ISNUMBER('Test Sample Data'!U39),'Test Sample Data'!U39&lt;37,'Test Sample Data'!U39&gt;0),'Test Sample Data'!U39,37),"")</f>
        <v/>
      </c>
      <c r="BV39" s="86" t="str">
        <f>IF(SUM('Test Sample Data'!V$3:V$50)&gt;10,IF(AND(ISNUMBER('Test Sample Data'!V39),'Test Sample Data'!V39&lt;37,'Test Sample Data'!V39&gt;0),'Test Sample Data'!V39,37),"")</f>
        <v/>
      </c>
      <c r="BW39" s="86" t="str">
        <f>IF(SUM('Test Sample Data'!W$3:W$50)&gt;10,IF(AND(ISNUMBER('Test Sample Data'!W39),'Test Sample Data'!W39&lt;37,'Test Sample Data'!W39&gt;0),'Test Sample Data'!W39,37),"")</f>
        <v/>
      </c>
      <c r="BX39" s="86" t="str">
        <f>IF(SUM('Test Sample Data'!X$3:X$50)&gt;10,IF(AND(ISNUMBER('Test Sample Data'!X39),'Test Sample Data'!X39&lt;37,'Test Sample Data'!X39&gt;0),'Test Sample Data'!X39,37),"")</f>
        <v/>
      </c>
      <c r="BY39" s="86" t="str">
        <f>IF(SUM('Test Sample Data'!Y$3:Y$50)&gt;10,IF(AND(ISNUMBER('Test Sample Data'!Y39),'Test Sample Data'!Y39&lt;37,'Test Sample Data'!Y39&gt;0),'Test Sample Data'!Y39,37),"")</f>
        <v/>
      </c>
      <c r="BZ39" s="86" t="str">
        <f>IF(SUM('Test Sample Data'!Z$3:Z$50)&gt;10,IF(AND(ISNUMBER('Test Sample Data'!Z39),'Test Sample Data'!Z39&lt;37,'Test Sample Data'!Z39&gt;0),'Test Sample Data'!Z39,37),"")</f>
        <v/>
      </c>
      <c r="CA39" s="86" t="str">
        <f>IF(SUM('Test Sample Data'!AA$3:AA$50)&gt;10,IF(AND(ISNUMBER('Test Sample Data'!AA39),'Test Sample Data'!AA39&lt;37,'Test Sample Data'!AA39&gt;0),'Test Sample Data'!AA39,37),"")</f>
        <v/>
      </c>
      <c r="CB39" s="86" t="str">
        <f>IF(SUM('Test Sample Data'!AB$3:AB$50)&gt;10,IF(AND(ISNUMBER('Test Sample Data'!AB39),'Test Sample Data'!AB39&lt;37,'Test Sample Data'!AB39&gt;0),'Test Sample Data'!AB39,37),"")</f>
        <v/>
      </c>
      <c r="CC39" s="86" t="str">
        <f>IF(SUM('Test Sample Data'!AC$3:AC$50)&gt;10,IF(AND(ISNUMBER('Test Sample Data'!AC39),'Test Sample Data'!AC39&lt;37,'Test Sample Data'!AC39&gt;0),'Test Sample Data'!AC39,37),"")</f>
        <v/>
      </c>
      <c r="CD39" s="86" t="str">
        <f>IF(SUM('Test Sample Data'!AD$3:AD$50)&gt;10,IF(AND(ISNUMBER('Test Sample Data'!AD39),'Test Sample Data'!AD39&lt;37,'Test Sample Data'!AD39&gt;0),'Test Sample Data'!AD39,37),"")</f>
        <v/>
      </c>
      <c r="CE39" s="86" t="str">
        <f>IF(SUM('Test Sample Data'!AE$3:AE$50)&gt;10,IF(AND(ISNUMBER('Test Sample Data'!AE39),'Test Sample Data'!AE39&lt;37,'Test Sample Data'!AE39&gt;0),'Test Sample Data'!AE39,37),"")</f>
        <v/>
      </c>
      <c r="CF39" s="86" t="str">
        <f>IF(SUM('Test Sample Data'!AF$3:AF$50)&gt;10,IF(AND(ISNUMBER('Test Sample Data'!AF39),'Test Sample Data'!AF39&lt;37,'Test Sample Data'!AF39&gt;0),'Test Sample Data'!AF39,37),"")</f>
        <v/>
      </c>
      <c r="CG39" s="86" t="str">
        <f>IF(SUM('Test Sample Data'!AG$3:AG$50)&gt;10,IF(AND(ISNUMBER('Test Sample Data'!AG39),'Test Sample Data'!AG39&lt;37,'Test Sample Data'!AG39&gt;0),'Test Sample Data'!AG39,37),"")</f>
        <v/>
      </c>
      <c r="CH39" s="86" t="str">
        <f>IF(SUM('Test Sample Data'!AH$3:AH$50)&gt;10,IF(AND(ISNUMBER('Test Sample Data'!AH39),'Test Sample Data'!AH39&lt;37,'Test Sample Data'!AH39&gt;0),'Test Sample Data'!AH39,37),"")</f>
        <v/>
      </c>
      <c r="CI39" s="86" t="str">
        <f>IF(SUM('Test Sample Data'!AI$3:AI$50)&gt;10,IF(AND(ISNUMBER('Test Sample Data'!AI39),'Test Sample Data'!AI39&lt;37,'Test Sample Data'!AI39&gt;0),'Test Sample Data'!AI39,37),"")</f>
        <v/>
      </c>
      <c r="CJ39" s="86" t="str">
        <f>IF(SUM('Test Sample Data'!AJ$3:AJ$50)&gt;10,IF(AND(ISNUMBER('Test Sample Data'!AJ39),'Test Sample Data'!AJ39&lt;37,'Test Sample Data'!AJ39&gt;0),'Test Sample Data'!AJ39,37),"")</f>
        <v/>
      </c>
      <c r="CK39" s="86" t="str">
        <f>IF(SUM('Test Sample Data'!AK$3:AK$50)&gt;10,IF(AND(ISNUMBER('Test Sample Data'!AK39),'Test Sample Data'!AK39&lt;37,'Test Sample Data'!AK39&gt;0),'Test Sample Data'!AK39,37),"")</f>
        <v/>
      </c>
      <c r="CL39" s="86" t="str">
        <f>IF(SUM('Test Sample Data'!AL$3:AL$50)&gt;10,IF(AND(ISNUMBER('Test Sample Data'!AL39),'Test Sample Data'!AL39&lt;37,'Test Sample Data'!AL39&gt;0),'Test Sample Data'!AL39,37),"")</f>
        <v/>
      </c>
      <c r="CM39" s="86" t="str">
        <f>IF(SUM('Test Sample Data'!AM$3:AM$50)&gt;10,IF(AND(ISNUMBER('Test Sample Data'!AM39),'Test Sample Data'!AM39&lt;37,'Test Sample Data'!AM39&gt;0),'Test Sample Data'!AM39,37),"")</f>
        <v/>
      </c>
      <c r="CN39" s="86" t="str">
        <f>IF(SUM('Test Sample Data'!AN$3:AN$50)&gt;10,IF(AND(ISNUMBER('Test Sample Data'!AN39),'Test Sample Data'!AN39&lt;37,'Test Sample Data'!AN39&gt;0),'Test Sample Data'!AN39,37),"")</f>
        <v/>
      </c>
      <c r="CO39" s="86" t="str">
        <f>IF(SUM('Test Sample Data'!AO$3:AO$50)&gt;10,IF(AND(ISNUMBER('Test Sample Data'!AO39),'Test Sample Data'!AO39&lt;37,'Test Sample Data'!AO39&gt;0),'Test Sample Data'!AO39,37),"")</f>
        <v/>
      </c>
      <c r="CP39" s="86" t="str">
        <f>IF(SUM('Test Sample Data'!AP$3:AP$50)&gt;10,IF(AND(ISNUMBER('Test Sample Data'!AP39),'Test Sample Data'!AP39&lt;37,'Test Sample Data'!AP39&gt;0),'Test Sample Data'!AP39,37),"")</f>
        <v/>
      </c>
      <c r="CQ39" s="86" t="str">
        <f>IF(SUM('Test Sample Data'!AQ$3:AQ$50)&gt;10,IF(AND(ISNUMBER('Test Sample Data'!AQ39),'Test Sample Data'!AQ39&lt;37,'Test Sample Data'!AQ39&gt;0),'Test Sample Data'!AQ39,37),"")</f>
        <v/>
      </c>
      <c r="CR39" s="86" t="str">
        <f>IF(SUM('Test Sample Data'!AR$3:AR$50)&gt;10,IF(AND(ISNUMBER('Test Sample Data'!AR39),'Test Sample Data'!AR39&lt;37,'Test Sample Data'!AR39&gt;0),'Test Sample Data'!AR39,37),"")</f>
        <v/>
      </c>
      <c r="CS39" s="86" t="str">
        <f>IF(SUM('Test Sample Data'!AS$3:AS$50)&gt;10,IF(AND(ISNUMBER('Test Sample Data'!AS39),'Test Sample Data'!AS39&lt;37,'Test Sample Data'!AS39&gt;0),'Test Sample Data'!AS39,37),"")</f>
        <v/>
      </c>
      <c r="CT39" s="86" t="str">
        <f>IF(SUM('Test Sample Data'!AT$3:AT$50)&gt;10,IF(AND(ISNUMBER('Test Sample Data'!AT39),'Test Sample Data'!AT39&lt;37,'Test Sample Data'!AT39&gt;0),'Test Sample Data'!AT39,37),"")</f>
        <v/>
      </c>
      <c r="CU39" s="86" t="str">
        <f>IF(SUM('Test Sample Data'!AU$3:AU$50)&gt;10,IF(AND(ISNUMBER('Test Sample Data'!AU39),'Test Sample Data'!AU39&lt;37,'Test Sample Data'!AU39&gt;0),'Test Sample Data'!AU39,37),"")</f>
        <v/>
      </c>
      <c r="CV39" s="86" t="str">
        <f>IF(SUM('Test Sample Data'!AV$3:AV$50)&gt;10,IF(AND(ISNUMBER('Test Sample Data'!AV39),'Test Sample Data'!AV39&lt;37,'Test Sample Data'!AV39&gt;0),'Test Sample Data'!AV39,37),"")</f>
        <v/>
      </c>
      <c r="CW39" s="86" t="str">
        <f>IF(SUM('Test Sample Data'!AW$3:AW$50)&gt;10,IF(AND(ISNUMBER('Test Sample Data'!AW39),'Test Sample Data'!AW39&lt;37,'Test Sample Data'!AW39&gt;0),'Test Sample Data'!AW39,37),"")</f>
        <v/>
      </c>
      <c r="CX39" s="86" t="str">
        <f>IF(SUM('Test Sample Data'!AX$3:AX$50)&gt;10,IF(AND(ISNUMBER('Test Sample Data'!AX39),'Test Sample Data'!AX39&lt;37,'Test Sample Data'!AX39&gt;0),'Test Sample Data'!AX39,37),"")</f>
        <v/>
      </c>
      <c r="CY39" s="87">
        <f>IF(ISERROR(AVERAGE(Calculations!BC39:CX39)),"",AVERAGE(Calculations!BC39:CX39))</f>
        <v>21.51</v>
      </c>
      <c r="CZ39" s="87">
        <f>IF(ISERROR(STDEV(Calculations!BC39:CX39)),"",IF(COUNT(Calculations!BC39:CX39)&lt;3,"N/A",STDEV(Calculations!BC39:CX39)))</f>
        <v>0.13527749258468658</v>
      </c>
      <c r="DA39" s="84" t="s">
        <v>1553</v>
      </c>
      <c r="DB39" s="85" t="str">
        <f>'Array Table'!B38</f>
        <v>Peptostreptococcus anaerobius</v>
      </c>
      <c r="DC39" s="87">
        <f>IF(SUM('No Template Controls'!C$3:C$50)&gt;10,IF(AND(ISNUMBER('No Template Controls'!C39),'No Template Controls'!C39&lt;37,'No Template Controls'!C39&gt;0),'No Template Controls'!C39,37),"")</f>
        <v>37</v>
      </c>
      <c r="DD39" s="87">
        <f>IF(SUM('No Template Controls'!D$3:D$50)&gt;10,IF(AND(ISNUMBER('No Template Controls'!D39),'No Template Controls'!D39&lt;37,'No Template Controls'!D39&gt;0),'No Template Controls'!D39,37),"")</f>
        <v>37</v>
      </c>
      <c r="DE39" s="87">
        <f>IF(SUM('No Template Controls'!E$3:E$50)&gt;10,IF(AND(ISNUMBER('No Template Controls'!E39),'No Template Controls'!E39&lt;37,'No Template Controls'!E39&gt;0),'No Template Controls'!E39,37),"")</f>
        <v>37</v>
      </c>
      <c r="DF39" s="87" t="str">
        <f>IF(SUM('No Template Controls'!F$3:F$50)&gt;10,IF(AND(ISNUMBER('No Template Controls'!F39),'No Template Controls'!F39&lt;37,'No Template Controls'!F39&gt;0),'No Template Controls'!F39,37),"")</f>
        <v/>
      </c>
      <c r="DG39" s="87" t="str">
        <f>IF(SUM('No Template Controls'!G$3:G$50)&gt;10,IF(AND(ISNUMBER('No Template Controls'!G39),'No Template Controls'!G39&lt;37,'No Template Controls'!G39&gt;0),'No Template Controls'!G39,37),"")</f>
        <v/>
      </c>
      <c r="DH39" s="87" t="str">
        <f>IF(SUM('No Template Controls'!H$3:H$50)&gt;10,IF(AND(ISNUMBER('No Template Controls'!H39),'No Template Controls'!H39&lt;37,'No Template Controls'!H39&gt;0),'No Template Controls'!H39,37),"")</f>
        <v/>
      </c>
      <c r="DI39" s="87">
        <f>IF(ISERROR(AVERAGE(Calculations!DC39:DH39)),"",AVERAGE(Calculations!DC39:DH39))</f>
        <v>37</v>
      </c>
      <c r="DJ39" s="87">
        <f>IF(ISERROR(STDEV(Calculations!DC39:DH39)),"",IF(COUNT(Calculations!DC39:DH39)&lt;3,"N/A",STDEV(Calculations!DC39:DH39)))</f>
        <v>0</v>
      </c>
      <c r="DK39" s="84" t="s">
        <v>1553</v>
      </c>
      <c r="DL39" s="85" t="str">
        <f>'Array Table'!B38</f>
        <v>Peptostreptococcus anaerobius</v>
      </c>
      <c r="DM39" s="86">
        <f t="shared" si="0"/>
        <v>10.810000000000002</v>
      </c>
      <c r="DN39" s="86">
        <f t="shared" si="1"/>
        <v>8.5450000000000017</v>
      </c>
      <c r="DO39" s="86">
        <f t="shared" si="2"/>
        <v>9.8500000000000014</v>
      </c>
      <c r="DP39" s="86" t="str">
        <f t="shared" si="3"/>
        <v/>
      </c>
      <c r="DQ39" s="86" t="str">
        <f t="shared" si="4"/>
        <v/>
      </c>
      <c r="DR39" s="86" t="str">
        <f t="shared" si="5"/>
        <v/>
      </c>
      <c r="DS39" s="86" t="str">
        <f t="shared" si="6"/>
        <v/>
      </c>
      <c r="DT39" s="86" t="str">
        <f t="shared" si="7"/>
        <v/>
      </c>
      <c r="DU39" s="86" t="str">
        <f t="shared" si="8"/>
        <v/>
      </c>
      <c r="DV39" s="86" t="str">
        <f t="shared" si="9"/>
        <v/>
      </c>
      <c r="DW39" s="86" t="str">
        <f t="shared" si="10"/>
        <v/>
      </c>
      <c r="DX39" s="86" t="str">
        <f t="shared" si="11"/>
        <v/>
      </c>
      <c r="DY39" s="86" t="str">
        <f t="shared" si="12"/>
        <v/>
      </c>
      <c r="DZ39" s="86" t="str">
        <f t="shared" si="13"/>
        <v/>
      </c>
      <c r="EA39" s="86" t="str">
        <f t="shared" si="14"/>
        <v/>
      </c>
      <c r="EB39" s="86" t="str">
        <f t="shared" si="15"/>
        <v/>
      </c>
      <c r="EC39" s="86" t="str">
        <f t="shared" si="16"/>
        <v/>
      </c>
      <c r="ED39" s="86" t="str">
        <f t="shared" si="17"/>
        <v/>
      </c>
      <c r="EE39" s="86" t="str">
        <f t="shared" si="18"/>
        <v/>
      </c>
      <c r="EF39" s="86" t="str">
        <f t="shared" si="19"/>
        <v/>
      </c>
      <c r="EG39" s="86" t="str">
        <f t="shared" si="20"/>
        <v/>
      </c>
      <c r="EH39" s="86" t="str">
        <f t="shared" si="21"/>
        <v/>
      </c>
      <c r="EI39" s="86" t="str">
        <f t="shared" si="22"/>
        <v/>
      </c>
      <c r="EJ39" s="86" t="str">
        <f t="shared" si="23"/>
        <v/>
      </c>
      <c r="EK39" s="86" t="str">
        <f t="shared" si="24"/>
        <v/>
      </c>
      <c r="EL39" s="86" t="str">
        <f t="shared" si="25"/>
        <v/>
      </c>
      <c r="EM39" s="86" t="str">
        <f t="shared" si="26"/>
        <v/>
      </c>
      <c r="EN39" s="86" t="str">
        <f t="shared" si="27"/>
        <v/>
      </c>
      <c r="EO39" s="86" t="str">
        <f t="shared" si="28"/>
        <v/>
      </c>
      <c r="EP39" s="86" t="str">
        <f t="shared" si="29"/>
        <v/>
      </c>
      <c r="EQ39" s="86" t="str">
        <f t="shared" si="30"/>
        <v/>
      </c>
      <c r="ER39" s="86" t="str">
        <f t="shared" si="31"/>
        <v/>
      </c>
      <c r="ES39" s="86" t="str">
        <f t="shared" si="32"/>
        <v/>
      </c>
      <c r="ET39" s="86" t="str">
        <f t="shared" si="33"/>
        <v/>
      </c>
      <c r="EU39" s="86" t="str">
        <f t="shared" si="34"/>
        <v/>
      </c>
      <c r="EV39" s="86" t="str">
        <f t="shared" si="35"/>
        <v/>
      </c>
      <c r="EW39" s="86" t="str">
        <f t="shared" si="36"/>
        <v/>
      </c>
      <c r="EX39" s="86" t="str">
        <f t="shared" si="37"/>
        <v/>
      </c>
      <c r="EY39" s="86" t="str">
        <f t="shared" si="38"/>
        <v/>
      </c>
      <c r="EZ39" s="86" t="str">
        <f t="shared" si="39"/>
        <v/>
      </c>
      <c r="FA39" s="86" t="str">
        <f t="shared" si="40"/>
        <v/>
      </c>
      <c r="FB39" s="86" t="str">
        <f t="shared" si="41"/>
        <v/>
      </c>
      <c r="FC39" s="86" t="str">
        <f t="shared" si="42"/>
        <v/>
      </c>
      <c r="FD39" s="86" t="str">
        <f t="shared" si="43"/>
        <v/>
      </c>
      <c r="FE39" s="86" t="str">
        <f t="shared" si="44"/>
        <v/>
      </c>
      <c r="FF39" s="86" t="str">
        <f t="shared" si="45"/>
        <v/>
      </c>
      <c r="FG39" s="86" t="str">
        <f t="shared" si="46"/>
        <v/>
      </c>
      <c r="FH39" s="86" t="str">
        <f t="shared" si="47"/>
        <v/>
      </c>
      <c r="FI39" s="88">
        <f t="shared" si="48"/>
        <v>9.7350000000000012</v>
      </c>
      <c r="FJ39" s="84" t="s">
        <v>1553</v>
      </c>
      <c r="FK39" s="85" t="str">
        <f>'Array Table'!B38</f>
        <v>Peptostreptococcus anaerobius</v>
      </c>
      <c r="FL39" s="86">
        <f t="shared" si="49"/>
        <v>-2.8350000000000009</v>
      </c>
      <c r="FM39" s="86">
        <f t="shared" si="50"/>
        <v>-3.7149999999999999</v>
      </c>
      <c r="FN39" s="86">
        <f t="shared" si="51"/>
        <v>-2.4849999999999994</v>
      </c>
      <c r="FO39" s="86" t="str">
        <f t="shared" si="52"/>
        <v/>
      </c>
      <c r="FP39" s="86" t="str">
        <f t="shared" si="53"/>
        <v/>
      </c>
      <c r="FQ39" s="86" t="str">
        <f t="shared" si="54"/>
        <v/>
      </c>
      <c r="FR39" s="86" t="str">
        <f t="shared" si="55"/>
        <v/>
      </c>
      <c r="FS39" s="86" t="str">
        <f t="shared" si="56"/>
        <v/>
      </c>
      <c r="FT39" s="86" t="str">
        <f t="shared" si="57"/>
        <v/>
      </c>
      <c r="FU39" s="86" t="str">
        <f t="shared" si="58"/>
        <v/>
      </c>
      <c r="FV39" s="86" t="str">
        <f t="shared" si="59"/>
        <v/>
      </c>
      <c r="FW39" s="86" t="str">
        <f t="shared" si="60"/>
        <v/>
      </c>
      <c r="FX39" s="86" t="str">
        <f t="shared" si="61"/>
        <v/>
      </c>
      <c r="FY39" s="86" t="str">
        <f t="shared" si="62"/>
        <v/>
      </c>
      <c r="FZ39" s="86" t="str">
        <f t="shared" si="63"/>
        <v/>
      </c>
      <c r="GA39" s="86" t="str">
        <f t="shared" si="64"/>
        <v/>
      </c>
      <c r="GB39" s="86" t="str">
        <f t="shared" si="65"/>
        <v/>
      </c>
      <c r="GC39" s="86" t="str">
        <f t="shared" si="66"/>
        <v/>
      </c>
      <c r="GD39" s="86" t="str">
        <f t="shared" si="67"/>
        <v/>
      </c>
      <c r="GE39" s="86" t="str">
        <f t="shared" si="68"/>
        <v/>
      </c>
      <c r="GF39" s="86" t="str">
        <f t="shared" si="69"/>
        <v/>
      </c>
      <c r="GG39" s="86" t="str">
        <f t="shared" si="70"/>
        <v/>
      </c>
      <c r="GH39" s="86" t="str">
        <f t="shared" si="71"/>
        <v/>
      </c>
      <c r="GI39" s="86" t="str">
        <f t="shared" si="72"/>
        <v/>
      </c>
      <c r="GJ39" s="86" t="str">
        <f t="shared" si="73"/>
        <v/>
      </c>
      <c r="GK39" s="86" t="str">
        <f t="shared" si="74"/>
        <v/>
      </c>
      <c r="GL39" s="86" t="str">
        <f t="shared" si="75"/>
        <v/>
      </c>
      <c r="GM39" s="86" t="str">
        <f t="shared" si="76"/>
        <v/>
      </c>
      <c r="GN39" s="86" t="str">
        <f t="shared" si="77"/>
        <v/>
      </c>
      <c r="GO39" s="86" t="str">
        <f t="shared" si="78"/>
        <v/>
      </c>
      <c r="GP39" s="86" t="str">
        <f t="shared" si="79"/>
        <v/>
      </c>
      <c r="GQ39" s="86" t="str">
        <f t="shared" si="80"/>
        <v/>
      </c>
      <c r="GR39" s="86" t="str">
        <f t="shared" si="81"/>
        <v/>
      </c>
      <c r="GS39" s="86" t="str">
        <f t="shared" si="82"/>
        <v/>
      </c>
      <c r="GT39" s="86" t="str">
        <f t="shared" si="83"/>
        <v/>
      </c>
      <c r="GU39" s="86" t="str">
        <f t="shared" si="84"/>
        <v/>
      </c>
      <c r="GV39" s="86" t="str">
        <f t="shared" si="85"/>
        <v/>
      </c>
      <c r="GW39" s="86" t="str">
        <f t="shared" si="86"/>
        <v/>
      </c>
      <c r="GX39" s="86" t="str">
        <f t="shared" si="87"/>
        <v/>
      </c>
      <c r="GY39" s="86" t="str">
        <f t="shared" si="88"/>
        <v/>
      </c>
      <c r="GZ39" s="86" t="str">
        <f t="shared" si="89"/>
        <v/>
      </c>
      <c r="HA39" s="86" t="str">
        <f t="shared" si="90"/>
        <v/>
      </c>
      <c r="HB39" s="86" t="str">
        <f t="shared" si="91"/>
        <v/>
      </c>
      <c r="HC39" s="86" t="str">
        <f t="shared" si="92"/>
        <v/>
      </c>
      <c r="HD39" s="86" t="str">
        <f t="shared" si="93"/>
        <v/>
      </c>
      <c r="HE39" s="86" t="str">
        <f t="shared" si="94"/>
        <v/>
      </c>
      <c r="HF39" s="86" t="str">
        <f t="shared" si="95"/>
        <v/>
      </c>
      <c r="HG39" s="86" t="str">
        <f t="shared" si="96"/>
        <v/>
      </c>
      <c r="HH39" s="89">
        <f t="shared" si="97"/>
        <v>-3.0116666666666667</v>
      </c>
      <c r="HI39" s="84" t="s">
        <v>1553</v>
      </c>
      <c r="HJ39" s="85" t="str">
        <f>'Array Table'!B38</f>
        <v>Peptostreptococcus anaerobius</v>
      </c>
      <c r="HK39" s="87">
        <f t="shared" si="154"/>
        <v>6872.7257069015077</v>
      </c>
      <c r="HL39" s="90">
        <f t="shared" si="149"/>
        <v>6872.7257069015077</v>
      </c>
      <c r="HM39" s="87">
        <f t="shared" si="150"/>
        <v>3.8371290113968803</v>
      </c>
      <c r="HN39" s="84" t="s">
        <v>1553</v>
      </c>
      <c r="HO39" s="85" t="str">
        <f>'Array Table'!B38</f>
        <v>Peptostreptococcus anaerobius</v>
      </c>
      <c r="HP39" s="92">
        <f t="shared" si="151"/>
        <v>1.6899999999999977</v>
      </c>
      <c r="HQ39" s="92">
        <f t="shared" si="236"/>
        <v>3.7299999999999969</v>
      </c>
      <c r="HR39" s="92">
        <f t="shared" si="237"/>
        <v>2.6499999999999986</v>
      </c>
      <c r="HS39" s="92" t="str">
        <f t="shared" si="238"/>
        <v/>
      </c>
      <c r="HT39" s="92" t="str">
        <f t="shared" si="239"/>
        <v/>
      </c>
      <c r="HU39" s="92" t="str">
        <f t="shared" si="240"/>
        <v/>
      </c>
      <c r="HV39" s="92" t="str">
        <f t="shared" si="241"/>
        <v/>
      </c>
      <c r="HW39" s="92" t="str">
        <f t="shared" si="242"/>
        <v/>
      </c>
      <c r="HX39" s="92" t="str">
        <f t="shared" si="243"/>
        <v/>
      </c>
      <c r="HY39" s="92" t="str">
        <f t="shared" si="244"/>
        <v/>
      </c>
      <c r="HZ39" s="92" t="str">
        <f t="shared" si="245"/>
        <v/>
      </c>
      <c r="IA39" s="92" t="str">
        <f t="shared" si="246"/>
        <v/>
      </c>
      <c r="IB39" s="92" t="str">
        <f t="shared" si="247"/>
        <v/>
      </c>
      <c r="IC39" s="92" t="str">
        <f t="shared" si="248"/>
        <v/>
      </c>
      <c r="ID39" s="92" t="str">
        <f t="shared" si="249"/>
        <v/>
      </c>
      <c r="IE39" s="92" t="str">
        <f t="shared" si="250"/>
        <v/>
      </c>
      <c r="IF39" s="92" t="str">
        <f t="shared" si="251"/>
        <v/>
      </c>
      <c r="IG39" s="92" t="str">
        <f t="shared" si="252"/>
        <v/>
      </c>
      <c r="IH39" s="92" t="str">
        <f t="shared" si="253"/>
        <v/>
      </c>
      <c r="II39" s="92" t="str">
        <f t="shared" si="254"/>
        <v/>
      </c>
      <c r="IJ39" s="92" t="str">
        <f t="shared" si="255"/>
        <v/>
      </c>
      <c r="IK39" s="92" t="str">
        <f t="shared" si="155"/>
        <v/>
      </c>
      <c r="IL39" s="92" t="str">
        <f t="shared" si="156"/>
        <v/>
      </c>
      <c r="IM39" s="92" t="str">
        <f t="shared" si="157"/>
        <v/>
      </c>
      <c r="IN39" s="92" t="str">
        <f t="shared" si="158"/>
        <v/>
      </c>
      <c r="IO39" s="92" t="str">
        <f t="shared" si="159"/>
        <v/>
      </c>
      <c r="IP39" s="92" t="str">
        <f t="shared" si="160"/>
        <v/>
      </c>
      <c r="IQ39" s="92" t="str">
        <f t="shared" si="161"/>
        <v/>
      </c>
      <c r="IR39" s="92" t="str">
        <f t="shared" si="162"/>
        <v/>
      </c>
      <c r="IS39" s="92" t="str">
        <f t="shared" si="163"/>
        <v/>
      </c>
      <c r="IT39" s="92" t="str">
        <f t="shared" si="164"/>
        <v/>
      </c>
      <c r="IU39" s="92" t="str">
        <f t="shared" si="165"/>
        <v/>
      </c>
      <c r="IV39" s="92" t="str">
        <f t="shared" si="166"/>
        <v/>
      </c>
      <c r="IW39" s="92" t="str">
        <f t="shared" si="167"/>
        <v/>
      </c>
      <c r="IX39" s="92" t="str">
        <f t="shared" si="168"/>
        <v/>
      </c>
      <c r="IY39" s="92" t="str">
        <f t="shared" si="169"/>
        <v/>
      </c>
      <c r="IZ39" s="92" t="str">
        <f t="shared" si="170"/>
        <v/>
      </c>
      <c r="JA39" s="92" t="str">
        <f t="shared" si="171"/>
        <v/>
      </c>
      <c r="JB39" s="92" t="str">
        <f t="shared" si="172"/>
        <v/>
      </c>
      <c r="JC39" s="92" t="str">
        <f t="shared" si="173"/>
        <v/>
      </c>
      <c r="JD39" s="92" t="str">
        <f t="shared" si="174"/>
        <v/>
      </c>
      <c r="JE39" s="92" t="str">
        <f t="shared" si="175"/>
        <v/>
      </c>
      <c r="JF39" s="92" t="str">
        <f t="shared" si="176"/>
        <v/>
      </c>
      <c r="JG39" s="92" t="str">
        <f t="shared" si="177"/>
        <v/>
      </c>
      <c r="JH39" s="92" t="str">
        <f t="shared" si="178"/>
        <v/>
      </c>
      <c r="JI39" s="92" t="str">
        <f t="shared" si="179"/>
        <v/>
      </c>
      <c r="JJ39" s="92" t="str">
        <f t="shared" si="180"/>
        <v/>
      </c>
      <c r="JK39" s="92" t="str">
        <f t="shared" si="181"/>
        <v/>
      </c>
      <c r="JL39" s="84" t="s">
        <v>1553</v>
      </c>
      <c r="JM39" s="85" t="str">
        <f>'Array Table'!B38</f>
        <v>Peptostreptococcus anaerobius</v>
      </c>
      <c r="JN39" s="92">
        <f t="shared" si="152"/>
        <v>15.48</v>
      </c>
      <c r="JO39" s="92">
        <f t="shared" si="256"/>
        <v>15.36</v>
      </c>
      <c r="JP39" s="92">
        <f t="shared" si="257"/>
        <v>15.629999999999999</v>
      </c>
      <c r="JQ39" s="92" t="str">
        <f t="shared" si="258"/>
        <v/>
      </c>
      <c r="JR39" s="92" t="str">
        <f t="shared" si="259"/>
        <v/>
      </c>
      <c r="JS39" s="92" t="str">
        <f t="shared" si="260"/>
        <v/>
      </c>
      <c r="JT39" s="92" t="str">
        <f t="shared" si="261"/>
        <v/>
      </c>
      <c r="JU39" s="92" t="str">
        <f t="shared" si="262"/>
        <v/>
      </c>
      <c r="JV39" s="92" t="str">
        <f t="shared" si="263"/>
        <v/>
      </c>
      <c r="JW39" s="92" t="str">
        <f t="shared" si="264"/>
        <v/>
      </c>
      <c r="JX39" s="92" t="str">
        <f t="shared" si="265"/>
        <v/>
      </c>
      <c r="JY39" s="92" t="str">
        <f t="shared" si="266"/>
        <v/>
      </c>
      <c r="JZ39" s="92" t="str">
        <f t="shared" si="267"/>
        <v/>
      </c>
      <c r="KA39" s="92" t="str">
        <f t="shared" si="268"/>
        <v/>
      </c>
      <c r="KB39" s="92" t="str">
        <f t="shared" si="269"/>
        <v/>
      </c>
      <c r="KC39" s="92" t="str">
        <f t="shared" si="270"/>
        <v/>
      </c>
      <c r="KD39" s="92" t="str">
        <f t="shared" si="271"/>
        <v/>
      </c>
      <c r="KE39" s="92" t="str">
        <f t="shared" si="272"/>
        <v/>
      </c>
      <c r="KF39" s="92" t="str">
        <f t="shared" si="273"/>
        <v/>
      </c>
      <c r="KG39" s="92" t="str">
        <f t="shared" si="274"/>
        <v/>
      </c>
      <c r="KH39" s="92" t="str">
        <f t="shared" si="275"/>
        <v/>
      </c>
      <c r="KI39" s="92" t="str">
        <f t="shared" si="182"/>
        <v/>
      </c>
      <c r="KJ39" s="92" t="str">
        <f t="shared" si="183"/>
        <v/>
      </c>
      <c r="KK39" s="92" t="str">
        <f t="shared" si="184"/>
        <v/>
      </c>
      <c r="KL39" s="92" t="str">
        <f t="shared" si="185"/>
        <v/>
      </c>
      <c r="KM39" s="92" t="str">
        <f t="shared" si="186"/>
        <v/>
      </c>
      <c r="KN39" s="92" t="str">
        <f t="shared" si="187"/>
        <v/>
      </c>
      <c r="KO39" s="92" t="str">
        <f t="shared" si="188"/>
        <v/>
      </c>
      <c r="KP39" s="92" t="str">
        <f t="shared" si="189"/>
        <v/>
      </c>
      <c r="KQ39" s="92" t="str">
        <f t="shared" si="190"/>
        <v/>
      </c>
      <c r="KR39" s="92" t="str">
        <f t="shared" si="191"/>
        <v/>
      </c>
      <c r="KS39" s="92" t="str">
        <f t="shared" si="192"/>
        <v/>
      </c>
      <c r="KT39" s="92" t="str">
        <f t="shared" si="193"/>
        <v/>
      </c>
      <c r="KU39" s="92" t="str">
        <f t="shared" si="194"/>
        <v/>
      </c>
      <c r="KV39" s="92" t="str">
        <f t="shared" si="195"/>
        <v/>
      </c>
      <c r="KW39" s="92" t="str">
        <f t="shared" si="196"/>
        <v/>
      </c>
      <c r="KX39" s="92" t="str">
        <f t="shared" si="197"/>
        <v/>
      </c>
      <c r="KY39" s="92" t="str">
        <f t="shared" si="198"/>
        <v/>
      </c>
      <c r="KZ39" s="92" t="str">
        <f t="shared" si="199"/>
        <v/>
      </c>
      <c r="LA39" s="92" t="str">
        <f t="shared" si="200"/>
        <v/>
      </c>
      <c r="LB39" s="92" t="str">
        <f t="shared" si="201"/>
        <v/>
      </c>
      <c r="LC39" s="92" t="str">
        <f t="shared" si="202"/>
        <v/>
      </c>
      <c r="LD39" s="92" t="str">
        <f t="shared" si="203"/>
        <v/>
      </c>
      <c r="LE39" s="92" t="str">
        <f t="shared" si="204"/>
        <v/>
      </c>
      <c r="LF39" s="92" t="str">
        <f t="shared" si="205"/>
        <v/>
      </c>
      <c r="LG39" s="92" t="str">
        <f t="shared" si="206"/>
        <v/>
      </c>
      <c r="LH39" s="92" t="str">
        <f t="shared" si="207"/>
        <v/>
      </c>
      <c r="LI39" s="92" t="str">
        <f t="shared" si="208"/>
        <v/>
      </c>
      <c r="LJ39" s="84" t="s">
        <v>1553</v>
      </c>
      <c r="LK39" s="85" t="str">
        <f>'Array Table'!B38</f>
        <v>Peptostreptococcus anaerobius</v>
      </c>
      <c r="LL39" s="93" t="str">
        <f t="shared" si="153"/>
        <v>+/-</v>
      </c>
      <c r="LM39" s="93" t="str">
        <f t="shared" si="276"/>
        <v>+</v>
      </c>
      <c r="LN39" s="93" t="str">
        <f t="shared" si="277"/>
        <v>+/-</v>
      </c>
      <c r="LO39" s="93" t="str">
        <f t="shared" si="278"/>
        <v/>
      </c>
      <c r="LP39" s="93" t="str">
        <f t="shared" si="279"/>
        <v/>
      </c>
      <c r="LQ39" s="93" t="str">
        <f t="shared" si="280"/>
        <v/>
      </c>
      <c r="LR39" s="93" t="str">
        <f t="shared" si="281"/>
        <v/>
      </c>
      <c r="LS39" s="93" t="str">
        <f t="shared" si="282"/>
        <v/>
      </c>
      <c r="LT39" s="93" t="str">
        <f t="shared" si="283"/>
        <v/>
      </c>
      <c r="LU39" s="93" t="str">
        <f t="shared" si="284"/>
        <v/>
      </c>
      <c r="LV39" s="93" t="str">
        <f t="shared" si="285"/>
        <v/>
      </c>
      <c r="LW39" s="93" t="str">
        <f t="shared" si="286"/>
        <v/>
      </c>
      <c r="LX39" s="93" t="str">
        <f t="shared" si="287"/>
        <v/>
      </c>
      <c r="LY39" s="93" t="str">
        <f t="shared" si="288"/>
        <v/>
      </c>
      <c r="LZ39" s="93" t="str">
        <f t="shared" si="289"/>
        <v/>
      </c>
      <c r="MA39" s="93" t="str">
        <f t="shared" si="290"/>
        <v/>
      </c>
      <c r="MB39" s="93" t="str">
        <f t="shared" si="291"/>
        <v/>
      </c>
      <c r="MC39" s="93" t="str">
        <f t="shared" si="292"/>
        <v/>
      </c>
      <c r="MD39" s="93" t="str">
        <f t="shared" si="293"/>
        <v/>
      </c>
      <c r="ME39" s="93" t="str">
        <f t="shared" si="294"/>
        <v/>
      </c>
      <c r="MF39" s="93" t="str">
        <f t="shared" si="295"/>
        <v/>
      </c>
      <c r="MG39" s="93" t="str">
        <f t="shared" si="209"/>
        <v/>
      </c>
      <c r="MH39" s="93" t="str">
        <f t="shared" si="210"/>
        <v/>
      </c>
      <c r="MI39" s="93" t="str">
        <f t="shared" si="211"/>
        <v/>
      </c>
      <c r="MJ39" s="93" t="str">
        <f t="shared" si="212"/>
        <v/>
      </c>
      <c r="MK39" s="93" t="str">
        <f t="shared" si="213"/>
        <v/>
      </c>
      <c r="ML39" s="93" t="str">
        <f t="shared" si="214"/>
        <v/>
      </c>
      <c r="MM39" s="93" t="str">
        <f t="shared" si="215"/>
        <v/>
      </c>
      <c r="MN39" s="93" t="str">
        <f t="shared" si="216"/>
        <v/>
      </c>
      <c r="MO39" s="93" t="str">
        <f t="shared" si="217"/>
        <v/>
      </c>
      <c r="MP39" s="93" t="str">
        <f t="shared" si="218"/>
        <v/>
      </c>
      <c r="MQ39" s="93" t="str">
        <f t="shared" si="219"/>
        <v/>
      </c>
      <c r="MR39" s="93" t="str">
        <f t="shared" si="220"/>
        <v/>
      </c>
      <c r="MS39" s="93" t="str">
        <f t="shared" si="221"/>
        <v/>
      </c>
      <c r="MT39" s="93" t="str">
        <f t="shared" si="222"/>
        <v/>
      </c>
      <c r="MU39" s="93" t="str">
        <f t="shared" si="223"/>
        <v/>
      </c>
      <c r="MV39" s="93" t="str">
        <f t="shared" si="224"/>
        <v/>
      </c>
      <c r="MW39" s="93" t="str">
        <f t="shared" si="225"/>
        <v/>
      </c>
      <c r="MX39" s="93" t="str">
        <f t="shared" si="226"/>
        <v/>
      </c>
      <c r="MY39" s="93" t="str">
        <f t="shared" si="227"/>
        <v/>
      </c>
      <c r="MZ39" s="93" t="str">
        <f t="shared" si="228"/>
        <v/>
      </c>
      <c r="NA39" s="93" t="str">
        <f t="shared" si="229"/>
        <v/>
      </c>
      <c r="NB39" s="93" t="str">
        <f t="shared" si="230"/>
        <v/>
      </c>
      <c r="NC39" s="93" t="str">
        <f t="shared" si="231"/>
        <v/>
      </c>
      <c r="ND39" s="93" t="str">
        <f t="shared" si="232"/>
        <v/>
      </c>
      <c r="NE39" s="93" t="str">
        <f t="shared" si="233"/>
        <v/>
      </c>
      <c r="NF39" s="93" t="str">
        <f t="shared" si="234"/>
        <v/>
      </c>
      <c r="NG39" s="93" t="str">
        <f t="shared" si="235"/>
        <v/>
      </c>
      <c r="NH39" s="84" t="s">
        <v>1553</v>
      </c>
      <c r="NI39" s="85" t="str">
        <f>'Array Table'!B38</f>
        <v>Peptostreptococcus anaerobius</v>
      </c>
      <c r="NJ39" s="93" t="str">
        <f t="shared" si="101"/>
        <v>+</v>
      </c>
      <c r="NK39" s="93" t="str">
        <f t="shared" si="102"/>
        <v>+</v>
      </c>
      <c r="NL39" s="93" t="str">
        <f t="shared" si="103"/>
        <v>+</v>
      </c>
      <c r="NM39" s="93" t="str">
        <f t="shared" si="104"/>
        <v/>
      </c>
      <c r="NN39" s="93" t="str">
        <f t="shared" si="105"/>
        <v/>
      </c>
      <c r="NO39" s="93" t="str">
        <f t="shared" si="106"/>
        <v/>
      </c>
      <c r="NP39" s="93" t="str">
        <f t="shared" si="107"/>
        <v/>
      </c>
      <c r="NQ39" s="93" t="str">
        <f t="shared" si="108"/>
        <v/>
      </c>
      <c r="NR39" s="93" t="str">
        <f t="shared" si="109"/>
        <v/>
      </c>
      <c r="NS39" s="93" t="str">
        <f t="shared" si="110"/>
        <v/>
      </c>
      <c r="NT39" s="93" t="str">
        <f t="shared" si="111"/>
        <v/>
      </c>
      <c r="NU39" s="93" t="str">
        <f t="shared" si="112"/>
        <v/>
      </c>
      <c r="NV39" s="93" t="str">
        <f t="shared" si="113"/>
        <v/>
      </c>
      <c r="NW39" s="93" t="str">
        <f t="shared" si="114"/>
        <v/>
      </c>
      <c r="NX39" s="93" t="str">
        <f t="shared" si="115"/>
        <v/>
      </c>
      <c r="NY39" s="93" t="str">
        <f t="shared" si="116"/>
        <v/>
      </c>
      <c r="NZ39" s="93" t="str">
        <f t="shared" si="117"/>
        <v/>
      </c>
      <c r="OA39" s="93" t="str">
        <f t="shared" si="118"/>
        <v/>
      </c>
      <c r="OB39" s="93" t="str">
        <f t="shared" si="119"/>
        <v/>
      </c>
      <c r="OC39" s="93" t="str">
        <f t="shared" si="120"/>
        <v/>
      </c>
      <c r="OD39" s="93" t="str">
        <f t="shared" si="121"/>
        <v/>
      </c>
      <c r="OE39" s="93" t="str">
        <f t="shared" si="122"/>
        <v/>
      </c>
      <c r="OF39" s="93" t="str">
        <f t="shared" si="123"/>
        <v/>
      </c>
      <c r="OG39" s="93" t="str">
        <f t="shared" si="124"/>
        <v/>
      </c>
      <c r="OH39" s="93" t="str">
        <f t="shared" si="125"/>
        <v/>
      </c>
      <c r="OI39" s="93" t="str">
        <f t="shared" si="126"/>
        <v/>
      </c>
      <c r="OJ39" s="93" t="str">
        <f t="shared" si="127"/>
        <v/>
      </c>
      <c r="OK39" s="93" t="str">
        <f t="shared" si="128"/>
        <v/>
      </c>
      <c r="OL39" s="93" t="str">
        <f t="shared" si="129"/>
        <v/>
      </c>
      <c r="OM39" s="93" t="str">
        <f t="shared" si="130"/>
        <v/>
      </c>
      <c r="ON39" s="93" t="str">
        <f t="shared" si="131"/>
        <v/>
      </c>
      <c r="OO39" s="93" t="str">
        <f t="shared" si="132"/>
        <v/>
      </c>
      <c r="OP39" s="93" t="str">
        <f t="shared" si="133"/>
        <v/>
      </c>
      <c r="OQ39" s="93" t="str">
        <f t="shared" si="134"/>
        <v/>
      </c>
      <c r="OR39" s="93" t="str">
        <f t="shared" si="135"/>
        <v/>
      </c>
      <c r="OS39" s="93" t="str">
        <f t="shared" si="136"/>
        <v/>
      </c>
      <c r="OT39" s="93" t="str">
        <f t="shared" si="137"/>
        <v/>
      </c>
      <c r="OU39" s="93" t="str">
        <f t="shared" si="138"/>
        <v/>
      </c>
      <c r="OV39" s="93" t="str">
        <f t="shared" si="139"/>
        <v/>
      </c>
      <c r="OW39" s="93" t="str">
        <f t="shared" si="140"/>
        <v/>
      </c>
      <c r="OX39" s="93" t="str">
        <f t="shared" si="141"/>
        <v/>
      </c>
      <c r="OY39" s="93" t="str">
        <f t="shared" si="142"/>
        <v/>
      </c>
      <c r="OZ39" s="93" t="str">
        <f t="shared" si="143"/>
        <v/>
      </c>
      <c r="PA39" s="93" t="str">
        <f t="shared" si="144"/>
        <v/>
      </c>
      <c r="PB39" s="93" t="str">
        <f t="shared" si="145"/>
        <v/>
      </c>
      <c r="PC39" s="93" t="str">
        <f t="shared" si="146"/>
        <v/>
      </c>
      <c r="PD39" s="93" t="str">
        <f t="shared" si="147"/>
        <v/>
      </c>
      <c r="PE39" s="93" t="str">
        <f t="shared" si="148"/>
        <v/>
      </c>
    </row>
    <row r="40" spans="1:421" ht="12.75" x14ac:dyDescent="0.25">
      <c r="A40" s="84" t="s">
        <v>1554</v>
      </c>
      <c r="B40" s="85" t="str">
        <f>'Array Table'!B39</f>
        <v>Prevotella copri</v>
      </c>
      <c r="C40" s="86">
        <f>IF(SUM('Control Sample Data'!C$3:C$50)&gt;10,IF(AND(ISNUMBER('Control Sample Data'!C40),'Control Sample Data'!C40&lt;37,'Control Sample Data'!C40&gt;0),'Control Sample Data'!C40,37),"")</f>
        <v>35.57</v>
      </c>
      <c r="D40" s="86">
        <f>IF(SUM('Control Sample Data'!D$3:D$50)&gt;10,IF(AND(ISNUMBER('Control Sample Data'!D40),'Control Sample Data'!D40&lt;37,'Control Sample Data'!D40&gt;0),'Control Sample Data'!D40,37),"")</f>
        <v>35.43</v>
      </c>
      <c r="E40" s="86">
        <f>IF(SUM('Control Sample Data'!E$3:E$50)&gt;10,IF(AND(ISNUMBER('Control Sample Data'!E40),'Control Sample Data'!E40&lt;37,'Control Sample Data'!E40&gt;0),'Control Sample Data'!E40,37),"")</f>
        <v>36.090000000000003</v>
      </c>
      <c r="F40" s="86" t="str">
        <f>IF(SUM('Control Sample Data'!F$3:F$50)&gt;10,IF(AND(ISNUMBER('Control Sample Data'!F40),'Control Sample Data'!F40&lt;37,'Control Sample Data'!F40&gt;0),'Control Sample Data'!F40,37),"")</f>
        <v/>
      </c>
      <c r="G40" s="86" t="str">
        <f>IF(SUM('Control Sample Data'!G$3:G$50)&gt;10,IF(AND(ISNUMBER('Control Sample Data'!G40),'Control Sample Data'!G40&lt;37,'Control Sample Data'!G40&gt;0),'Control Sample Data'!G40,37),"")</f>
        <v/>
      </c>
      <c r="H40" s="86" t="str">
        <f>IF(SUM('Control Sample Data'!H$3:H$50)&gt;10,IF(AND(ISNUMBER('Control Sample Data'!H40),'Control Sample Data'!H40&lt;37,'Control Sample Data'!H40&gt;0),'Control Sample Data'!H40,37),"")</f>
        <v/>
      </c>
      <c r="I40" s="86" t="str">
        <f>IF(SUM('Control Sample Data'!I$3:I$50)&gt;10,IF(AND(ISNUMBER('Control Sample Data'!I40),'Control Sample Data'!I40&lt;37,'Control Sample Data'!I40&gt;0),'Control Sample Data'!I40,37),"")</f>
        <v/>
      </c>
      <c r="J40" s="86" t="str">
        <f>IF(SUM('Control Sample Data'!J$3:J$50)&gt;10,IF(AND(ISNUMBER('Control Sample Data'!J40),'Control Sample Data'!J40&lt;37,'Control Sample Data'!J40&gt;0),'Control Sample Data'!J40,37),"")</f>
        <v/>
      </c>
      <c r="K40" s="86" t="str">
        <f>IF(SUM('Control Sample Data'!K$3:K$50)&gt;10,IF(AND(ISNUMBER('Control Sample Data'!K40),'Control Sample Data'!K40&lt;37,'Control Sample Data'!K40&gt;0),'Control Sample Data'!K40,37),"")</f>
        <v/>
      </c>
      <c r="L40" s="86" t="str">
        <f>IF(SUM('Control Sample Data'!L$3:L$50)&gt;10,IF(AND(ISNUMBER('Control Sample Data'!L40),'Control Sample Data'!L40&lt;37,'Control Sample Data'!L40&gt;0),'Control Sample Data'!L40,37),"")</f>
        <v/>
      </c>
      <c r="M40" s="86" t="str">
        <f>IF(SUM('Control Sample Data'!M$3:M$50)&gt;10,IF(AND(ISNUMBER('Control Sample Data'!M40),'Control Sample Data'!M40&lt;37,'Control Sample Data'!M40&gt;0),'Control Sample Data'!M40,37),"")</f>
        <v/>
      </c>
      <c r="N40" s="86" t="str">
        <f>IF(SUM('Control Sample Data'!N$3:N$50)&gt;10,IF(AND(ISNUMBER('Control Sample Data'!N40),'Control Sample Data'!N40&lt;37,'Control Sample Data'!N40&gt;0),'Control Sample Data'!N40,37),"")</f>
        <v/>
      </c>
      <c r="O40" s="86" t="str">
        <f>IF(SUM('Control Sample Data'!O$3:O$50)&gt;10,IF(AND(ISNUMBER('Control Sample Data'!O40),'Control Sample Data'!O40&lt;37,'Control Sample Data'!O40&gt;0),'Control Sample Data'!O40,37),"")</f>
        <v/>
      </c>
      <c r="P40" s="86" t="str">
        <f>IF(SUM('Control Sample Data'!P$3:P$50)&gt;10,IF(AND(ISNUMBER('Control Sample Data'!P40),'Control Sample Data'!P40&lt;37,'Control Sample Data'!P40&gt;0),'Control Sample Data'!P40,37),"")</f>
        <v/>
      </c>
      <c r="Q40" s="86" t="str">
        <f>IF(SUM('Control Sample Data'!Q$3:Q$50)&gt;10,IF(AND(ISNUMBER('Control Sample Data'!Q40),'Control Sample Data'!Q40&lt;37,'Control Sample Data'!Q40&gt;0),'Control Sample Data'!Q40,37),"")</f>
        <v/>
      </c>
      <c r="R40" s="86" t="str">
        <f>IF(SUM('Control Sample Data'!R$3:R$50)&gt;10,IF(AND(ISNUMBER('Control Sample Data'!R40),'Control Sample Data'!R40&lt;37,'Control Sample Data'!R40&gt;0),'Control Sample Data'!R40,37),"")</f>
        <v/>
      </c>
      <c r="S40" s="86" t="str">
        <f>IF(SUM('Control Sample Data'!S$3:S$50)&gt;10,IF(AND(ISNUMBER('Control Sample Data'!S40),'Control Sample Data'!S40&lt;37,'Control Sample Data'!S40&gt;0),'Control Sample Data'!S40,37),"")</f>
        <v/>
      </c>
      <c r="T40" s="86" t="str">
        <f>IF(SUM('Control Sample Data'!T$3:T$50)&gt;10,IF(AND(ISNUMBER('Control Sample Data'!T40),'Control Sample Data'!T40&lt;37,'Control Sample Data'!T40&gt;0),'Control Sample Data'!T40,37),"")</f>
        <v/>
      </c>
      <c r="U40" s="86" t="str">
        <f>IF(SUM('Control Sample Data'!U$3:U$50)&gt;10,IF(AND(ISNUMBER('Control Sample Data'!U40),'Control Sample Data'!U40&lt;37,'Control Sample Data'!U40&gt;0),'Control Sample Data'!U40,37),"")</f>
        <v/>
      </c>
      <c r="V40" s="86" t="str">
        <f>IF(SUM('Control Sample Data'!V$3:V$50)&gt;10,IF(AND(ISNUMBER('Control Sample Data'!V40),'Control Sample Data'!V40&lt;37,'Control Sample Data'!V40&gt;0),'Control Sample Data'!V40,37),"")</f>
        <v/>
      </c>
      <c r="W40" s="86" t="str">
        <f>IF(SUM('Control Sample Data'!W$3:W$50)&gt;10,IF(AND(ISNUMBER('Control Sample Data'!W40),'Control Sample Data'!W40&lt;37,'Control Sample Data'!W40&gt;0),'Control Sample Data'!W40,37),"")</f>
        <v/>
      </c>
      <c r="X40" s="86" t="str">
        <f>IF(SUM('Control Sample Data'!X$3:X$50)&gt;10,IF(AND(ISNUMBER('Control Sample Data'!X40),'Control Sample Data'!X40&lt;37,'Control Sample Data'!X40&gt;0),'Control Sample Data'!X40,37),"")</f>
        <v/>
      </c>
      <c r="Y40" s="86" t="str">
        <f>IF(SUM('Control Sample Data'!Y$3:Y$50)&gt;10,IF(AND(ISNUMBER('Control Sample Data'!Y40),'Control Sample Data'!Y40&lt;37,'Control Sample Data'!Y40&gt;0),'Control Sample Data'!Y40,37),"")</f>
        <v/>
      </c>
      <c r="Z40" s="86" t="str">
        <f>IF(SUM('Control Sample Data'!Z$3:Z$50)&gt;10,IF(AND(ISNUMBER('Control Sample Data'!Z40),'Control Sample Data'!Z40&lt;37,'Control Sample Data'!Z40&gt;0),'Control Sample Data'!Z40,37),"")</f>
        <v/>
      </c>
      <c r="AA40" s="86" t="str">
        <f>IF(SUM('Control Sample Data'!AA$3:AA$50)&gt;10,IF(AND(ISNUMBER('Control Sample Data'!AA40),'Control Sample Data'!AA40&lt;37,'Control Sample Data'!AA40&gt;0),'Control Sample Data'!AA40,37),"")</f>
        <v/>
      </c>
      <c r="AB40" s="86" t="str">
        <f>IF(SUM('Control Sample Data'!AB$3:AB$50)&gt;10,IF(AND(ISNUMBER('Control Sample Data'!AB40),'Control Sample Data'!AB40&lt;37,'Control Sample Data'!AB40&gt;0),'Control Sample Data'!AB40,37),"")</f>
        <v/>
      </c>
      <c r="AC40" s="86" t="str">
        <f>IF(SUM('Control Sample Data'!AC$3:AC$50)&gt;10,IF(AND(ISNUMBER('Control Sample Data'!AC40),'Control Sample Data'!AC40&lt;37,'Control Sample Data'!AC40&gt;0),'Control Sample Data'!AC40,37),"")</f>
        <v/>
      </c>
      <c r="AD40" s="86" t="str">
        <f>IF(SUM('Control Sample Data'!AD$3:AD$50)&gt;10,IF(AND(ISNUMBER('Control Sample Data'!AD40),'Control Sample Data'!AD40&lt;37,'Control Sample Data'!AD40&gt;0),'Control Sample Data'!AD40,37),"")</f>
        <v/>
      </c>
      <c r="AE40" s="86" t="str">
        <f>IF(SUM('Control Sample Data'!AE$3:AE$50)&gt;10,IF(AND(ISNUMBER('Control Sample Data'!AE40),'Control Sample Data'!AE40&lt;37,'Control Sample Data'!AE40&gt;0),'Control Sample Data'!AE40,37),"")</f>
        <v/>
      </c>
      <c r="AF40" s="86" t="str">
        <f>IF(SUM('Control Sample Data'!AF$3:AF$50)&gt;10,IF(AND(ISNUMBER('Control Sample Data'!AF40),'Control Sample Data'!AF40&lt;37,'Control Sample Data'!AF40&gt;0),'Control Sample Data'!AF40,37),"")</f>
        <v/>
      </c>
      <c r="AG40" s="86" t="str">
        <f>IF(SUM('Control Sample Data'!AG$3:AG$50)&gt;10,IF(AND(ISNUMBER('Control Sample Data'!AG40),'Control Sample Data'!AG40&lt;37,'Control Sample Data'!AG40&gt;0),'Control Sample Data'!AG40,37),"")</f>
        <v/>
      </c>
      <c r="AH40" s="86" t="str">
        <f>IF(SUM('Control Sample Data'!AH$3:AH$50)&gt;10,IF(AND(ISNUMBER('Control Sample Data'!AH40),'Control Sample Data'!AH40&lt;37,'Control Sample Data'!AH40&gt;0),'Control Sample Data'!AH40,37),"")</f>
        <v/>
      </c>
      <c r="AI40" s="86" t="str">
        <f>IF(SUM('Control Sample Data'!AI$3:AI$50)&gt;10,IF(AND(ISNUMBER('Control Sample Data'!AI40),'Control Sample Data'!AI40&lt;37,'Control Sample Data'!AI40&gt;0),'Control Sample Data'!AI40,37),"")</f>
        <v/>
      </c>
      <c r="AJ40" s="86" t="str">
        <f>IF(SUM('Control Sample Data'!AJ$3:AJ$50)&gt;10,IF(AND(ISNUMBER('Control Sample Data'!AJ40),'Control Sample Data'!AJ40&lt;37,'Control Sample Data'!AJ40&gt;0),'Control Sample Data'!AJ40,37),"")</f>
        <v/>
      </c>
      <c r="AK40" s="86" t="str">
        <f>IF(SUM('Control Sample Data'!AK$3:AK$50)&gt;10,IF(AND(ISNUMBER('Control Sample Data'!AK40),'Control Sample Data'!AK40&lt;37,'Control Sample Data'!AK40&gt;0),'Control Sample Data'!AK40,37),"")</f>
        <v/>
      </c>
      <c r="AL40" s="86" t="str">
        <f>IF(SUM('Control Sample Data'!AL$3:AL$50)&gt;10,IF(AND(ISNUMBER('Control Sample Data'!AL40),'Control Sample Data'!AL40&lt;37,'Control Sample Data'!AL40&gt;0),'Control Sample Data'!AL40,37),"")</f>
        <v/>
      </c>
      <c r="AM40" s="86" t="str">
        <f>IF(SUM('Control Sample Data'!AM$3:AM$50)&gt;10,IF(AND(ISNUMBER('Control Sample Data'!AM40),'Control Sample Data'!AM40&lt;37,'Control Sample Data'!AM40&gt;0),'Control Sample Data'!AM40,37),"")</f>
        <v/>
      </c>
      <c r="AN40" s="86" t="str">
        <f>IF(SUM('Control Sample Data'!AN$3:AN$50)&gt;10,IF(AND(ISNUMBER('Control Sample Data'!AN40),'Control Sample Data'!AN40&lt;37,'Control Sample Data'!AN40&gt;0),'Control Sample Data'!AN40,37),"")</f>
        <v/>
      </c>
      <c r="AO40" s="86" t="str">
        <f>IF(SUM('Control Sample Data'!AO$3:AO$50)&gt;10,IF(AND(ISNUMBER('Control Sample Data'!AO40),'Control Sample Data'!AO40&lt;37,'Control Sample Data'!AO40&gt;0),'Control Sample Data'!AO40,37),"")</f>
        <v/>
      </c>
      <c r="AP40" s="86" t="str">
        <f>IF(SUM('Control Sample Data'!AP$3:AP$50)&gt;10,IF(AND(ISNUMBER('Control Sample Data'!AP40),'Control Sample Data'!AP40&lt;37,'Control Sample Data'!AP40&gt;0),'Control Sample Data'!AP40,37),"")</f>
        <v/>
      </c>
      <c r="AQ40" s="86" t="str">
        <f>IF(SUM('Control Sample Data'!AQ$3:AQ$50)&gt;10,IF(AND(ISNUMBER('Control Sample Data'!AQ40),'Control Sample Data'!AQ40&lt;37,'Control Sample Data'!AQ40&gt;0),'Control Sample Data'!AQ40,37),"")</f>
        <v/>
      </c>
      <c r="AR40" s="86" t="str">
        <f>IF(SUM('Control Sample Data'!AR$3:AR$50)&gt;10,IF(AND(ISNUMBER('Control Sample Data'!AR40),'Control Sample Data'!AR40&lt;37,'Control Sample Data'!AR40&gt;0),'Control Sample Data'!AR40,37),"")</f>
        <v/>
      </c>
      <c r="AS40" s="86" t="str">
        <f>IF(SUM('Control Sample Data'!AS$3:AS$50)&gt;10,IF(AND(ISNUMBER('Control Sample Data'!AS40),'Control Sample Data'!AS40&lt;37,'Control Sample Data'!AS40&gt;0),'Control Sample Data'!AS40,37),"")</f>
        <v/>
      </c>
      <c r="AT40" s="86" t="str">
        <f>IF(SUM('Control Sample Data'!AT$3:AT$50)&gt;10,IF(AND(ISNUMBER('Control Sample Data'!AT40),'Control Sample Data'!AT40&lt;37,'Control Sample Data'!AT40&gt;0),'Control Sample Data'!AT40,37),"")</f>
        <v/>
      </c>
      <c r="AU40" s="86" t="str">
        <f>IF(SUM('Control Sample Data'!AU$3:AU$50)&gt;10,IF(AND(ISNUMBER('Control Sample Data'!AU40),'Control Sample Data'!AU40&lt;37,'Control Sample Data'!AU40&gt;0),'Control Sample Data'!AU40,37),"")</f>
        <v/>
      </c>
      <c r="AV40" s="86" t="str">
        <f>IF(SUM('Control Sample Data'!AV$3:AV$50)&gt;10,IF(AND(ISNUMBER('Control Sample Data'!AV40),'Control Sample Data'!AV40&lt;37,'Control Sample Data'!AV40&gt;0),'Control Sample Data'!AV40,37),"")</f>
        <v/>
      </c>
      <c r="AW40" s="86" t="str">
        <f>IF(SUM('Control Sample Data'!AW$3:AW$50)&gt;10,IF(AND(ISNUMBER('Control Sample Data'!AW40),'Control Sample Data'!AW40&lt;37,'Control Sample Data'!AW40&gt;0),'Control Sample Data'!AW40,37),"")</f>
        <v/>
      </c>
      <c r="AX40" s="86" t="str">
        <f>IF(SUM('Control Sample Data'!AX$3:AX$50)&gt;10,IF(AND(ISNUMBER('Control Sample Data'!AX40),'Control Sample Data'!AX40&lt;37,'Control Sample Data'!AX40&gt;0),'Control Sample Data'!AX40,37),"")</f>
        <v/>
      </c>
      <c r="AY40" s="87">
        <f>IF(ISERROR(AVERAGE(Calculations!C40:AX40)),"",AVERAGE(Calculations!C40:AX40))</f>
        <v>35.696666666666665</v>
      </c>
      <c r="AZ40" s="87">
        <f>IF(ISERROR(STDEV(Calculations!C40:AX40)),"",IF(COUNT(Calculations!C40:AX40)&lt;3,"N/A",STDEV(Calculations!C40:AX40)))</f>
        <v>0.34775470281986803</v>
      </c>
      <c r="BA40" s="84" t="s">
        <v>1554</v>
      </c>
      <c r="BB40" s="85" t="str">
        <f>'Array Table'!B39</f>
        <v>Prevotella copri</v>
      </c>
      <c r="BC40" s="86">
        <f>IF(SUM('Test Sample Data'!C$3:C$50)&gt;10,IF(AND(ISNUMBER('Test Sample Data'!C40),'Test Sample Data'!C40&lt;37,'Test Sample Data'!C40&gt;0),'Test Sample Data'!C40,37),"")</f>
        <v>37</v>
      </c>
      <c r="BD40" s="86">
        <f>IF(SUM('Test Sample Data'!D$3:D$50)&gt;10,IF(AND(ISNUMBER('Test Sample Data'!D40),'Test Sample Data'!D40&lt;37,'Test Sample Data'!D40&gt;0),'Test Sample Data'!D40,37),"")</f>
        <v>37</v>
      </c>
      <c r="BE40" s="86">
        <f>IF(SUM('Test Sample Data'!E$3:E$50)&gt;10,IF(AND(ISNUMBER('Test Sample Data'!E40),'Test Sample Data'!E40&lt;37,'Test Sample Data'!E40&gt;0),'Test Sample Data'!E40,37),"")</f>
        <v>37</v>
      </c>
      <c r="BF40" s="86" t="str">
        <f>IF(SUM('Test Sample Data'!F$3:F$50)&gt;10,IF(AND(ISNUMBER('Test Sample Data'!F40),'Test Sample Data'!F40&lt;37,'Test Sample Data'!F40&gt;0),'Test Sample Data'!F40,37),"")</f>
        <v/>
      </c>
      <c r="BG40" s="86" t="str">
        <f>IF(SUM('Test Sample Data'!G$3:G$50)&gt;10,IF(AND(ISNUMBER('Test Sample Data'!G40),'Test Sample Data'!G40&lt;37,'Test Sample Data'!G40&gt;0),'Test Sample Data'!G40,37),"")</f>
        <v/>
      </c>
      <c r="BH40" s="86" t="str">
        <f>IF(SUM('Test Sample Data'!H$3:H$50)&gt;10,IF(AND(ISNUMBER('Test Sample Data'!H40),'Test Sample Data'!H40&lt;37,'Test Sample Data'!H40&gt;0),'Test Sample Data'!H40,37),"")</f>
        <v/>
      </c>
      <c r="BI40" s="86" t="str">
        <f>IF(SUM('Test Sample Data'!I$3:I$50)&gt;10,IF(AND(ISNUMBER('Test Sample Data'!I40),'Test Sample Data'!I40&lt;37,'Test Sample Data'!I40&gt;0),'Test Sample Data'!I40,37),"")</f>
        <v/>
      </c>
      <c r="BJ40" s="86" t="str">
        <f>IF(SUM('Test Sample Data'!J$3:J$50)&gt;10,IF(AND(ISNUMBER('Test Sample Data'!J40),'Test Sample Data'!J40&lt;37,'Test Sample Data'!J40&gt;0),'Test Sample Data'!J40,37),"")</f>
        <v/>
      </c>
      <c r="BK40" s="86" t="str">
        <f>IF(SUM('Test Sample Data'!K$3:K$50)&gt;10,IF(AND(ISNUMBER('Test Sample Data'!K40),'Test Sample Data'!K40&lt;37,'Test Sample Data'!K40&gt;0),'Test Sample Data'!K40,37),"")</f>
        <v/>
      </c>
      <c r="BL40" s="86" t="str">
        <f>IF(SUM('Test Sample Data'!L$3:L$50)&gt;10,IF(AND(ISNUMBER('Test Sample Data'!L40),'Test Sample Data'!L40&lt;37,'Test Sample Data'!L40&gt;0),'Test Sample Data'!L40,37),"")</f>
        <v/>
      </c>
      <c r="BM40" s="86" t="str">
        <f>IF(SUM('Test Sample Data'!M$3:M$50)&gt;10,IF(AND(ISNUMBER('Test Sample Data'!M40),'Test Sample Data'!M40&lt;37,'Test Sample Data'!M40&gt;0),'Test Sample Data'!M40,37),"")</f>
        <v/>
      </c>
      <c r="BN40" s="86" t="str">
        <f>IF(SUM('Test Sample Data'!N$3:N$50)&gt;10,IF(AND(ISNUMBER('Test Sample Data'!N40),'Test Sample Data'!N40&lt;37,'Test Sample Data'!N40&gt;0),'Test Sample Data'!N40,37),"")</f>
        <v/>
      </c>
      <c r="BO40" s="86" t="str">
        <f>IF(SUM('Test Sample Data'!O$3:O$50)&gt;10,IF(AND(ISNUMBER('Test Sample Data'!O40),'Test Sample Data'!O40&lt;37,'Test Sample Data'!O40&gt;0),'Test Sample Data'!O40,37),"")</f>
        <v/>
      </c>
      <c r="BP40" s="86" t="str">
        <f>IF(SUM('Test Sample Data'!P$3:P$50)&gt;10,IF(AND(ISNUMBER('Test Sample Data'!P40),'Test Sample Data'!P40&lt;37,'Test Sample Data'!P40&gt;0),'Test Sample Data'!P40,37),"")</f>
        <v/>
      </c>
      <c r="BQ40" s="86" t="str">
        <f>IF(SUM('Test Sample Data'!Q$3:Q$50)&gt;10,IF(AND(ISNUMBER('Test Sample Data'!Q40),'Test Sample Data'!Q40&lt;37,'Test Sample Data'!Q40&gt;0),'Test Sample Data'!Q40,37),"")</f>
        <v/>
      </c>
      <c r="BR40" s="86" t="str">
        <f>IF(SUM('Test Sample Data'!R$3:R$50)&gt;10,IF(AND(ISNUMBER('Test Sample Data'!R40),'Test Sample Data'!R40&lt;37,'Test Sample Data'!R40&gt;0),'Test Sample Data'!R40,37),"")</f>
        <v/>
      </c>
      <c r="BS40" s="86" t="str">
        <f>IF(SUM('Test Sample Data'!S$3:S$50)&gt;10,IF(AND(ISNUMBER('Test Sample Data'!S40),'Test Sample Data'!S40&lt;37,'Test Sample Data'!S40&gt;0),'Test Sample Data'!S40,37),"")</f>
        <v/>
      </c>
      <c r="BT40" s="86" t="str">
        <f>IF(SUM('Test Sample Data'!T$3:T$50)&gt;10,IF(AND(ISNUMBER('Test Sample Data'!T40),'Test Sample Data'!T40&lt;37,'Test Sample Data'!T40&gt;0),'Test Sample Data'!T40,37),"")</f>
        <v/>
      </c>
      <c r="BU40" s="86" t="str">
        <f>IF(SUM('Test Sample Data'!U$3:U$50)&gt;10,IF(AND(ISNUMBER('Test Sample Data'!U40),'Test Sample Data'!U40&lt;37,'Test Sample Data'!U40&gt;0),'Test Sample Data'!U40,37),"")</f>
        <v/>
      </c>
      <c r="BV40" s="86" t="str">
        <f>IF(SUM('Test Sample Data'!V$3:V$50)&gt;10,IF(AND(ISNUMBER('Test Sample Data'!V40),'Test Sample Data'!V40&lt;37,'Test Sample Data'!V40&gt;0),'Test Sample Data'!V40,37),"")</f>
        <v/>
      </c>
      <c r="BW40" s="86" t="str">
        <f>IF(SUM('Test Sample Data'!W$3:W$50)&gt;10,IF(AND(ISNUMBER('Test Sample Data'!W40),'Test Sample Data'!W40&lt;37,'Test Sample Data'!W40&gt;0),'Test Sample Data'!W40,37),"")</f>
        <v/>
      </c>
      <c r="BX40" s="86" t="str">
        <f>IF(SUM('Test Sample Data'!X$3:X$50)&gt;10,IF(AND(ISNUMBER('Test Sample Data'!X40),'Test Sample Data'!X40&lt;37,'Test Sample Data'!X40&gt;0),'Test Sample Data'!X40,37),"")</f>
        <v/>
      </c>
      <c r="BY40" s="86" t="str">
        <f>IF(SUM('Test Sample Data'!Y$3:Y$50)&gt;10,IF(AND(ISNUMBER('Test Sample Data'!Y40),'Test Sample Data'!Y40&lt;37,'Test Sample Data'!Y40&gt;0),'Test Sample Data'!Y40,37),"")</f>
        <v/>
      </c>
      <c r="BZ40" s="86" t="str">
        <f>IF(SUM('Test Sample Data'!Z$3:Z$50)&gt;10,IF(AND(ISNUMBER('Test Sample Data'!Z40),'Test Sample Data'!Z40&lt;37,'Test Sample Data'!Z40&gt;0),'Test Sample Data'!Z40,37),"")</f>
        <v/>
      </c>
      <c r="CA40" s="86" t="str">
        <f>IF(SUM('Test Sample Data'!AA$3:AA$50)&gt;10,IF(AND(ISNUMBER('Test Sample Data'!AA40),'Test Sample Data'!AA40&lt;37,'Test Sample Data'!AA40&gt;0),'Test Sample Data'!AA40,37),"")</f>
        <v/>
      </c>
      <c r="CB40" s="86" t="str">
        <f>IF(SUM('Test Sample Data'!AB$3:AB$50)&gt;10,IF(AND(ISNUMBER('Test Sample Data'!AB40),'Test Sample Data'!AB40&lt;37,'Test Sample Data'!AB40&gt;0),'Test Sample Data'!AB40,37),"")</f>
        <v/>
      </c>
      <c r="CC40" s="86" t="str">
        <f>IF(SUM('Test Sample Data'!AC$3:AC$50)&gt;10,IF(AND(ISNUMBER('Test Sample Data'!AC40),'Test Sample Data'!AC40&lt;37,'Test Sample Data'!AC40&gt;0),'Test Sample Data'!AC40,37),"")</f>
        <v/>
      </c>
      <c r="CD40" s="86" t="str">
        <f>IF(SUM('Test Sample Data'!AD$3:AD$50)&gt;10,IF(AND(ISNUMBER('Test Sample Data'!AD40),'Test Sample Data'!AD40&lt;37,'Test Sample Data'!AD40&gt;0),'Test Sample Data'!AD40,37),"")</f>
        <v/>
      </c>
      <c r="CE40" s="86" t="str">
        <f>IF(SUM('Test Sample Data'!AE$3:AE$50)&gt;10,IF(AND(ISNUMBER('Test Sample Data'!AE40),'Test Sample Data'!AE40&lt;37,'Test Sample Data'!AE40&gt;0),'Test Sample Data'!AE40,37),"")</f>
        <v/>
      </c>
      <c r="CF40" s="86" t="str">
        <f>IF(SUM('Test Sample Data'!AF$3:AF$50)&gt;10,IF(AND(ISNUMBER('Test Sample Data'!AF40),'Test Sample Data'!AF40&lt;37,'Test Sample Data'!AF40&gt;0),'Test Sample Data'!AF40,37),"")</f>
        <v/>
      </c>
      <c r="CG40" s="86" t="str">
        <f>IF(SUM('Test Sample Data'!AG$3:AG$50)&gt;10,IF(AND(ISNUMBER('Test Sample Data'!AG40),'Test Sample Data'!AG40&lt;37,'Test Sample Data'!AG40&gt;0),'Test Sample Data'!AG40,37),"")</f>
        <v/>
      </c>
      <c r="CH40" s="86" t="str">
        <f>IF(SUM('Test Sample Data'!AH$3:AH$50)&gt;10,IF(AND(ISNUMBER('Test Sample Data'!AH40),'Test Sample Data'!AH40&lt;37,'Test Sample Data'!AH40&gt;0),'Test Sample Data'!AH40,37),"")</f>
        <v/>
      </c>
      <c r="CI40" s="86" t="str">
        <f>IF(SUM('Test Sample Data'!AI$3:AI$50)&gt;10,IF(AND(ISNUMBER('Test Sample Data'!AI40),'Test Sample Data'!AI40&lt;37,'Test Sample Data'!AI40&gt;0),'Test Sample Data'!AI40,37),"")</f>
        <v/>
      </c>
      <c r="CJ40" s="86" t="str">
        <f>IF(SUM('Test Sample Data'!AJ$3:AJ$50)&gt;10,IF(AND(ISNUMBER('Test Sample Data'!AJ40),'Test Sample Data'!AJ40&lt;37,'Test Sample Data'!AJ40&gt;0),'Test Sample Data'!AJ40,37),"")</f>
        <v/>
      </c>
      <c r="CK40" s="86" t="str">
        <f>IF(SUM('Test Sample Data'!AK$3:AK$50)&gt;10,IF(AND(ISNUMBER('Test Sample Data'!AK40),'Test Sample Data'!AK40&lt;37,'Test Sample Data'!AK40&gt;0),'Test Sample Data'!AK40,37),"")</f>
        <v/>
      </c>
      <c r="CL40" s="86" t="str">
        <f>IF(SUM('Test Sample Data'!AL$3:AL$50)&gt;10,IF(AND(ISNUMBER('Test Sample Data'!AL40),'Test Sample Data'!AL40&lt;37,'Test Sample Data'!AL40&gt;0),'Test Sample Data'!AL40,37),"")</f>
        <v/>
      </c>
      <c r="CM40" s="86" t="str">
        <f>IF(SUM('Test Sample Data'!AM$3:AM$50)&gt;10,IF(AND(ISNUMBER('Test Sample Data'!AM40),'Test Sample Data'!AM40&lt;37,'Test Sample Data'!AM40&gt;0),'Test Sample Data'!AM40,37),"")</f>
        <v/>
      </c>
      <c r="CN40" s="86" t="str">
        <f>IF(SUM('Test Sample Data'!AN$3:AN$50)&gt;10,IF(AND(ISNUMBER('Test Sample Data'!AN40),'Test Sample Data'!AN40&lt;37,'Test Sample Data'!AN40&gt;0),'Test Sample Data'!AN40,37),"")</f>
        <v/>
      </c>
      <c r="CO40" s="86" t="str">
        <f>IF(SUM('Test Sample Data'!AO$3:AO$50)&gt;10,IF(AND(ISNUMBER('Test Sample Data'!AO40),'Test Sample Data'!AO40&lt;37,'Test Sample Data'!AO40&gt;0),'Test Sample Data'!AO40,37),"")</f>
        <v/>
      </c>
      <c r="CP40" s="86" t="str">
        <f>IF(SUM('Test Sample Data'!AP$3:AP$50)&gt;10,IF(AND(ISNUMBER('Test Sample Data'!AP40),'Test Sample Data'!AP40&lt;37,'Test Sample Data'!AP40&gt;0),'Test Sample Data'!AP40,37),"")</f>
        <v/>
      </c>
      <c r="CQ40" s="86" t="str">
        <f>IF(SUM('Test Sample Data'!AQ$3:AQ$50)&gt;10,IF(AND(ISNUMBER('Test Sample Data'!AQ40),'Test Sample Data'!AQ40&lt;37,'Test Sample Data'!AQ40&gt;0),'Test Sample Data'!AQ40,37),"")</f>
        <v/>
      </c>
      <c r="CR40" s="86" t="str">
        <f>IF(SUM('Test Sample Data'!AR$3:AR$50)&gt;10,IF(AND(ISNUMBER('Test Sample Data'!AR40),'Test Sample Data'!AR40&lt;37,'Test Sample Data'!AR40&gt;0),'Test Sample Data'!AR40,37),"")</f>
        <v/>
      </c>
      <c r="CS40" s="86" t="str">
        <f>IF(SUM('Test Sample Data'!AS$3:AS$50)&gt;10,IF(AND(ISNUMBER('Test Sample Data'!AS40),'Test Sample Data'!AS40&lt;37,'Test Sample Data'!AS40&gt;0),'Test Sample Data'!AS40,37),"")</f>
        <v/>
      </c>
      <c r="CT40" s="86" t="str">
        <f>IF(SUM('Test Sample Data'!AT$3:AT$50)&gt;10,IF(AND(ISNUMBER('Test Sample Data'!AT40),'Test Sample Data'!AT40&lt;37,'Test Sample Data'!AT40&gt;0),'Test Sample Data'!AT40,37),"")</f>
        <v/>
      </c>
      <c r="CU40" s="86" t="str">
        <f>IF(SUM('Test Sample Data'!AU$3:AU$50)&gt;10,IF(AND(ISNUMBER('Test Sample Data'!AU40),'Test Sample Data'!AU40&lt;37,'Test Sample Data'!AU40&gt;0),'Test Sample Data'!AU40,37),"")</f>
        <v/>
      </c>
      <c r="CV40" s="86" t="str">
        <f>IF(SUM('Test Sample Data'!AV$3:AV$50)&gt;10,IF(AND(ISNUMBER('Test Sample Data'!AV40),'Test Sample Data'!AV40&lt;37,'Test Sample Data'!AV40&gt;0),'Test Sample Data'!AV40,37),"")</f>
        <v/>
      </c>
      <c r="CW40" s="86" t="str">
        <f>IF(SUM('Test Sample Data'!AW$3:AW$50)&gt;10,IF(AND(ISNUMBER('Test Sample Data'!AW40),'Test Sample Data'!AW40&lt;37,'Test Sample Data'!AW40&gt;0),'Test Sample Data'!AW40,37),"")</f>
        <v/>
      </c>
      <c r="CX40" s="86" t="str">
        <f>IF(SUM('Test Sample Data'!AX$3:AX$50)&gt;10,IF(AND(ISNUMBER('Test Sample Data'!AX40),'Test Sample Data'!AX40&lt;37,'Test Sample Data'!AX40&gt;0),'Test Sample Data'!AX40,37),"")</f>
        <v/>
      </c>
      <c r="CY40" s="87">
        <f>IF(ISERROR(AVERAGE(Calculations!BC40:CX40)),"",AVERAGE(Calculations!BC40:CX40))</f>
        <v>37</v>
      </c>
      <c r="CZ40" s="87">
        <f>IF(ISERROR(STDEV(Calculations!BC40:CX40)),"",IF(COUNT(Calculations!BC40:CX40)&lt;3,"N/A",STDEV(Calculations!BC40:CX40)))</f>
        <v>0</v>
      </c>
      <c r="DA40" s="84" t="s">
        <v>1554</v>
      </c>
      <c r="DB40" s="85" t="str">
        <f>'Array Table'!B39</f>
        <v>Prevotella copri</v>
      </c>
      <c r="DC40" s="87">
        <f>IF(SUM('No Template Controls'!C$3:C$50)&gt;10,IF(AND(ISNUMBER('No Template Controls'!C40),'No Template Controls'!C40&lt;37,'No Template Controls'!C40&gt;0),'No Template Controls'!C40,37),"")</f>
        <v>37</v>
      </c>
      <c r="DD40" s="87">
        <f>IF(SUM('No Template Controls'!D$3:D$50)&gt;10,IF(AND(ISNUMBER('No Template Controls'!D40),'No Template Controls'!D40&lt;37,'No Template Controls'!D40&gt;0),'No Template Controls'!D40,37),"")</f>
        <v>37</v>
      </c>
      <c r="DE40" s="87">
        <f>IF(SUM('No Template Controls'!E$3:E$50)&gt;10,IF(AND(ISNUMBER('No Template Controls'!E40),'No Template Controls'!E40&lt;37,'No Template Controls'!E40&gt;0),'No Template Controls'!E40,37),"")</f>
        <v>37</v>
      </c>
      <c r="DF40" s="87" t="str">
        <f>IF(SUM('No Template Controls'!F$3:F$50)&gt;10,IF(AND(ISNUMBER('No Template Controls'!F40),'No Template Controls'!F40&lt;37,'No Template Controls'!F40&gt;0),'No Template Controls'!F40,37),"")</f>
        <v/>
      </c>
      <c r="DG40" s="87" t="str">
        <f>IF(SUM('No Template Controls'!G$3:G$50)&gt;10,IF(AND(ISNUMBER('No Template Controls'!G40),'No Template Controls'!G40&lt;37,'No Template Controls'!G40&gt;0),'No Template Controls'!G40,37),"")</f>
        <v/>
      </c>
      <c r="DH40" s="87" t="str">
        <f>IF(SUM('No Template Controls'!H$3:H$50)&gt;10,IF(AND(ISNUMBER('No Template Controls'!H40),'No Template Controls'!H40&lt;37,'No Template Controls'!H40&gt;0),'No Template Controls'!H40,37),"")</f>
        <v/>
      </c>
      <c r="DI40" s="87">
        <f>IF(ISERROR(AVERAGE(Calculations!DC40:DH40)),"",AVERAGE(Calculations!DC40:DH40))</f>
        <v>37</v>
      </c>
      <c r="DJ40" s="87">
        <f>IF(ISERROR(STDEV(Calculations!DC40:DH40)),"",IF(COUNT(Calculations!DC40:DH40)&lt;3,"N/A",STDEV(Calculations!DC40:DH40)))</f>
        <v>0</v>
      </c>
      <c r="DK40" s="84" t="s">
        <v>1554</v>
      </c>
      <c r="DL40" s="85" t="str">
        <f>'Array Table'!B39</f>
        <v>Prevotella copri</v>
      </c>
      <c r="DM40" s="86">
        <f t="shared" si="0"/>
        <v>11.07</v>
      </c>
      <c r="DN40" s="86">
        <f t="shared" si="1"/>
        <v>10.704999999999998</v>
      </c>
      <c r="DO40" s="86">
        <f t="shared" si="2"/>
        <v>11.590000000000003</v>
      </c>
      <c r="DP40" s="86" t="str">
        <f t="shared" si="3"/>
        <v/>
      </c>
      <c r="DQ40" s="86" t="str">
        <f t="shared" si="4"/>
        <v/>
      </c>
      <c r="DR40" s="86" t="str">
        <f t="shared" si="5"/>
        <v/>
      </c>
      <c r="DS40" s="86" t="str">
        <f t="shared" si="6"/>
        <v/>
      </c>
      <c r="DT40" s="86" t="str">
        <f t="shared" si="7"/>
        <v/>
      </c>
      <c r="DU40" s="86" t="str">
        <f t="shared" si="8"/>
        <v/>
      </c>
      <c r="DV40" s="86" t="str">
        <f t="shared" si="9"/>
        <v/>
      </c>
      <c r="DW40" s="86" t="str">
        <f t="shared" si="10"/>
        <v/>
      </c>
      <c r="DX40" s="86" t="str">
        <f t="shared" si="11"/>
        <v/>
      </c>
      <c r="DY40" s="86" t="str">
        <f t="shared" si="12"/>
        <v/>
      </c>
      <c r="DZ40" s="86" t="str">
        <f t="shared" si="13"/>
        <v/>
      </c>
      <c r="EA40" s="86" t="str">
        <f t="shared" si="14"/>
        <v/>
      </c>
      <c r="EB40" s="86" t="str">
        <f t="shared" si="15"/>
        <v/>
      </c>
      <c r="EC40" s="86" t="str">
        <f t="shared" si="16"/>
        <v/>
      </c>
      <c r="ED40" s="86" t="str">
        <f t="shared" si="17"/>
        <v/>
      </c>
      <c r="EE40" s="86" t="str">
        <f t="shared" si="18"/>
        <v/>
      </c>
      <c r="EF40" s="86" t="str">
        <f t="shared" si="19"/>
        <v/>
      </c>
      <c r="EG40" s="86" t="str">
        <f t="shared" si="20"/>
        <v/>
      </c>
      <c r="EH40" s="86" t="str">
        <f t="shared" si="21"/>
        <v/>
      </c>
      <c r="EI40" s="86" t="str">
        <f t="shared" si="22"/>
        <v/>
      </c>
      <c r="EJ40" s="86" t="str">
        <f t="shared" si="23"/>
        <v/>
      </c>
      <c r="EK40" s="86" t="str">
        <f t="shared" si="24"/>
        <v/>
      </c>
      <c r="EL40" s="86" t="str">
        <f t="shared" si="25"/>
        <v/>
      </c>
      <c r="EM40" s="86" t="str">
        <f t="shared" si="26"/>
        <v/>
      </c>
      <c r="EN40" s="86" t="str">
        <f t="shared" si="27"/>
        <v/>
      </c>
      <c r="EO40" s="86" t="str">
        <f t="shared" si="28"/>
        <v/>
      </c>
      <c r="EP40" s="86" t="str">
        <f t="shared" si="29"/>
        <v/>
      </c>
      <c r="EQ40" s="86" t="str">
        <f t="shared" si="30"/>
        <v/>
      </c>
      <c r="ER40" s="86" t="str">
        <f t="shared" si="31"/>
        <v/>
      </c>
      <c r="ES40" s="86" t="str">
        <f t="shared" si="32"/>
        <v/>
      </c>
      <c r="ET40" s="86" t="str">
        <f t="shared" si="33"/>
        <v/>
      </c>
      <c r="EU40" s="86" t="str">
        <f t="shared" si="34"/>
        <v/>
      </c>
      <c r="EV40" s="86" t="str">
        <f t="shared" si="35"/>
        <v/>
      </c>
      <c r="EW40" s="86" t="str">
        <f t="shared" si="36"/>
        <v/>
      </c>
      <c r="EX40" s="86" t="str">
        <f t="shared" si="37"/>
        <v/>
      </c>
      <c r="EY40" s="86" t="str">
        <f t="shared" si="38"/>
        <v/>
      </c>
      <c r="EZ40" s="86" t="str">
        <f t="shared" si="39"/>
        <v/>
      </c>
      <c r="FA40" s="86" t="str">
        <f t="shared" si="40"/>
        <v/>
      </c>
      <c r="FB40" s="86" t="str">
        <f t="shared" si="41"/>
        <v/>
      </c>
      <c r="FC40" s="86" t="str">
        <f t="shared" si="42"/>
        <v/>
      </c>
      <c r="FD40" s="86" t="str">
        <f t="shared" si="43"/>
        <v/>
      </c>
      <c r="FE40" s="86" t="str">
        <f t="shared" si="44"/>
        <v/>
      </c>
      <c r="FF40" s="86" t="str">
        <f t="shared" si="45"/>
        <v/>
      </c>
      <c r="FG40" s="86" t="str">
        <f t="shared" si="46"/>
        <v/>
      </c>
      <c r="FH40" s="86" t="str">
        <f t="shared" si="47"/>
        <v/>
      </c>
      <c r="FI40" s="88">
        <f t="shared" si="48"/>
        <v>11.121666666666668</v>
      </c>
      <c r="FJ40" s="84" t="s">
        <v>1554</v>
      </c>
      <c r="FK40" s="85" t="str">
        <f>'Array Table'!B39</f>
        <v>Prevotella copri</v>
      </c>
      <c r="FL40" s="86">
        <f t="shared" si="49"/>
        <v>12.645</v>
      </c>
      <c r="FM40" s="86">
        <f t="shared" si="50"/>
        <v>11.645</v>
      </c>
      <c r="FN40" s="86">
        <f t="shared" si="51"/>
        <v>13.145</v>
      </c>
      <c r="FO40" s="86" t="str">
        <f t="shared" si="52"/>
        <v/>
      </c>
      <c r="FP40" s="86" t="str">
        <f t="shared" si="53"/>
        <v/>
      </c>
      <c r="FQ40" s="86" t="str">
        <f t="shared" si="54"/>
        <v/>
      </c>
      <c r="FR40" s="86" t="str">
        <f t="shared" si="55"/>
        <v/>
      </c>
      <c r="FS40" s="86" t="str">
        <f t="shared" si="56"/>
        <v/>
      </c>
      <c r="FT40" s="86" t="str">
        <f t="shared" si="57"/>
        <v/>
      </c>
      <c r="FU40" s="86" t="str">
        <f t="shared" si="58"/>
        <v/>
      </c>
      <c r="FV40" s="86" t="str">
        <f t="shared" si="59"/>
        <v/>
      </c>
      <c r="FW40" s="86" t="str">
        <f t="shared" si="60"/>
        <v/>
      </c>
      <c r="FX40" s="86" t="str">
        <f t="shared" si="61"/>
        <v/>
      </c>
      <c r="FY40" s="86" t="str">
        <f t="shared" si="62"/>
        <v/>
      </c>
      <c r="FZ40" s="86" t="str">
        <f t="shared" si="63"/>
        <v/>
      </c>
      <c r="GA40" s="86" t="str">
        <f t="shared" si="64"/>
        <v/>
      </c>
      <c r="GB40" s="86" t="str">
        <f t="shared" si="65"/>
        <v/>
      </c>
      <c r="GC40" s="86" t="str">
        <f t="shared" si="66"/>
        <v/>
      </c>
      <c r="GD40" s="86" t="str">
        <f t="shared" si="67"/>
        <v/>
      </c>
      <c r="GE40" s="86" t="str">
        <f t="shared" si="68"/>
        <v/>
      </c>
      <c r="GF40" s="86" t="str">
        <f t="shared" si="69"/>
        <v/>
      </c>
      <c r="GG40" s="86" t="str">
        <f t="shared" si="70"/>
        <v/>
      </c>
      <c r="GH40" s="86" t="str">
        <f t="shared" si="71"/>
        <v/>
      </c>
      <c r="GI40" s="86" t="str">
        <f t="shared" si="72"/>
        <v/>
      </c>
      <c r="GJ40" s="86" t="str">
        <f t="shared" si="73"/>
        <v/>
      </c>
      <c r="GK40" s="86" t="str">
        <f t="shared" si="74"/>
        <v/>
      </c>
      <c r="GL40" s="86" t="str">
        <f t="shared" si="75"/>
        <v/>
      </c>
      <c r="GM40" s="86" t="str">
        <f t="shared" si="76"/>
        <v/>
      </c>
      <c r="GN40" s="86" t="str">
        <f t="shared" si="77"/>
        <v/>
      </c>
      <c r="GO40" s="86" t="str">
        <f t="shared" si="78"/>
        <v/>
      </c>
      <c r="GP40" s="86" t="str">
        <f t="shared" si="79"/>
        <v/>
      </c>
      <c r="GQ40" s="86" t="str">
        <f t="shared" si="80"/>
        <v/>
      </c>
      <c r="GR40" s="86" t="str">
        <f t="shared" si="81"/>
        <v/>
      </c>
      <c r="GS40" s="86" t="str">
        <f t="shared" si="82"/>
        <v/>
      </c>
      <c r="GT40" s="86" t="str">
        <f t="shared" si="83"/>
        <v/>
      </c>
      <c r="GU40" s="86" t="str">
        <f t="shared" si="84"/>
        <v/>
      </c>
      <c r="GV40" s="86" t="str">
        <f t="shared" si="85"/>
        <v/>
      </c>
      <c r="GW40" s="86" t="str">
        <f t="shared" si="86"/>
        <v/>
      </c>
      <c r="GX40" s="86" t="str">
        <f t="shared" si="87"/>
        <v/>
      </c>
      <c r="GY40" s="86" t="str">
        <f t="shared" si="88"/>
        <v/>
      </c>
      <c r="GZ40" s="86" t="str">
        <f t="shared" si="89"/>
        <v/>
      </c>
      <c r="HA40" s="86" t="str">
        <f t="shared" si="90"/>
        <v/>
      </c>
      <c r="HB40" s="86" t="str">
        <f t="shared" si="91"/>
        <v/>
      </c>
      <c r="HC40" s="86" t="str">
        <f t="shared" si="92"/>
        <v/>
      </c>
      <c r="HD40" s="86" t="str">
        <f t="shared" si="93"/>
        <v/>
      </c>
      <c r="HE40" s="86" t="str">
        <f t="shared" si="94"/>
        <v/>
      </c>
      <c r="HF40" s="86" t="str">
        <f t="shared" si="95"/>
        <v/>
      </c>
      <c r="HG40" s="86" t="str">
        <f t="shared" si="96"/>
        <v/>
      </c>
      <c r="HH40" s="89">
        <f t="shared" si="97"/>
        <v>12.478333333333333</v>
      </c>
      <c r="HI40" s="84" t="s">
        <v>1554</v>
      </c>
      <c r="HJ40" s="85" t="str">
        <f>'Array Table'!B39</f>
        <v>Prevotella copri</v>
      </c>
      <c r="HK40" s="87">
        <f t="shared" ref="HK40:HK50" si="296">IF(FI40&gt;=HH40,((2^-HH40)/(2^-FI40)),(-(2^-FI40)/(2^-HH40)))</f>
        <v>-2.560927954301365</v>
      </c>
      <c r="HL40" s="90">
        <f t="shared" si="149"/>
        <v>0.39048345671747153</v>
      </c>
      <c r="HM40" s="87">
        <f t="shared" si="150"/>
        <v>-0.40839736078413452</v>
      </c>
      <c r="HN40" s="84" t="s">
        <v>1554</v>
      </c>
      <c r="HO40" s="85" t="str">
        <f>'Array Table'!B39</f>
        <v>Prevotella copri</v>
      </c>
      <c r="HP40" s="92">
        <f t="shared" si="151"/>
        <v>1.4299999999999997</v>
      </c>
      <c r="HQ40" s="92">
        <f t="shared" si="236"/>
        <v>1.5700000000000003</v>
      </c>
      <c r="HR40" s="92">
        <f t="shared" si="237"/>
        <v>0.90999999999999659</v>
      </c>
      <c r="HS40" s="92" t="str">
        <f t="shared" si="238"/>
        <v/>
      </c>
      <c r="HT40" s="92" t="str">
        <f t="shared" si="239"/>
        <v/>
      </c>
      <c r="HU40" s="92" t="str">
        <f t="shared" si="240"/>
        <v/>
      </c>
      <c r="HV40" s="92" t="str">
        <f t="shared" si="241"/>
        <v/>
      </c>
      <c r="HW40" s="92" t="str">
        <f t="shared" si="242"/>
        <v/>
      </c>
      <c r="HX40" s="92" t="str">
        <f t="shared" si="243"/>
        <v/>
      </c>
      <c r="HY40" s="92" t="str">
        <f t="shared" si="244"/>
        <v/>
      </c>
      <c r="HZ40" s="92" t="str">
        <f t="shared" si="245"/>
        <v/>
      </c>
      <c r="IA40" s="92" t="str">
        <f t="shared" si="246"/>
        <v/>
      </c>
      <c r="IB40" s="92" t="str">
        <f t="shared" si="247"/>
        <v/>
      </c>
      <c r="IC40" s="92" t="str">
        <f t="shared" si="248"/>
        <v/>
      </c>
      <c r="ID40" s="92" t="str">
        <f t="shared" si="249"/>
        <v/>
      </c>
      <c r="IE40" s="92" t="str">
        <f t="shared" si="250"/>
        <v/>
      </c>
      <c r="IF40" s="92" t="str">
        <f t="shared" si="251"/>
        <v/>
      </c>
      <c r="IG40" s="92" t="str">
        <f t="shared" si="252"/>
        <v/>
      </c>
      <c r="IH40" s="92" t="str">
        <f t="shared" si="253"/>
        <v/>
      </c>
      <c r="II40" s="92" t="str">
        <f t="shared" si="254"/>
        <v/>
      </c>
      <c r="IJ40" s="92" t="str">
        <f t="shared" si="255"/>
        <v/>
      </c>
      <c r="IK40" s="92" t="str">
        <f t="shared" si="155"/>
        <v/>
      </c>
      <c r="IL40" s="92" t="str">
        <f t="shared" si="156"/>
        <v/>
      </c>
      <c r="IM40" s="92" t="str">
        <f t="shared" si="157"/>
        <v/>
      </c>
      <c r="IN40" s="92" t="str">
        <f t="shared" si="158"/>
        <v/>
      </c>
      <c r="IO40" s="92" t="str">
        <f t="shared" si="159"/>
        <v/>
      </c>
      <c r="IP40" s="92" t="str">
        <f t="shared" si="160"/>
        <v/>
      </c>
      <c r="IQ40" s="92" t="str">
        <f t="shared" si="161"/>
        <v/>
      </c>
      <c r="IR40" s="92" t="str">
        <f t="shared" si="162"/>
        <v/>
      </c>
      <c r="IS40" s="92" t="str">
        <f t="shared" si="163"/>
        <v/>
      </c>
      <c r="IT40" s="92" t="str">
        <f t="shared" si="164"/>
        <v/>
      </c>
      <c r="IU40" s="92" t="str">
        <f t="shared" si="165"/>
        <v/>
      </c>
      <c r="IV40" s="92" t="str">
        <f t="shared" si="166"/>
        <v/>
      </c>
      <c r="IW40" s="92" t="str">
        <f t="shared" si="167"/>
        <v/>
      </c>
      <c r="IX40" s="92" t="str">
        <f t="shared" si="168"/>
        <v/>
      </c>
      <c r="IY40" s="92" t="str">
        <f t="shared" si="169"/>
        <v/>
      </c>
      <c r="IZ40" s="92" t="str">
        <f t="shared" si="170"/>
        <v/>
      </c>
      <c r="JA40" s="92" t="str">
        <f t="shared" si="171"/>
        <v/>
      </c>
      <c r="JB40" s="92" t="str">
        <f t="shared" si="172"/>
        <v/>
      </c>
      <c r="JC40" s="92" t="str">
        <f t="shared" si="173"/>
        <v/>
      </c>
      <c r="JD40" s="92" t="str">
        <f t="shared" si="174"/>
        <v/>
      </c>
      <c r="JE40" s="92" t="str">
        <f t="shared" si="175"/>
        <v/>
      </c>
      <c r="JF40" s="92" t="str">
        <f t="shared" si="176"/>
        <v/>
      </c>
      <c r="JG40" s="92" t="str">
        <f t="shared" si="177"/>
        <v/>
      </c>
      <c r="JH40" s="92" t="str">
        <f t="shared" si="178"/>
        <v/>
      </c>
      <c r="JI40" s="92" t="str">
        <f t="shared" si="179"/>
        <v/>
      </c>
      <c r="JJ40" s="92" t="str">
        <f t="shared" si="180"/>
        <v/>
      </c>
      <c r="JK40" s="92" t="str">
        <f t="shared" si="181"/>
        <v/>
      </c>
      <c r="JL40" s="84" t="s">
        <v>1554</v>
      </c>
      <c r="JM40" s="85" t="str">
        <f>'Array Table'!B39</f>
        <v>Prevotella copri</v>
      </c>
      <c r="JN40" s="92">
        <f t="shared" si="152"/>
        <v>0</v>
      </c>
      <c r="JO40" s="92">
        <f t="shared" si="256"/>
        <v>0</v>
      </c>
      <c r="JP40" s="92">
        <f t="shared" si="257"/>
        <v>0</v>
      </c>
      <c r="JQ40" s="92" t="str">
        <f t="shared" si="258"/>
        <v/>
      </c>
      <c r="JR40" s="92" t="str">
        <f t="shared" si="259"/>
        <v/>
      </c>
      <c r="JS40" s="92" t="str">
        <f t="shared" si="260"/>
        <v/>
      </c>
      <c r="JT40" s="92" t="str">
        <f t="shared" si="261"/>
        <v/>
      </c>
      <c r="JU40" s="92" t="str">
        <f t="shared" si="262"/>
        <v/>
      </c>
      <c r="JV40" s="92" t="str">
        <f t="shared" si="263"/>
        <v/>
      </c>
      <c r="JW40" s="92" t="str">
        <f t="shared" si="264"/>
        <v/>
      </c>
      <c r="JX40" s="92" t="str">
        <f t="shared" si="265"/>
        <v/>
      </c>
      <c r="JY40" s="92" t="str">
        <f t="shared" si="266"/>
        <v/>
      </c>
      <c r="JZ40" s="92" t="str">
        <f t="shared" si="267"/>
        <v/>
      </c>
      <c r="KA40" s="92" t="str">
        <f t="shared" si="268"/>
        <v/>
      </c>
      <c r="KB40" s="92" t="str">
        <f t="shared" si="269"/>
        <v/>
      </c>
      <c r="KC40" s="92" t="str">
        <f t="shared" si="270"/>
        <v/>
      </c>
      <c r="KD40" s="92" t="str">
        <f t="shared" si="271"/>
        <v/>
      </c>
      <c r="KE40" s="92" t="str">
        <f t="shared" si="272"/>
        <v/>
      </c>
      <c r="KF40" s="92" t="str">
        <f t="shared" si="273"/>
        <v/>
      </c>
      <c r="KG40" s="92" t="str">
        <f t="shared" si="274"/>
        <v/>
      </c>
      <c r="KH40" s="92" t="str">
        <f t="shared" si="275"/>
        <v/>
      </c>
      <c r="KI40" s="92" t="str">
        <f t="shared" si="182"/>
        <v/>
      </c>
      <c r="KJ40" s="92" t="str">
        <f t="shared" si="183"/>
        <v/>
      </c>
      <c r="KK40" s="92" t="str">
        <f t="shared" si="184"/>
        <v/>
      </c>
      <c r="KL40" s="92" t="str">
        <f t="shared" si="185"/>
        <v/>
      </c>
      <c r="KM40" s="92" t="str">
        <f t="shared" si="186"/>
        <v/>
      </c>
      <c r="KN40" s="92" t="str">
        <f t="shared" si="187"/>
        <v/>
      </c>
      <c r="KO40" s="92" t="str">
        <f t="shared" si="188"/>
        <v/>
      </c>
      <c r="KP40" s="92" t="str">
        <f t="shared" si="189"/>
        <v/>
      </c>
      <c r="KQ40" s="92" t="str">
        <f t="shared" si="190"/>
        <v/>
      </c>
      <c r="KR40" s="92" t="str">
        <f t="shared" si="191"/>
        <v/>
      </c>
      <c r="KS40" s="92" t="str">
        <f t="shared" si="192"/>
        <v/>
      </c>
      <c r="KT40" s="92" t="str">
        <f t="shared" si="193"/>
        <v/>
      </c>
      <c r="KU40" s="92" t="str">
        <f t="shared" si="194"/>
        <v/>
      </c>
      <c r="KV40" s="92" t="str">
        <f t="shared" si="195"/>
        <v/>
      </c>
      <c r="KW40" s="92" t="str">
        <f t="shared" si="196"/>
        <v/>
      </c>
      <c r="KX40" s="92" t="str">
        <f t="shared" si="197"/>
        <v/>
      </c>
      <c r="KY40" s="92" t="str">
        <f t="shared" si="198"/>
        <v/>
      </c>
      <c r="KZ40" s="92" t="str">
        <f t="shared" si="199"/>
        <v/>
      </c>
      <c r="LA40" s="92" t="str">
        <f t="shared" si="200"/>
        <v/>
      </c>
      <c r="LB40" s="92" t="str">
        <f t="shared" si="201"/>
        <v/>
      </c>
      <c r="LC40" s="92" t="str">
        <f t="shared" si="202"/>
        <v/>
      </c>
      <c r="LD40" s="92" t="str">
        <f t="shared" si="203"/>
        <v/>
      </c>
      <c r="LE40" s="92" t="str">
        <f t="shared" si="204"/>
        <v/>
      </c>
      <c r="LF40" s="92" t="str">
        <f t="shared" si="205"/>
        <v/>
      </c>
      <c r="LG40" s="92" t="str">
        <f t="shared" si="206"/>
        <v/>
      </c>
      <c r="LH40" s="92" t="str">
        <f t="shared" si="207"/>
        <v/>
      </c>
      <c r="LI40" s="92" t="str">
        <f t="shared" si="208"/>
        <v/>
      </c>
      <c r="LJ40" s="84" t="s">
        <v>1554</v>
      </c>
      <c r="LK40" s="85" t="str">
        <f>'Array Table'!B39</f>
        <v>Prevotella copri</v>
      </c>
      <c r="LL40" s="93" t="str">
        <f t="shared" si="153"/>
        <v>-</v>
      </c>
      <c r="LM40" s="93" t="str">
        <f t="shared" si="276"/>
        <v>+/-</v>
      </c>
      <c r="LN40" s="93" t="str">
        <f t="shared" si="277"/>
        <v>-</v>
      </c>
      <c r="LO40" s="93" t="str">
        <f t="shared" si="278"/>
        <v/>
      </c>
      <c r="LP40" s="93" t="str">
        <f t="shared" si="279"/>
        <v/>
      </c>
      <c r="LQ40" s="93" t="str">
        <f t="shared" si="280"/>
        <v/>
      </c>
      <c r="LR40" s="93" t="str">
        <f t="shared" si="281"/>
        <v/>
      </c>
      <c r="LS40" s="93" t="str">
        <f t="shared" si="282"/>
        <v/>
      </c>
      <c r="LT40" s="93" t="str">
        <f t="shared" si="283"/>
        <v/>
      </c>
      <c r="LU40" s="93" t="str">
        <f t="shared" si="284"/>
        <v/>
      </c>
      <c r="LV40" s="93" t="str">
        <f t="shared" si="285"/>
        <v/>
      </c>
      <c r="LW40" s="93" t="str">
        <f t="shared" si="286"/>
        <v/>
      </c>
      <c r="LX40" s="93" t="str">
        <f t="shared" si="287"/>
        <v/>
      </c>
      <c r="LY40" s="93" t="str">
        <f t="shared" si="288"/>
        <v/>
      </c>
      <c r="LZ40" s="93" t="str">
        <f t="shared" si="289"/>
        <v/>
      </c>
      <c r="MA40" s="93" t="str">
        <f t="shared" si="290"/>
        <v/>
      </c>
      <c r="MB40" s="93" t="str">
        <f t="shared" si="291"/>
        <v/>
      </c>
      <c r="MC40" s="93" t="str">
        <f t="shared" si="292"/>
        <v/>
      </c>
      <c r="MD40" s="93" t="str">
        <f t="shared" si="293"/>
        <v/>
      </c>
      <c r="ME40" s="93" t="str">
        <f t="shared" si="294"/>
        <v/>
      </c>
      <c r="MF40" s="93" t="str">
        <f t="shared" si="295"/>
        <v/>
      </c>
      <c r="MG40" s="93" t="str">
        <f t="shared" si="209"/>
        <v/>
      </c>
      <c r="MH40" s="93" t="str">
        <f t="shared" si="210"/>
        <v/>
      </c>
      <c r="MI40" s="93" t="str">
        <f t="shared" si="211"/>
        <v/>
      </c>
      <c r="MJ40" s="93" t="str">
        <f t="shared" si="212"/>
        <v/>
      </c>
      <c r="MK40" s="93" t="str">
        <f t="shared" si="213"/>
        <v/>
      </c>
      <c r="ML40" s="93" t="str">
        <f t="shared" si="214"/>
        <v/>
      </c>
      <c r="MM40" s="93" t="str">
        <f t="shared" si="215"/>
        <v/>
      </c>
      <c r="MN40" s="93" t="str">
        <f t="shared" si="216"/>
        <v/>
      </c>
      <c r="MO40" s="93" t="str">
        <f t="shared" si="217"/>
        <v/>
      </c>
      <c r="MP40" s="93" t="str">
        <f t="shared" si="218"/>
        <v/>
      </c>
      <c r="MQ40" s="93" t="str">
        <f t="shared" si="219"/>
        <v/>
      </c>
      <c r="MR40" s="93" t="str">
        <f t="shared" si="220"/>
        <v/>
      </c>
      <c r="MS40" s="93" t="str">
        <f t="shared" si="221"/>
        <v/>
      </c>
      <c r="MT40" s="93" t="str">
        <f t="shared" si="222"/>
        <v/>
      </c>
      <c r="MU40" s="93" t="str">
        <f t="shared" si="223"/>
        <v/>
      </c>
      <c r="MV40" s="93" t="str">
        <f t="shared" si="224"/>
        <v/>
      </c>
      <c r="MW40" s="93" t="str">
        <f t="shared" si="225"/>
        <v/>
      </c>
      <c r="MX40" s="93" t="str">
        <f t="shared" si="226"/>
        <v/>
      </c>
      <c r="MY40" s="93" t="str">
        <f t="shared" si="227"/>
        <v/>
      </c>
      <c r="MZ40" s="93" t="str">
        <f t="shared" si="228"/>
        <v/>
      </c>
      <c r="NA40" s="93" t="str">
        <f t="shared" si="229"/>
        <v/>
      </c>
      <c r="NB40" s="93" t="str">
        <f t="shared" si="230"/>
        <v/>
      </c>
      <c r="NC40" s="93" t="str">
        <f t="shared" si="231"/>
        <v/>
      </c>
      <c r="ND40" s="93" t="str">
        <f t="shared" si="232"/>
        <v/>
      </c>
      <c r="NE40" s="93" t="str">
        <f t="shared" si="233"/>
        <v/>
      </c>
      <c r="NF40" s="93" t="str">
        <f t="shared" si="234"/>
        <v/>
      </c>
      <c r="NG40" s="93" t="str">
        <f t="shared" si="235"/>
        <v/>
      </c>
      <c r="NH40" s="84" t="s">
        <v>1554</v>
      </c>
      <c r="NI40" s="85" t="str">
        <f>'Array Table'!B39</f>
        <v>Prevotella copri</v>
      </c>
      <c r="NJ40" s="93" t="str">
        <f t="shared" si="101"/>
        <v>-</v>
      </c>
      <c r="NK40" s="93" t="str">
        <f t="shared" si="102"/>
        <v>-</v>
      </c>
      <c r="NL40" s="93" t="str">
        <f t="shared" si="103"/>
        <v>-</v>
      </c>
      <c r="NM40" s="93" t="str">
        <f t="shared" si="104"/>
        <v/>
      </c>
      <c r="NN40" s="93" t="str">
        <f t="shared" si="105"/>
        <v/>
      </c>
      <c r="NO40" s="93" t="str">
        <f t="shared" si="106"/>
        <v/>
      </c>
      <c r="NP40" s="93" t="str">
        <f t="shared" si="107"/>
        <v/>
      </c>
      <c r="NQ40" s="93" t="str">
        <f t="shared" si="108"/>
        <v/>
      </c>
      <c r="NR40" s="93" t="str">
        <f t="shared" si="109"/>
        <v/>
      </c>
      <c r="NS40" s="93" t="str">
        <f t="shared" si="110"/>
        <v/>
      </c>
      <c r="NT40" s="93" t="str">
        <f t="shared" si="111"/>
        <v/>
      </c>
      <c r="NU40" s="93" t="str">
        <f t="shared" si="112"/>
        <v/>
      </c>
      <c r="NV40" s="93" t="str">
        <f t="shared" si="113"/>
        <v/>
      </c>
      <c r="NW40" s="93" t="str">
        <f t="shared" si="114"/>
        <v/>
      </c>
      <c r="NX40" s="93" t="str">
        <f t="shared" si="115"/>
        <v/>
      </c>
      <c r="NY40" s="93" t="str">
        <f t="shared" si="116"/>
        <v/>
      </c>
      <c r="NZ40" s="93" t="str">
        <f t="shared" si="117"/>
        <v/>
      </c>
      <c r="OA40" s="93" t="str">
        <f t="shared" si="118"/>
        <v/>
      </c>
      <c r="OB40" s="93" t="str">
        <f t="shared" si="119"/>
        <v/>
      </c>
      <c r="OC40" s="93" t="str">
        <f t="shared" si="120"/>
        <v/>
      </c>
      <c r="OD40" s="93" t="str">
        <f t="shared" si="121"/>
        <v/>
      </c>
      <c r="OE40" s="93" t="str">
        <f t="shared" si="122"/>
        <v/>
      </c>
      <c r="OF40" s="93" t="str">
        <f t="shared" si="123"/>
        <v/>
      </c>
      <c r="OG40" s="93" t="str">
        <f t="shared" si="124"/>
        <v/>
      </c>
      <c r="OH40" s="93" t="str">
        <f t="shared" si="125"/>
        <v/>
      </c>
      <c r="OI40" s="93" t="str">
        <f t="shared" si="126"/>
        <v/>
      </c>
      <c r="OJ40" s="93" t="str">
        <f t="shared" si="127"/>
        <v/>
      </c>
      <c r="OK40" s="93" t="str">
        <f t="shared" si="128"/>
        <v/>
      </c>
      <c r="OL40" s="93" t="str">
        <f t="shared" si="129"/>
        <v/>
      </c>
      <c r="OM40" s="93" t="str">
        <f t="shared" si="130"/>
        <v/>
      </c>
      <c r="ON40" s="93" t="str">
        <f t="shared" si="131"/>
        <v/>
      </c>
      <c r="OO40" s="93" t="str">
        <f t="shared" si="132"/>
        <v/>
      </c>
      <c r="OP40" s="93" t="str">
        <f t="shared" si="133"/>
        <v/>
      </c>
      <c r="OQ40" s="93" t="str">
        <f t="shared" si="134"/>
        <v/>
      </c>
      <c r="OR40" s="93" t="str">
        <f t="shared" si="135"/>
        <v/>
      </c>
      <c r="OS40" s="93" t="str">
        <f t="shared" si="136"/>
        <v/>
      </c>
      <c r="OT40" s="93" t="str">
        <f t="shared" si="137"/>
        <v/>
      </c>
      <c r="OU40" s="93" t="str">
        <f t="shared" si="138"/>
        <v/>
      </c>
      <c r="OV40" s="93" t="str">
        <f t="shared" si="139"/>
        <v/>
      </c>
      <c r="OW40" s="93" t="str">
        <f t="shared" si="140"/>
        <v/>
      </c>
      <c r="OX40" s="93" t="str">
        <f t="shared" si="141"/>
        <v/>
      </c>
      <c r="OY40" s="93" t="str">
        <f t="shared" si="142"/>
        <v/>
      </c>
      <c r="OZ40" s="93" t="str">
        <f t="shared" si="143"/>
        <v/>
      </c>
      <c r="PA40" s="93" t="str">
        <f t="shared" si="144"/>
        <v/>
      </c>
      <c r="PB40" s="93" t="str">
        <f t="shared" si="145"/>
        <v/>
      </c>
      <c r="PC40" s="93" t="str">
        <f t="shared" si="146"/>
        <v/>
      </c>
      <c r="PD40" s="93" t="str">
        <f t="shared" si="147"/>
        <v/>
      </c>
      <c r="PE40" s="93" t="str">
        <f t="shared" si="148"/>
        <v/>
      </c>
    </row>
    <row r="41" spans="1:421" ht="12.75" x14ac:dyDescent="0.25">
      <c r="A41" s="84" t="s">
        <v>1555</v>
      </c>
      <c r="B41" s="85" t="str">
        <f>'Array Table'!B40</f>
        <v>Ruminococcus gnavus</v>
      </c>
      <c r="C41" s="86">
        <f>IF(SUM('Control Sample Data'!C$3:C$50)&gt;10,IF(AND(ISNUMBER('Control Sample Data'!C41),'Control Sample Data'!C41&lt;37,'Control Sample Data'!C41&gt;0),'Control Sample Data'!C41,37),"")</f>
        <v>27.91</v>
      </c>
      <c r="D41" s="86">
        <f>IF(SUM('Control Sample Data'!D$3:D$50)&gt;10,IF(AND(ISNUMBER('Control Sample Data'!D41),'Control Sample Data'!D41&lt;37,'Control Sample Data'!D41&gt;0),'Control Sample Data'!D41,37),"")</f>
        <v>27.97</v>
      </c>
      <c r="E41" s="86">
        <f>IF(SUM('Control Sample Data'!E$3:E$50)&gt;10,IF(AND(ISNUMBER('Control Sample Data'!E41),'Control Sample Data'!E41&lt;37,'Control Sample Data'!E41&gt;0),'Control Sample Data'!E41,37),"")</f>
        <v>27.98</v>
      </c>
      <c r="F41" s="86" t="str">
        <f>IF(SUM('Control Sample Data'!F$3:F$50)&gt;10,IF(AND(ISNUMBER('Control Sample Data'!F41),'Control Sample Data'!F41&lt;37,'Control Sample Data'!F41&gt;0),'Control Sample Data'!F41,37),"")</f>
        <v/>
      </c>
      <c r="G41" s="86" t="str">
        <f>IF(SUM('Control Sample Data'!G$3:G$50)&gt;10,IF(AND(ISNUMBER('Control Sample Data'!G41),'Control Sample Data'!G41&lt;37,'Control Sample Data'!G41&gt;0),'Control Sample Data'!G41,37),"")</f>
        <v/>
      </c>
      <c r="H41" s="86" t="str">
        <f>IF(SUM('Control Sample Data'!H$3:H$50)&gt;10,IF(AND(ISNUMBER('Control Sample Data'!H41),'Control Sample Data'!H41&lt;37,'Control Sample Data'!H41&gt;0),'Control Sample Data'!H41,37),"")</f>
        <v/>
      </c>
      <c r="I41" s="86" t="str">
        <f>IF(SUM('Control Sample Data'!I$3:I$50)&gt;10,IF(AND(ISNUMBER('Control Sample Data'!I41),'Control Sample Data'!I41&lt;37,'Control Sample Data'!I41&gt;0),'Control Sample Data'!I41,37),"")</f>
        <v/>
      </c>
      <c r="J41" s="86" t="str">
        <f>IF(SUM('Control Sample Data'!J$3:J$50)&gt;10,IF(AND(ISNUMBER('Control Sample Data'!J41),'Control Sample Data'!J41&lt;37,'Control Sample Data'!J41&gt;0),'Control Sample Data'!J41,37),"")</f>
        <v/>
      </c>
      <c r="K41" s="86" t="str">
        <f>IF(SUM('Control Sample Data'!K$3:K$50)&gt;10,IF(AND(ISNUMBER('Control Sample Data'!K41),'Control Sample Data'!K41&lt;37,'Control Sample Data'!K41&gt;0),'Control Sample Data'!K41,37),"")</f>
        <v/>
      </c>
      <c r="L41" s="86" t="str">
        <f>IF(SUM('Control Sample Data'!L$3:L$50)&gt;10,IF(AND(ISNUMBER('Control Sample Data'!L41),'Control Sample Data'!L41&lt;37,'Control Sample Data'!L41&gt;0),'Control Sample Data'!L41,37),"")</f>
        <v/>
      </c>
      <c r="M41" s="86" t="str">
        <f>IF(SUM('Control Sample Data'!M$3:M$50)&gt;10,IF(AND(ISNUMBER('Control Sample Data'!M41),'Control Sample Data'!M41&lt;37,'Control Sample Data'!M41&gt;0),'Control Sample Data'!M41,37),"")</f>
        <v/>
      </c>
      <c r="N41" s="86" t="str">
        <f>IF(SUM('Control Sample Data'!N$3:N$50)&gt;10,IF(AND(ISNUMBER('Control Sample Data'!N41),'Control Sample Data'!N41&lt;37,'Control Sample Data'!N41&gt;0),'Control Sample Data'!N41,37),"")</f>
        <v/>
      </c>
      <c r="O41" s="86" t="str">
        <f>IF(SUM('Control Sample Data'!O$3:O$50)&gt;10,IF(AND(ISNUMBER('Control Sample Data'!O41),'Control Sample Data'!O41&lt;37,'Control Sample Data'!O41&gt;0),'Control Sample Data'!O41,37),"")</f>
        <v/>
      </c>
      <c r="P41" s="86" t="str">
        <f>IF(SUM('Control Sample Data'!P$3:P$50)&gt;10,IF(AND(ISNUMBER('Control Sample Data'!P41),'Control Sample Data'!P41&lt;37,'Control Sample Data'!P41&gt;0),'Control Sample Data'!P41,37),"")</f>
        <v/>
      </c>
      <c r="Q41" s="86" t="str">
        <f>IF(SUM('Control Sample Data'!Q$3:Q$50)&gt;10,IF(AND(ISNUMBER('Control Sample Data'!Q41),'Control Sample Data'!Q41&lt;37,'Control Sample Data'!Q41&gt;0),'Control Sample Data'!Q41,37),"")</f>
        <v/>
      </c>
      <c r="R41" s="86" t="str">
        <f>IF(SUM('Control Sample Data'!R$3:R$50)&gt;10,IF(AND(ISNUMBER('Control Sample Data'!R41),'Control Sample Data'!R41&lt;37,'Control Sample Data'!R41&gt;0),'Control Sample Data'!R41,37),"")</f>
        <v/>
      </c>
      <c r="S41" s="86" t="str">
        <f>IF(SUM('Control Sample Data'!S$3:S$50)&gt;10,IF(AND(ISNUMBER('Control Sample Data'!S41),'Control Sample Data'!S41&lt;37,'Control Sample Data'!S41&gt;0),'Control Sample Data'!S41,37),"")</f>
        <v/>
      </c>
      <c r="T41" s="86" t="str">
        <f>IF(SUM('Control Sample Data'!T$3:T$50)&gt;10,IF(AND(ISNUMBER('Control Sample Data'!T41),'Control Sample Data'!T41&lt;37,'Control Sample Data'!T41&gt;0),'Control Sample Data'!T41,37),"")</f>
        <v/>
      </c>
      <c r="U41" s="86" t="str">
        <f>IF(SUM('Control Sample Data'!U$3:U$50)&gt;10,IF(AND(ISNUMBER('Control Sample Data'!U41),'Control Sample Data'!U41&lt;37,'Control Sample Data'!U41&gt;0),'Control Sample Data'!U41,37),"")</f>
        <v/>
      </c>
      <c r="V41" s="86" t="str">
        <f>IF(SUM('Control Sample Data'!V$3:V$50)&gt;10,IF(AND(ISNUMBER('Control Sample Data'!V41),'Control Sample Data'!V41&lt;37,'Control Sample Data'!V41&gt;0),'Control Sample Data'!V41,37),"")</f>
        <v/>
      </c>
      <c r="W41" s="86" t="str">
        <f>IF(SUM('Control Sample Data'!W$3:W$50)&gt;10,IF(AND(ISNUMBER('Control Sample Data'!W41),'Control Sample Data'!W41&lt;37,'Control Sample Data'!W41&gt;0),'Control Sample Data'!W41,37),"")</f>
        <v/>
      </c>
      <c r="X41" s="86" t="str">
        <f>IF(SUM('Control Sample Data'!X$3:X$50)&gt;10,IF(AND(ISNUMBER('Control Sample Data'!X41),'Control Sample Data'!X41&lt;37,'Control Sample Data'!X41&gt;0),'Control Sample Data'!X41,37),"")</f>
        <v/>
      </c>
      <c r="Y41" s="86" t="str">
        <f>IF(SUM('Control Sample Data'!Y$3:Y$50)&gt;10,IF(AND(ISNUMBER('Control Sample Data'!Y41),'Control Sample Data'!Y41&lt;37,'Control Sample Data'!Y41&gt;0),'Control Sample Data'!Y41,37),"")</f>
        <v/>
      </c>
      <c r="Z41" s="86" t="str">
        <f>IF(SUM('Control Sample Data'!Z$3:Z$50)&gt;10,IF(AND(ISNUMBER('Control Sample Data'!Z41),'Control Sample Data'!Z41&lt;37,'Control Sample Data'!Z41&gt;0),'Control Sample Data'!Z41,37),"")</f>
        <v/>
      </c>
      <c r="AA41" s="86" t="str">
        <f>IF(SUM('Control Sample Data'!AA$3:AA$50)&gt;10,IF(AND(ISNUMBER('Control Sample Data'!AA41),'Control Sample Data'!AA41&lt;37,'Control Sample Data'!AA41&gt;0),'Control Sample Data'!AA41,37),"")</f>
        <v/>
      </c>
      <c r="AB41" s="86" t="str">
        <f>IF(SUM('Control Sample Data'!AB$3:AB$50)&gt;10,IF(AND(ISNUMBER('Control Sample Data'!AB41),'Control Sample Data'!AB41&lt;37,'Control Sample Data'!AB41&gt;0),'Control Sample Data'!AB41,37),"")</f>
        <v/>
      </c>
      <c r="AC41" s="86" t="str">
        <f>IF(SUM('Control Sample Data'!AC$3:AC$50)&gt;10,IF(AND(ISNUMBER('Control Sample Data'!AC41),'Control Sample Data'!AC41&lt;37,'Control Sample Data'!AC41&gt;0),'Control Sample Data'!AC41,37),"")</f>
        <v/>
      </c>
      <c r="AD41" s="86" t="str">
        <f>IF(SUM('Control Sample Data'!AD$3:AD$50)&gt;10,IF(AND(ISNUMBER('Control Sample Data'!AD41),'Control Sample Data'!AD41&lt;37,'Control Sample Data'!AD41&gt;0),'Control Sample Data'!AD41,37),"")</f>
        <v/>
      </c>
      <c r="AE41" s="86" t="str">
        <f>IF(SUM('Control Sample Data'!AE$3:AE$50)&gt;10,IF(AND(ISNUMBER('Control Sample Data'!AE41),'Control Sample Data'!AE41&lt;37,'Control Sample Data'!AE41&gt;0),'Control Sample Data'!AE41,37),"")</f>
        <v/>
      </c>
      <c r="AF41" s="86" t="str">
        <f>IF(SUM('Control Sample Data'!AF$3:AF$50)&gt;10,IF(AND(ISNUMBER('Control Sample Data'!AF41),'Control Sample Data'!AF41&lt;37,'Control Sample Data'!AF41&gt;0),'Control Sample Data'!AF41,37),"")</f>
        <v/>
      </c>
      <c r="AG41" s="86" t="str">
        <f>IF(SUM('Control Sample Data'!AG$3:AG$50)&gt;10,IF(AND(ISNUMBER('Control Sample Data'!AG41),'Control Sample Data'!AG41&lt;37,'Control Sample Data'!AG41&gt;0),'Control Sample Data'!AG41,37),"")</f>
        <v/>
      </c>
      <c r="AH41" s="86" t="str">
        <f>IF(SUM('Control Sample Data'!AH$3:AH$50)&gt;10,IF(AND(ISNUMBER('Control Sample Data'!AH41),'Control Sample Data'!AH41&lt;37,'Control Sample Data'!AH41&gt;0),'Control Sample Data'!AH41,37),"")</f>
        <v/>
      </c>
      <c r="AI41" s="86" t="str">
        <f>IF(SUM('Control Sample Data'!AI$3:AI$50)&gt;10,IF(AND(ISNUMBER('Control Sample Data'!AI41),'Control Sample Data'!AI41&lt;37,'Control Sample Data'!AI41&gt;0),'Control Sample Data'!AI41,37),"")</f>
        <v/>
      </c>
      <c r="AJ41" s="86" t="str">
        <f>IF(SUM('Control Sample Data'!AJ$3:AJ$50)&gt;10,IF(AND(ISNUMBER('Control Sample Data'!AJ41),'Control Sample Data'!AJ41&lt;37,'Control Sample Data'!AJ41&gt;0),'Control Sample Data'!AJ41,37),"")</f>
        <v/>
      </c>
      <c r="AK41" s="86" t="str">
        <f>IF(SUM('Control Sample Data'!AK$3:AK$50)&gt;10,IF(AND(ISNUMBER('Control Sample Data'!AK41),'Control Sample Data'!AK41&lt;37,'Control Sample Data'!AK41&gt;0),'Control Sample Data'!AK41,37),"")</f>
        <v/>
      </c>
      <c r="AL41" s="86" t="str">
        <f>IF(SUM('Control Sample Data'!AL$3:AL$50)&gt;10,IF(AND(ISNUMBER('Control Sample Data'!AL41),'Control Sample Data'!AL41&lt;37,'Control Sample Data'!AL41&gt;0),'Control Sample Data'!AL41,37),"")</f>
        <v/>
      </c>
      <c r="AM41" s="86" t="str">
        <f>IF(SUM('Control Sample Data'!AM$3:AM$50)&gt;10,IF(AND(ISNUMBER('Control Sample Data'!AM41),'Control Sample Data'!AM41&lt;37,'Control Sample Data'!AM41&gt;0),'Control Sample Data'!AM41,37),"")</f>
        <v/>
      </c>
      <c r="AN41" s="86" t="str">
        <f>IF(SUM('Control Sample Data'!AN$3:AN$50)&gt;10,IF(AND(ISNUMBER('Control Sample Data'!AN41),'Control Sample Data'!AN41&lt;37,'Control Sample Data'!AN41&gt;0),'Control Sample Data'!AN41,37),"")</f>
        <v/>
      </c>
      <c r="AO41" s="86" t="str">
        <f>IF(SUM('Control Sample Data'!AO$3:AO$50)&gt;10,IF(AND(ISNUMBER('Control Sample Data'!AO41),'Control Sample Data'!AO41&lt;37,'Control Sample Data'!AO41&gt;0),'Control Sample Data'!AO41,37),"")</f>
        <v/>
      </c>
      <c r="AP41" s="86" t="str">
        <f>IF(SUM('Control Sample Data'!AP$3:AP$50)&gt;10,IF(AND(ISNUMBER('Control Sample Data'!AP41),'Control Sample Data'!AP41&lt;37,'Control Sample Data'!AP41&gt;0),'Control Sample Data'!AP41,37),"")</f>
        <v/>
      </c>
      <c r="AQ41" s="86" t="str">
        <f>IF(SUM('Control Sample Data'!AQ$3:AQ$50)&gt;10,IF(AND(ISNUMBER('Control Sample Data'!AQ41),'Control Sample Data'!AQ41&lt;37,'Control Sample Data'!AQ41&gt;0),'Control Sample Data'!AQ41,37),"")</f>
        <v/>
      </c>
      <c r="AR41" s="86" t="str">
        <f>IF(SUM('Control Sample Data'!AR$3:AR$50)&gt;10,IF(AND(ISNUMBER('Control Sample Data'!AR41),'Control Sample Data'!AR41&lt;37,'Control Sample Data'!AR41&gt;0),'Control Sample Data'!AR41,37),"")</f>
        <v/>
      </c>
      <c r="AS41" s="86" t="str">
        <f>IF(SUM('Control Sample Data'!AS$3:AS$50)&gt;10,IF(AND(ISNUMBER('Control Sample Data'!AS41),'Control Sample Data'!AS41&lt;37,'Control Sample Data'!AS41&gt;0),'Control Sample Data'!AS41,37),"")</f>
        <v/>
      </c>
      <c r="AT41" s="86" t="str">
        <f>IF(SUM('Control Sample Data'!AT$3:AT$50)&gt;10,IF(AND(ISNUMBER('Control Sample Data'!AT41),'Control Sample Data'!AT41&lt;37,'Control Sample Data'!AT41&gt;0),'Control Sample Data'!AT41,37),"")</f>
        <v/>
      </c>
      <c r="AU41" s="86" t="str">
        <f>IF(SUM('Control Sample Data'!AU$3:AU$50)&gt;10,IF(AND(ISNUMBER('Control Sample Data'!AU41),'Control Sample Data'!AU41&lt;37,'Control Sample Data'!AU41&gt;0),'Control Sample Data'!AU41,37),"")</f>
        <v/>
      </c>
      <c r="AV41" s="86" t="str">
        <f>IF(SUM('Control Sample Data'!AV$3:AV$50)&gt;10,IF(AND(ISNUMBER('Control Sample Data'!AV41),'Control Sample Data'!AV41&lt;37,'Control Sample Data'!AV41&gt;0),'Control Sample Data'!AV41,37),"")</f>
        <v/>
      </c>
      <c r="AW41" s="86" t="str">
        <f>IF(SUM('Control Sample Data'!AW$3:AW$50)&gt;10,IF(AND(ISNUMBER('Control Sample Data'!AW41),'Control Sample Data'!AW41&lt;37,'Control Sample Data'!AW41&gt;0),'Control Sample Data'!AW41,37),"")</f>
        <v/>
      </c>
      <c r="AX41" s="86" t="str">
        <f>IF(SUM('Control Sample Data'!AX$3:AX$50)&gt;10,IF(AND(ISNUMBER('Control Sample Data'!AX41),'Control Sample Data'!AX41&lt;37,'Control Sample Data'!AX41&gt;0),'Control Sample Data'!AX41,37),"")</f>
        <v/>
      </c>
      <c r="AY41" s="87">
        <f>IF(ISERROR(AVERAGE(Calculations!C41:AX41)),"",AVERAGE(Calculations!C41:AX41))</f>
        <v>27.953333333333333</v>
      </c>
      <c r="AZ41" s="87">
        <f>IF(ISERROR(STDEV(Calculations!C41:AX41)),"",IF(COUNT(Calculations!C41:AX41)&lt;3,"N/A",STDEV(Calculations!C41:AX41)))</f>
        <v>3.7859388972001647E-2</v>
      </c>
      <c r="BA41" s="84" t="s">
        <v>1555</v>
      </c>
      <c r="BB41" s="85" t="str">
        <f>'Array Table'!B40</f>
        <v>Ruminococcus gnavus</v>
      </c>
      <c r="BC41" s="86">
        <f>IF(SUM('Test Sample Data'!C$3:C$50)&gt;10,IF(AND(ISNUMBER('Test Sample Data'!C41),'Test Sample Data'!C41&lt;37,'Test Sample Data'!C41&gt;0),'Test Sample Data'!C41,37),"")</f>
        <v>29.12</v>
      </c>
      <c r="BD41" s="86">
        <f>IF(SUM('Test Sample Data'!D$3:D$50)&gt;10,IF(AND(ISNUMBER('Test Sample Data'!D41),'Test Sample Data'!D41&lt;37,'Test Sample Data'!D41&gt;0),'Test Sample Data'!D41,37),"")</f>
        <v>28.55</v>
      </c>
      <c r="BE41" s="86">
        <f>IF(SUM('Test Sample Data'!E$3:E$50)&gt;10,IF(AND(ISNUMBER('Test Sample Data'!E41),'Test Sample Data'!E41&lt;37,'Test Sample Data'!E41&gt;0),'Test Sample Data'!E41,37),"")</f>
        <v>28.68</v>
      </c>
      <c r="BF41" s="86" t="str">
        <f>IF(SUM('Test Sample Data'!F$3:F$50)&gt;10,IF(AND(ISNUMBER('Test Sample Data'!F41),'Test Sample Data'!F41&lt;37,'Test Sample Data'!F41&gt;0),'Test Sample Data'!F41,37),"")</f>
        <v/>
      </c>
      <c r="BG41" s="86" t="str">
        <f>IF(SUM('Test Sample Data'!G$3:G$50)&gt;10,IF(AND(ISNUMBER('Test Sample Data'!G41),'Test Sample Data'!G41&lt;37,'Test Sample Data'!G41&gt;0),'Test Sample Data'!G41,37),"")</f>
        <v/>
      </c>
      <c r="BH41" s="86" t="str">
        <f>IF(SUM('Test Sample Data'!H$3:H$50)&gt;10,IF(AND(ISNUMBER('Test Sample Data'!H41),'Test Sample Data'!H41&lt;37,'Test Sample Data'!H41&gt;0),'Test Sample Data'!H41,37),"")</f>
        <v/>
      </c>
      <c r="BI41" s="86" t="str">
        <f>IF(SUM('Test Sample Data'!I$3:I$50)&gt;10,IF(AND(ISNUMBER('Test Sample Data'!I41),'Test Sample Data'!I41&lt;37,'Test Sample Data'!I41&gt;0),'Test Sample Data'!I41,37),"")</f>
        <v/>
      </c>
      <c r="BJ41" s="86" t="str">
        <f>IF(SUM('Test Sample Data'!J$3:J$50)&gt;10,IF(AND(ISNUMBER('Test Sample Data'!J41),'Test Sample Data'!J41&lt;37,'Test Sample Data'!J41&gt;0),'Test Sample Data'!J41,37),"")</f>
        <v/>
      </c>
      <c r="BK41" s="86" t="str">
        <f>IF(SUM('Test Sample Data'!K$3:K$50)&gt;10,IF(AND(ISNUMBER('Test Sample Data'!K41),'Test Sample Data'!K41&lt;37,'Test Sample Data'!K41&gt;0),'Test Sample Data'!K41,37),"")</f>
        <v/>
      </c>
      <c r="BL41" s="86" t="str">
        <f>IF(SUM('Test Sample Data'!L$3:L$50)&gt;10,IF(AND(ISNUMBER('Test Sample Data'!L41),'Test Sample Data'!L41&lt;37,'Test Sample Data'!L41&gt;0),'Test Sample Data'!L41,37),"")</f>
        <v/>
      </c>
      <c r="BM41" s="86" t="str">
        <f>IF(SUM('Test Sample Data'!M$3:M$50)&gt;10,IF(AND(ISNUMBER('Test Sample Data'!M41),'Test Sample Data'!M41&lt;37,'Test Sample Data'!M41&gt;0),'Test Sample Data'!M41,37),"")</f>
        <v/>
      </c>
      <c r="BN41" s="86" t="str">
        <f>IF(SUM('Test Sample Data'!N$3:N$50)&gt;10,IF(AND(ISNUMBER('Test Sample Data'!N41),'Test Sample Data'!N41&lt;37,'Test Sample Data'!N41&gt;0),'Test Sample Data'!N41,37),"")</f>
        <v/>
      </c>
      <c r="BO41" s="86" t="str">
        <f>IF(SUM('Test Sample Data'!O$3:O$50)&gt;10,IF(AND(ISNUMBER('Test Sample Data'!O41),'Test Sample Data'!O41&lt;37,'Test Sample Data'!O41&gt;0),'Test Sample Data'!O41,37),"")</f>
        <v/>
      </c>
      <c r="BP41" s="86" t="str">
        <f>IF(SUM('Test Sample Data'!P$3:P$50)&gt;10,IF(AND(ISNUMBER('Test Sample Data'!P41),'Test Sample Data'!P41&lt;37,'Test Sample Data'!P41&gt;0),'Test Sample Data'!P41,37),"")</f>
        <v/>
      </c>
      <c r="BQ41" s="86" t="str">
        <f>IF(SUM('Test Sample Data'!Q$3:Q$50)&gt;10,IF(AND(ISNUMBER('Test Sample Data'!Q41),'Test Sample Data'!Q41&lt;37,'Test Sample Data'!Q41&gt;0),'Test Sample Data'!Q41,37),"")</f>
        <v/>
      </c>
      <c r="BR41" s="86" t="str">
        <f>IF(SUM('Test Sample Data'!R$3:R$50)&gt;10,IF(AND(ISNUMBER('Test Sample Data'!R41),'Test Sample Data'!R41&lt;37,'Test Sample Data'!R41&gt;0),'Test Sample Data'!R41,37),"")</f>
        <v/>
      </c>
      <c r="BS41" s="86" t="str">
        <f>IF(SUM('Test Sample Data'!S$3:S$50)&gt;10,IF(AND(ISNUMBER('Test Sample Data'!S41),'Test Sample Data'!S41&lt;37,'Test Sample Data'!S41&gt;0),'Test Sample Data'!S41,37),"")</f>
        <v/>
      </c>
      <c r="BT41" s="86" t="str">
        <f>IF(SUM('Test Sample Data'!T$3:T$50)&gt;10,IF(AND(ISNUMBER('Test Sample Data'!T41),'Test Sample Data'!T41&lt;37,'Test Sample Data'!T41&gt;0),'Test Sample Data'!T41,37),"")</f>
        <v/>
      </c>
      <c r="BU41" s="86" t="str">
        <f>IF(SUM('Test Sample Data'!U$3:U$50)&gt;10,IF(AND(ISNUMBER('Test Sample Data'!U41),'Test Sample Data'!U41&lt;37,'Test Sample Data'!U41&gt;0),'Test Sample Data'!U41,37),"")</f>
        <v/>
      </c>
      <c r="BV41" s="86" t="str">
        <f>IF(SUM('Test Sample Data'!V$3:V$50)&gt;10,IF(AND(ISNUMBER('Test Sample Data'!V41),'Test Sample Data'!V41&lt;37,'Test Sample Data'!V41&gt;0),'Test Sample Data'!V41,37),"")</f>
        <v/>
      </c>
      <c r="BW41" s="86" t="str">
        <f>IF(SUM('Test Sample Data'!W$3:W$50)&gt;10,IF(AND(ISNUMBER('Test Sample Data'!W41),'Test Sample Data'!W41&lt;37,'Test Sample Data'!W41&gt;0),'Test Sample Data'!W41,37),"")</f>
        <v/>
      </c>
      <c r="BX41" s="86" t="str">
        <f>IF(SUM('Test Sample Data'!X$3:X$50)&gt;10,IF(AND(ISNUMBER('Test Sample Data'!X41),'Test Sample Data'!X41&lt;37,'Test Sample Data'!X41&gt;0),'Test Sample Data'!X41,37),"")</f>
        <v/>
      </c>
      <c r="BY41" s="86" t="str">
        <f>IF(SUM('Test Sample Data'!Y$3:Y$50)&gt;10,IF(AND(ISNUMBER('Test Sample Data'!Y41),'Test Sample Data'!Y41&lt;37,'Test Sample Data'!Y41&gt;0),'Test Sample Data'!Y41,37),"")</f>
        <v/>
      </c>
      <c r="BZ41" s="86" t="str">
        <f>IF(SUM('Test Sample Data'!Z$3:Z$50)&gt;10,IF(AND(ISNUMBER('Test Sample Data'!Z41),'Test Sample Data'!Z41&lt;37,'Test Sample Data'!Z41&gt;0),'Test Sample Data'!Z41,37),"")</f>
        <v/>
      </c>
      <c r="CA41" s="86" t="str">
        <f>IF(SUM('Test Sample Data'!AA$3:AA$50)&gt;10,IF(AND(ISNUMBER('Test Sample Data'!AA41),'Test Sample Data'!AA41&lt;37,'Test Sample Data'!AA41&gt;0),'Test Sample Data'!AA41,37),"")</f>
        <v/>
      </c>
      <c r="CB41" s="86" t="str">
        <f>IF(SUM('Test Sample Data'!AB$3:AB$50)&gt;10,IF(AND(ISNUMBER('Test Sample Data'!AB41),'Test Sample Data'!AB41&lt;37,'Test Sample Data'!AB41&gt;0),'Test Sample Data'!AB41,37),"")</f>
        <v/>
      </c>
      <c r="CC41" s="86" t="str">
        <f>IF(SUM('Test Sample Data'!AC$3:AC$50)&gt;10,IF(AND(ISNUMBER('Test Sample Data'!AC41),'Test Sample Data'!AC41&lt;37,'Test Sample Data'!AC41&gt;0),'Test Sample Data'!AC41,37),"")</f>
        <v/>
      </c>
      <c r="CD41" s="86" t="str">
        <f>IF(SUM('Test Sample Data'!AD$3:AD$50)&gt;10,IF(AND(ISNUMBER('Test Sample Data'!AD41),'Test Sample Data'!AD41&lt;37,'Test Sample Data'!AD41&gt;0),'Test Sample Data'!AD41,37),"")</f>
        <v/>
      </c>
      <c r="CE41" s="86" t="str">
        <f>IF(SUM('Test Sample Data'!AE$3:AE$50)&gt;10,IF(AND(ISNUMBER('Test Sample Data'!AE41),'Test Sample Data'!AE41&lt;37,'Test Sample Data'!AE41&gt;0),'Test Sample Data'!AE41,37),"")</f>
        <v/>
      </c>
      <c r="CF41" s="86" t="str">
        <f>IF(SUM('Test Sample Data'!AF$3:AF$50)&gt;10,IF(AND(ISNUMBER('Test Sample Data'!AF41),'Test Sample Data'!AF41&lt;37,'Test Sample Data'!AF41&gt;0),'Test Sample Data'!AF41,37),"")</f>
        <v/>
      </c>
      <c r="CG41" s="86" t="str">
        <f>IF(SUM('Test Sample Data'!AG$3:AG$50)&gt;10,IF(AND(ISNUMBER('Test Sample Data'!AG41),'Test Sample Data'!AG41&lt;37,'Test Sample Data'!AG41&gt;0),'Test Sample Data'!AG41,37),"")</f>
        <v/>
      </c>
      <c r="CH41" s="86" t="str">
        <f>IF(SUM('Test Sample Data'!AH$3:AH$50)&gt;10,IF(AND(ISNUMBER('Test Sample Data'!AH41),'Test Sample Data'!AH41&lt;37,'Test Sample Data'!AH41&gt;0),'Test Sample Data'!AH41,37),"")</f>
        <v/>
      </c>
      <c r="CI41" s="86" t="str">
        <f>IF(SUM('Test Sample Data'!AI$3:AI$50)&gt;10,IF(AND(ISNUMBER('Test Sample Data'!AI41),'Test Sample Data'!AI41&lt;37,'Test Sample Data'!AI41&gt;0),'Test Sample Data'!AI41,37),"")</f>
        <v/>
      </c>
      <c r="CJ41" s="86" t="str">
        <f>IF(SUM('Test Sample Data'!AJ$3:AJ$50)&gt;10,IF(AND(ISNUMBER('Test Sample Data'!AJ41),'Test Sample Data'!AJ41&lt;37,'Test Sample Data'!AJ41&gt;0),'Test Sample Data'!AJ41,37),"")</f>
        <v/>
      </c>
      <c r="CK41" s="86" t="str">
        <f>IF(SUM('Test Sample Data'!AK$3:AK$50)&gt;10,IF(AND(ISNUMBER('Test Sample Data'!AK41),'Test Sample Data'!AK41&lt;37,'Test Sample Data'!AK41&gt;0),'Test Sample Data'!AK41,37),"")</f>
        <v/>
      </c>
      <c r="CL41" s="86" t="str">
        <f>IF(SUM('Test Sample Data'!AL$3:AL$50)&gt;10,IF(AND(ISNUMBER('Test Sample Data'!AL41),'Test Sample Data'!AL41&lt;37,'Test Sample Data'!AL41&gt;0),'Test Sample Data'!AL41,37),"")</f>
        <v/>
      </c>
      <c r="CM41" s="86" t="str">
        <f>IF(SUM('Test Sample Data'!AM$3:AM$50)&gt;10,IF(AND(ISNUMBER('Test Sample Data'!AM41),'Test Sample Data'!AM41&lt;37,'Test Sample Data'!AM41&gt;0),'Test Sample Data'!AM41,37),"")</f>
        <v/>
      </c>
      <c r="CN41" s="86" t="str">
        <f>IF(SUM('Test Sample Data'!AN$3:AN$50)&gt;10,IF(AND(ISNUMBER('Test Sample Data'!AN41),'Test Sample Data'!AN41&lt;37,'Test Sample Data'!AN41&gt;0),'Test Sample Data'!AN41,37),"")</f>
        <v/>
      </c>
      <c r="CO41" s="86" t="str">
        <f>IF(SUM('Test Sample Data'!AO$3:AO$50)&gt;10,IF(AND(ISNUMBER('Test Sample Data'!AO41),'Test Sample Data'!AO41&lt;37,'Test Sample Data'!AO41&gt;0),'Test Sample Data'!AO41,37),"")</f>
        <v/>
      </c>
      <c r="CP41" s="86" t="str">
        <f>IF(SUM('Test Sample Data'!AP$3:AP$50)&gt;10,IF(AND(ISNUMBER('Test Sample Data'!AP41),'Test Sample Data'!AP41&lt;37,'Test Sample Data'!AP41&gt;0),'Test Sample Data'!AP41,37),"")</f>
        <v/>
      </c>
      <c r="CQ41" s="86" t="str">
        <f>IF(SUM('Test Sample Data'!AQ$3:AQ$50)&gt;10,IF(AND(ISNUMBER('Test Sample Data'!AQ41),'Test Sample Data'!AQ41&lt;37,'Test Sample Data'!AQ41&gt;0),'Test Sample Data'!AQ41,37),"")</f>
        <v/>
      </c>
      <c r="CR41" s="86" t="str">
        <f>IF(SUM('Test Sample Data'!AR$3:AR$50)&gt;10,IF(AND(ISNUMBER('Test Sample Data'!AR41),'Test Sample Data'!AR41&lt;37,'Test Sample Data'!AR41&gt;0),'Test Sample Data'!AR41,37),"")</f>
        <v/>
      </c>
      <c r="CS41" s="86" t="str">
        <f>IF(SUM('Test Sample Data'!AS$3:AS$50)&gt;10,IF(AND(ISNUMBER('Test Sample Data'!AS41),'Test Sample Data'!AS41&lt;37,'Test Sample Data'!AS41&gt;0),'Test Sample Data'!AS41,37),"")</f>
        <v/>
      </c>
      <c r="CT41" s="86" t="str">
        <f>IF(SUM('Test Sample Data'!AT$3:AT$50)&gt;10,IF(AND(ISNUMBER('Test Sample Data'!AT41),'Test Sample Data'!AT41&lt;37,'Test Sample Data'!AT41&gt;0),'Test Sample Data'!AT41,37),"")</f>
        <v/>
      </c>
      <c r="CU41" s="86" t="str">
        <f>IF(SUM('Test Sample Data'!AU$3:AU$50)&gt;10,IF(AND(ISNUMBER('Test Sample Data'!AU41),'Test Sample Data'!AU41&lt;37,'Test Sample Data'!AU41&gt;0),'Test Sample Data'!AU41,37),"")</f>
        <v/>
      </c>
      <c r="CV41" s="86" t="str">
        <f>IF(SUM('Test Sample Data'!AV$3:AV$50)&gt;10,IF(AND(ISNUMBER('Test Sample Data'!AV41),'Test Sample Data'!AV41&lt;37,'Test Sample Data'!AV41&gt;0),'Test Sample Data'!AV41,37),"")</f>
        <v/>
      </c>
      <c r="CW41" s="86" t="str">
        <f>IF(SUM('Test Sample Data'!AW$3:AW$50)&gt;10,IF(AND(ISNUMBER('Test Sample Data'!AW41),'Test Sample Data'!AW41&lt;37,'Test Sample Data'!AW41&gt;0),'Test Sample Data'!AW41,37),"")</f>
        <v/>
      </c>
      <c r="CX41" s="86" t="str">
        <f>IF(SUM('Test Sample Data'!AX$3:AX$50)&gt;10,IF(AND(ISNUMBER('Test Sample Data'!AX41),'Test Sample Data'!AX41&lt;37,'Test Sample Data'!AX41&gt;0),'Test Sample Data'!AX41,37),"")</f>
        <v/>
      </c>
      <c r="CY41" s="87">
        <f>IF(ISERROR(AVERAGE(Calculations!BC41:CX41)),"",AVERAGE(Calculations!BC41:CX41))</f>
        <v>28.783333333333331</v>
      </c>
      <c r="CZ41" s="87">
        <f>IF(ISERROR(STDEV(Calculations!BC41:CX41)),"",IF(COUNT(Calculations!BC41:CX41)&lt;3,"N/A",STDEV(Calculations!BC41:CX41)))</f>
        <v>0.29871948937646087</v>
      </c>
      <c r="DA41" s="84" t="s">
        <v>1555</v>
      </c>
      <c r="DB41" s="85" t="str">
        <f>'Array Table'!B40</f>
        <v>Ruminococcus gnavus</v>
      </c>
      <c r="DC41" s="87">
        <f>IF(SUM('No Template Controls'!C$3:C$50)&gt;10,IF(AND(ISNUMBER('No Template Controls'!C41),'No Template Controls'!C41&lt;37,'No Template Controls'!C41&gt;0),'No Template Controls'!C41,37),"")</f>
        <v>37</v>
      </c>
      <c r="DD41" s="87">
        <f>IF(SUM('No Template Controls'!D$3:D$50)&gt;10,IF(AND(ISNUMBER('No Template Controls'!D41),'No Template Controls'!D41&lt;37,'No Template Controls'!D41&gt;0),'No Template Controls'!D41,37),"")</f>
        <v>37</v>
      </c>
      <c r="DE41" s="87">
        <f>IF(SUM('No Template Controls'!E$3:E$50)&gt;10,IF(AND(ISNUMBER('No Template Controls'!E41),'No Template Controls'!E41&lt;37,'No Template Controls'!E41&gt;0),'No Template Controls'!E41,37),"")</f>
        <v>37</v>
      </c>
      <c r="DF41" s="87" t="str">
        <f>IF(SUM('No Template Controls'!F$3:F$50)&gt;10,IF(AND(ISNUMBER('No Template Controls'!F41),'No Template Controls'!F41&lt;37,'No Template Controls'!F41&gt;0),'No Template Controls'!F41,37),"")</f>
        <v/>
      </c>
      <c r="DG41" s="87" t="str">
        <f>IF(SUM('No Template Controls'!G$3:G$50)&gt;10,IF(AND(ISNUMBER('No Template Controls'!G41),'No Template Controls'!G41&lt;37,'No Template Controls'!G41&gt;0),'No Template Controls'!G41,37),"")</f>
        <v/>
      </c>
      <c r="DH41" s="87" t="str">
        <f>IF(SUM('No Template Controls'!H$3:H$50)&gt;10,IF(AND(ISNUMBER('No Template Controls'!H41),'No Template Controls'!H41&lt;37,'No Template Controls'!H41&gt;0),'No Template Controls'!H41,37),"")</f>
        <v/>
      </c>
      <c r="DI41" s="87">
        <f>IF(ISERROR(AVERAGE(Calculations!DC41:DH41)),"",AVERAGE(Calculations!DC41:DH41))</f>
        <v>37</v>
      </c>
      <c r="DJ41" s="87">
        <f>IF(ISERROR(STDEV(Calculations!DC41:DH41)),"",IF(COUNT(Calculations!DC41:DH41)&lt;3,"N/A",STDEV(Calculations!DC41:DH41)))</f>
        <v>0</v>
      </c>
      <c r="DK41" s="84" t="s">
        <v>1555</v>
      </c>
      <c r="DL41" s="85" t="str">
        <f>'Array Table'!B40</f>
        <v>Ruminococcus gnavus</v>
      </c>
      <c r="DM41" s="86">
        <f t="shared" si="0"/>
        <v>3.41</v>
      </c>
      <c r="DN41" s="86">
        <f t="shared" si="1"/>
        <v>3.2449999999999974</v>
      </c>
      <c r="DO41" s="86">
        <f t="shared" si="2"/>
        <v>3.4800000000000004</v>
      </c>
      <c r="DP41" s="86" t="str">
        <f t="shared" si="3"/>
        <v/>
      </c>
      <c r="DQ41" s="86" t="str">
        <f t="shared" si="4"/>
        <v/>
      </c>
      <c r="DR41" s="86" t="str">
        <f t="shared" si="5"/>
        <v/>
      </c>
      <c r="DS41" s="86" t="str">
        <f t="shared" si="6"/>
        <v/>
      </c>
      <c r="DT41" s="86" t="str">
        <f t="shared" si="7"/>
        <v/>
      </c>
      <c r="DU41" s="86" t="str">
        <f t="shared" si="8"/>
        <v/>
      </c>
      <c r="DV41" s="86" t="str">
        <f t="shared" si="9"/>
        <v/>
      </c>
      <c r="DW41" s="86" t="str">
        <f t="shared" si="10"/>
        <v/>
      </c>
      <c r="DX41" s="86" t="str">
        <f t="shared" si="11"/>
        <v/>
      </c>
      <c r="DY41" s="86" t="str">
        <f t="shared" si="12"/>
        <v/>
      </c>
      <c r="DZ41" s="86" t="str">
        <f t="shared" si="13"/>
        <v/>
      </c>
      <c r="EA41" s="86" t="str">
        <f t="shared" si="14"/>
        <v/>
      </c>
      <c r="EB41" s="86" t="str">
        <f t="shared" si="15"/>
        <v/>
      </c>
      <c r="EC41" s="86" t="str">
        <f t="shared" si="16"/>
        <v/>
      </c>
      <c r="ED41" s="86" t="str">
        <f t="shared" si="17"/>
        <v/>
      </c>
      <c r="EE41" s="86" t="str">
        <f t="shared" si="18"/>
        <v/>
      </c>
      <c r="EF41" s="86" t="str">
        <f t="shared" si="19"/>
        <v/>
      </c>
      <c r="EG41" s="86" t="str">
        <f t="shared" si="20"/>
        <v/>
      </c>
      <c r="EH41" s="86" t="str">
        <f t="shared" si="21"/>
        <v/>
      </c>
      <c r="EI41" s="86" t="str">
        <f t="shared" si="22"/>
        <v/>
      </c>
      <c r="EJ41" s="86" t="str">
        <f t="shared" si="23"/>
        <v/>
      </c>
      <c r="EK41" s="86" t="str">
        <f t="shared" si="24"/>
        <v/>
      </c>
      <c r="EL41" s="86" t="str">
        <f t="shared" si="25"/>
        <v/>
      </c>
      <c r="EM41" s="86" t="str">
        <f t="shared" si="26"/>
        <v/>
      </c>
      <c r="EN41" s="86" t="str">
        <f t="shared" si="27"/>
        <v/>
      </c>
      <c r="EO41" s="86" t="str">
        <f t="shared" si="28"/>
        <v/>
      </c>
      <c r="EP41" s="86" t="str">
        <f t="shared" si="29"/>
        <v/>
      </c>
      <c r="EQ41" s="86" t="str">
        <f t="shared" si="30"/>
        <v/>
      </c>
      <c r="ER41" s="86" t="str">
        <f t="shared" si="31"/>
        <v/>
      </c>
      <c r="ES41" s="86" t="str">
        <f t="shared" si="32"/>
        <v/>
      </c>
      <c r="ET41" s="86" t="str">
        <f t="shared" si="33"/>
        <v/>
      </c>
      <c r="EU41" s="86" t="str">
        <f t="shared" si="34"/>
        <v/>
      </c>
      <c r="EV41" s="86" t="str">
        <f t="shared" si="35"/>
        <v/>
      </c>
      <c r="EW41" s="86" t="str">
        <f t="shared" si="36"/>
        <v/>
      </c>
      <c r="EX41" s="86" t="str">
        <f t="shared" si="37"/>
        <v/>
      </c>
      <c r="EY41" s="86" t="str">
        <f t="shared" si="38"/>
        <v/>
      </c>
      <c r="EZ41" s="86" t="str">
        <f t="shared" si="39"/>
        <v/>
      </c>
      <c r="FA41" s="86" t="str">
        <f t="shared" si="40"/>
        <v/>
      </c>
      <c r="FB41" s="86" t="str">
        <f t="shared" si="41"/>
        <v/>
      </c>
      <c r="FC41" s="86" t="str">
        <f t="shared" si="42"/>
        <v/>
      </c>
      <c r="FD41" s="86" t="str">
        <f t="shared" si="43"/>
        <v/>
      </c>
      <c r="FE41" s="86" t="str">
        <f t="shared" si="44"/>
        <v/>
      </c>
      <c r="FF41" s="86" t="str">
        <f t="shared" si="45"/>
        <v/>
      </c>
      <c r="FG41" s="86" t="str">
        <f t="shared" si="46"/>
        <v/>
      </c>
      <c r="FH41" s="86" t="str">
        <f t="shared" si="47"/>
        <v/>
      </c>
      <c r="FI41" s="88">
        <f t="shared" si="48"/>
        <v>3.3783333333333325</v>
      </c>
      <c r="FJ41" s="84" t="s">
        <v>1555</v>
      </c>
      <c r="FK41" s="85" t="str">
        <f>'Array Table'!B40</f>
        <v>Ruminococcus gnavus</v>
      </c>
      <c r="FL41" s="86">
        <f t="shared" si="49"/>
        <v>4.7650000000000006</v>
      </c>
      <c r="FM41" s="86">
        <f t="shared" si="50"/>
        <v>3.1950000000000003</v>
      </c>
      <c r="FN41" s="86">
        <f t="shared" si="51"/>
        <v>4.8249999999999993</v>
      </c>
      <c r="FO41" s="86" t="str">
        <f t="shared" si="52"/>
        <v/>
      </c>
      <c r="FP41" s="86" t="str">
        <f t="shared" si="53"/>
        <v/>
      </c>
      <c r="FQ41" s="86" t="str">
        <f t="shared" si="54"/>
        <v/>
      </c>
      <c r="FR41" s="86" t="str">
        <f t="shared" si="55"/>
        <v/>
      </c>
      <c r="FS41" s="86" t="str">
        <f t="shared" si="56"/>
        <v/>
      </c>
      <c r="FT41" s="86" t="str">
        <f t="shared" si="57"/>
        <v/>
      </c>
      <c r="FU41" s="86" t="str">
        <f t="shared" si="58"/>
        <v/>
      </c>
      <c r="FV41" s="86" t="str">
        <f t="shared" si="59"/>
        <v/>
      </c>
      <c r="FW41" s="86" t="str">
        <f t="shared" si="60"/>
        <v/>
      </c>
      <c r="FX41" s="86" t="str">
        <f t="shared" si="61"/>
        <v/>
      </c>
      <c r="FY41" s="86" t="str">
        <f t="shared" si="62"/>
        <v/>
      </c>
      <c r="FZ41" s="86" t="str">
        <f t="shared" si="63"/>
        <v/>
      </c>
      <c r="GA41" s="86" t="str">
        <f t="shared" si="64"/>
        <v/>
      </c>
      <c r="GB41" s="86" t="str">
        <f t="shared" si="65"/>
        <v/>
      </c>
      <c r="GC41" s="86" t="str">
        <f t="shared" si="66"/>
        <v/>
      </c>
      <c r="GD41" s="86" t="str">
        <f t="shared" si="67"/>
        <v/>
      </c>
      <c r="GE41" s="86" t="str">
        <f t="shared" si="68"/>
        <v/>
      </c>
      <c r="GF41" s="86" t="str">
        <f t="shared" si="69"/>
        <v/>
      </c>
      <c r="GG41" s="86" t="str">
        <f t="shared" si="70"/>
        <v/>
      </c>
      <c r="GH41" s="86" t="str">
        <f t="shared" si="71"/>
        <v/>
      </c>
      <c r="GI41" s="86" t="str">
        <f t="shared" si="72"/>
        <v/>
      </c>
      <c r="GJ41" s="86" t="str">
        <f t="shared" si="73"/>
        <v/>
      </c>
      <c r="GK41" s="86" t="str">
        <f t="shared" si="74"/>
        <v/>
      </c>
      <c r="GL41" s="86" t="str">
        <f t="shared" si="75"/>
        <v/>
      </c>
      <c r="GM41" s="86" t="str">
        <f t="shared" si="76"/>
        <v/>
      </c>
      <c r="GN41" s="86" t="str">
        <f t="shared" si="77"/>
        <v/>
      </c>
      <c r="GO41" s="86" t="str">
        <f t="shared" si="78"/>
        <v/>
      </c>
      <c r="GP41" s="86" t="str">
        <f t="shared" si="79"/>
        <v/>
      </c>
      <c r="GQ41" s="86" t="str">
        <f t="shared" si="80"/>
        <v/>
      </c>
      <c r="GR41" s="86" t="str">
        <f t="shared" si="81"/>
        <v/>
      </c>
      <c r="GS41" s="86" t="str">
        <f t="shared" si="82"/>
        <v/>
      </c>
      <c r="GT41" s="86" t="str">
        <f t="shared" si="83"/>
        <v/>
      </c>
      <c r="GU41" s="86" t="str">
        <f t="shared" si="84"/>
        <v/>
      </c>
      <c r="GV41" s="86" t="str">
        <f t="shared" si="85"/>
        <v/>
      </c>
      <c r="GW41" s="86" t="str">
        <f t="shared" si="86"/>
        <v/>
      </c>
      <c r="GX41" s="86" t="str">
        <f t="shared" si="87"/>
        <v/>
      </c>
      <c r="GY41" s="86" t="str">
        <f t="shared" si="88"/>
        <v/>
      </c>
      <c r="GZ41" s="86" t="str">
        <f t="shared" si="89"/>
        <v/>
      </c>
      <c r="HA41" s="86" t="str">
        <f t="shared" si="90"/>
        <v/>
      </c>
      <c r="HB41" s="86" t="str">
        <f t="shared" si="91"/>
        <v/>
      </c>
      <c r="HC41" s="86" t="str">
        <f t="shared" si="92"/>
        <v/>
      </c>
      <c r="HD41" s="86" t="str">
        <f t="shared" si="93"/>
        <v/>
      </c>
      <c r="HE41" s="86" t="str">
        <f t="shared" si="94"/>
        <v/>
      </c>
      <c r="HF41" s="86" t="str">
        <f t="shared" si="95"/>
        <v/>
      </c>
      <c r="HG41" s="86" t="str">
        <f t="shared" si="96"/>
        <v/>
      </c>
      <c r="HH41" s="89">
        <f t="shared" si="97"/>
        <v>4.2616666666666667</v>
      </c>
      <c r="HI41" s="84" t="s">
        <v>1555</v>
      </c>
      <c r="HJ41" s="85" t="str">
        <f>'Array Table'!B40</f>
        <v>Ruminococcus gnavus</v>
      </c>
      <c r="HK41" s="87">
        <f t="shared" si="296"/>
        <v>-1.8446323871718797</v>
      </c>
      <c r="HL41" s="90">
        <f t="shared" si="149"/>
        <v>0.54211343515070876</v>
      </c>
      <c r="HM41" s="87">
        <f t="shared" si="150"/>
        <v>-0.2659098295031837</v>
      </c>
      <c r="HN41" s="84" t="s">
        <v>1555</v>
      </c>
      <c r="HO41" s="85" t="str">
        <f>'Array Table'!B40</f>
        <v>Ruminococcus gnavus</v>
      </c>
      <c r="HP41" s="92">
        <f t="shared" si="151"/>
        <v>9.09</v>
      </c>
      <c r="HQ41" s="92">
        <f t="shared" si="236"/>
        <v>9.0300000000000011</v>
      </c>
      <c r="HR41" s="92">
        <f t="shared" si="237"/>
        <v>9.02</v>
      </c>
      <c r="HS41" s="92" t="str">
        <f t="shared" si="238"/>
        <v/>
      </c>
      <c r="HT41" s="92" t="str">
        <f t="shared" si="239"/>
        <v/>
      </c>
      <c r="HU41" s="92" t="str">
        <f t="shared" si="240"/>
        <v/>
      </c>
      <c r="HV41" s="92" t="str">
        <f t="shared" si="241"/>
        <v/>
      </c>
      <c r="HW41" s="92" t="str">
        <f t="shared" si="242"/>
        <v/>
      </c>
      <c r="HX41" s="92" t="str">
        <f t="shared" si="243"/>
        <v/>
      </c>
      <c r="HY41" s="92" t="str">
        <f t="shared" si="244"/>
        <v/>
      </c>
      <c r="HZ41" s="92" t="str">
        <f t="shared" si="245"/>
        <v/>
      </c>
      <c r="IA41" s="92" t="str">
        <f t="shared" si="246"/>
        <v/>
      </c>
      <c r="IB41" s="92" t="str">
        <f t="shared" si="247"/>
        <v/>
      </c>
      <c r="IC41" s="92" t="str">
        <f t="shared" si="248"/>
        <v/>
      </c>
      <c r="ID41" s="92" t="str">
        <f t="shared" si="249"/>
        <v/>
      </c>
      <c r="IE41" s="92" t="str">
        <f t="shared" si="250"/>
        <v/>
      </c>
      <c r="IF41" s="92" t="str">
        <f t="shared" si="251"/>
        <v/>
      </c>
      <c r="IG41" s="92" t="str">
        <f t="shared" si="252"/>
        <v/>
      </c>
      <c r="IH41" s="92" t="str">
        <f t="shared" si="253"/>
        <v/>
      </c>
      <c r="II41" s="92" t="str">
        <f t="shared" si="254"/>
        <v/>
      </c>
      <c r="IJ41" s="92" t="str">
        <f t="shared" si="255"/>
        <v/>
      </c>
      <c r="IK41" s="92" t="str">
        <f t="shared" si="155"/>
        <v/>
      </c>
      <c r="IL41" s="92" t="str">
        <f t="shared" si="156"/>
        <v/>
      </c>
      <c r="IM41" s="92" t="str">
        <f t="shared" si="157"/>
        <v/>
      </c>
      <c r="IN41" s="92" t="str">
        <f t="shared" si="158"/>
        <v/>
      </c>
      <c r="IO41" s="92" t="str">
        <f t="shared" si="159"/>
        <v/>
      </c>
      <c r="IP41" s="92" t="str">
        <f t="shared" si="160"/>
        <v/>
      </c>
      <c r="IQ41" s="92" t="str">
        <f t="shared" si="161"/>
        <v/>
      </c>
      <c r="IR41" s="92" t="str">
        <f t="shared" si="162"/>
        <v/>
      </c>
      <c r="IS41" s="92" t="str">
        <f t="shared" si="163"/>
        <v/>
      </c>
      <c r="IT41" s="92" t="str">
        <f t="shared" si="164"/>
        <v/>
      </c>
      <c r="IU41" s="92" t="str">
        <f t="shared" si="165"/>
        <v/>
      </c>
      <c r="IV41" s="92" t="str">
        <f t="shared" si="166"/>
        <v/>
      </c>
      <c r="IW41" s="92" t="str">
        <f t="shared" si="167"/>
        <v/>
      </c>
      <c r="IX41" s="92" t="str">
        <f t="shared" si="168"/>
        <v/>
      </c>
      <c r="IY41" s="92" t="str">
        <f t="shared" si="169"/>
        <v/>
      </c>
      <c r="IZ41" s="92" t="str">
        <f t="shared" si="170"/>
        <v/>
      </c>
      <c r="JA41" s="92" t="str">
        <f t="shared" si="171"/>
        <v/>
      </c>
      <c r="JB41" s="92" t="str">
        <f t="shared" si="172"/>
        <v/>
      </c>
      <c r="JC41" s="92" t="str">
        <f t="shared" si="173"/>
        <v/>
      </c>
      <c r="JD41" s="92" t="str">
        <f t="shared" si="174"/>
        <v/>
      </c>
      <c r="JE41" s="92" t="str">
        <f t="shared" si="175"/>
        <v/>
      </c>
      <c r="JF41" s="92" t="str">
        <f t="shared" si="176"/>
        <v/>
      </c>
      <c r="JG41" s="92" t="str">
        <f t="shared" si="177"/>
        <v/>
      </c>
      <c r="JH41" s="92" t="str">
        <f t="shared" si="178"/>
        <v/>
      </c>
      <c r="JI41" s="92" t="str">
        <f t="shared" si="179"/>
        <v/>
      </c>
      <c r="JJ41" s="92" t="str">
        <f t="shared" si="180"/>
        <v/>
      </c>
      <c r="JK41" s="92" t="str">
        <f t="shared" si="181"/>
        <v/>
      </c>
      <c r="JL41" s="84" t="s">
        <v>1555</v>
      </c>
      <c r="JM41" s="85" t="str">
        <f>'Array Table'!B40</f>
        <v>Ruminococcus gnavus</v>
      </c>
      <c r="JN41" s="92">
        <f t="shared" si="152"/>
        <v>7.879999999999999</v>
      </c>
      <c r="JO41" s="92">
        <f t="shared" si="256"/>
        <v>8.4499999999999993</v>
      </c>
      <c r="JP41" s="92">
        <f t="shared" si="257"/>
        <v>8.32</v>
      </c>
      <c r="JQ41" s="92" t="str">
        <f t="shared" si="258"/>
        <v/>
      </c>
      <c r="JR41" s="92" t="str">
        <f t="shared" si="259"/>
        <v/>
      </c>
      <c r="JS41" s="92" t="str">
        <f t="shared" si="260"/>
        <v/>
      </c>
      <c r="JT41" s="92" t="str">
        <f t="shared" si="261"/>
        <v/>
      </c>
      <c r="JU41" s="92" t="str">
        <f t="shared" si="262"/>
        <v/>
      </c>
      <c r="JV41" s="92" t="str">
        <f t="shared" si="263"/>
        <v/>
      </c>
      <c r="JW41" s="92" t="str">
        <f t="shared" si="264"/>
        <v/>
      </c>
      <c r="JX41" s="92" t="str">
        <f t="shared" si="265"/>
        <v/>
      </c>
      <c r="JY41" s="92" t="str">
        <f t="shared" si="266"/>
        <v/>
      </c>
      <c r="JZ41" s="92" t="str">
        <f t="shared" si="267"/>
        <v/>
      </c>
      <c r="KA41" s="92" t="str">
        <f t="shared" si="268"/>
        <v/>
      </c>
      <c r="KB41" s="92" t="str">
        <f t="shared" si="269"/>
        <v/>
      </c>
      <c r="KC41" s="92" t="str">
        <f t="shared" si="270"/>
        <v/>
      </c>
      <c r="KD41" s="92" t="str">
        <f t="shared" si="271"/>
        <v/>
      </c>
      <c r="KE41" s="92" t="str">
        <f t="shared" si="272"/>
        <v/>
      </c>
      <c r="KF41" s="92" t="str">
        <f t="shared" si="273"/>
        <v/>
      </c>
      <c r="KG41" s="92" t="str">
        <f t="shared" si="274"/>
        <v/>
      </c>
      <c r="KH41" s="92" t="str">
        <f t="shared" si="275"/>
        <v/>
      </c>
      <c r="KI41" s="92" t="str">
        <f t="shared" si="182"/>
        <v/>
      </c>
      <c r="KJ41" s="92" t="str">
        <f t="shared" si="183"/>
        <v/>
      </c>
      <c r="KK41" s="92" t="str">
        <f t="shared" si="184"/>
        <v/>
      </c>
      <c r="KL41" s="92" t="str">
        <f t="shared" si="185"/>
        <v/>
      </c>
      <c r="KM41" s="92" t="str">
        <f t="shared" si="186"/>
        <v/>
      </c>
      <c r="KN41" s="92" t="str">
        <f t="shared" si="187"/>
        <v/>
      </c>
      <c r="KO41" s="92" t="str">
        <f t="shared" si="188"/>
        <v/>
      </c>
      <c r="KP41" s="92" t="str">
        <f t="shared" si="189"/>
        <v/>
      </c>
      <c r="KQ41" s="92" t="str">
        <f t="shared" si="190"/>
        <v/>
      </c>
      <c r="KR41" s="92" t="str">
        <f t="shared" si="191"/>
        <v/>
      </c>
      <c r="KS41" s="92" t="str">
        <f t="shared" si="192"/>
        <v/>
      </c>
      <c r="KT41" s="92" t="str">
        <f t="shared" si="193"/>
        <v/>
      </c>
      <c r="KU41" s="92" t="str">
        <f t="shared" si="194"/>
        <v/>
      </c>
      <c r="KV41" s="92" t="str">
        <f t="shared" si="195"/>
        <v/>
      </c>
      <c r="KW41" s="92" t="str">
        <f t="shared" si="196"/>
        <v/>
      </c>
      <c r="KX41" s="92" t="str">
        <f t="shared" si="197"/>
        <v/>
      </c>
      <c r="KY41" s="92" t="str">
        <f t="shared" si="198"/>
        <v/>
      </c>
      <c r="KZ41" s="92" t="str">
        <f t="shared" si="199"/>
        <v/>
      </c>
      <c r="LA41" s="92" t="str">
        <f t="shared" si="200"/>
        <v/>
      </c>
      <c r="LB41" s="92" t="str">
        <f t="shared" si="201"/>
        <v/>
      </c>
      <c r="LC41" s="92" t="str">
        <f t="shared" si="202"/>
        <v/>
      </c>
      <c r="LD41" s="92" t="str">
        <f t="shared" si="203"/>
        <v/>
      </c>
      <c r="LE41" s="92" t="str">
        <f t="shared" si="204"/>
        <v/>
      </c>
      <c r="LF41" s="92" t="str">
        <f t="shared" si="205"/>
        <v/>
      </c>
      <c r="LG41" s="92" t="str">
        <f t="shared" si="206"/>
        <v/>
      </c>
      <c r="LH41" s="92" t="str">
        <f t="shared" si="207"/>
        <v/>
      </c>
      <c r="LI41" s="92" t="str">
        <f t="shared" si="208"/>
        <v/>
      </c>
      <c r="LJ41" s="84" t="s">
        <v>1555</v>
      </c>
      <c r="LK41" s="85" t="str">
        <f>'Array Table'!B40</f>
        <v>Ruminococcus gnavus</v>
      </c>
      <c r="LL41" s="93" t="str">
        <f t="shared" si="153"/>
        <v>+</v>
      </c>
      <c r="LM41" s="93" t="str">
        <f t="shared" si="276"/>
        <v>+</v>
      </c>
      <c r="LN41" s="93" t="str">
        <f t="shared" si="277"/>
        <v>+</v>
      </c>
      <c r="LO41" s="93" t="str">
        <f t="shared" si="278"/>
        <v/>
      </c>
      <c r="LP41" s="93" t="str">
        <f t="shared" si="279"/>
        <v/>
      </c>
      <c r="LQ41" s="93" t="str">
        <f t="shared" si="280"/>
        <v/>
      </c>
      <c r="LR41" s="93" t="str">
        <f t="shared" si="281"/>
        <v/>
      </c>
      <c r="LS41" s="93" t="str">
        <f t="shared" si="282"/>
        <v/>
      </c>
      <c r="LT41" s="93" t="str">
        <f t="shared" si="283"/>
        <v/>
      </c>
      <c r="LU41" s="93" t="str">
        <f t="shared" si="284"/>
        <v/>
      </c>
      <c r="LV41" s="93" t="str">
        <f t="shared" si="285"/>
        <v/>
      </c>
      <c r="LW41" s="93" t="str">
        <f t="shared" si="286"/>
        <v/>
      </c>
      <c r="LX41" s="93" t="str">
        <f t="shared" si="287"/>
        <v/>
      </c>
      <c r="LY41" s="93" t="str">
        <f t="shared" si="288"/>
        <v/>
      </c>
      <c r="LZ41" s="93" t="str">
        <f t="shared" si="289"/>
        <v/>
      </c>
      <c r="MA41" s="93" t="str">
        <f t="shared" si="290"/>
        <v/>
      </c>
      <c r="MB41" s="93" t="str">
        <f t="shared" si="291"/>
        <v/>
      </c>
      <c r="MC41" s="93" t="str">
        <f t="shared" si="292"/>
        <v/>
      </c>
      <c r="MD41" s="93" t="str">
        <f t="shared" si="293"/>
        <v/>
      </c>
      <c r="ME41" s="93" t="str">
        <f t="shared" si="294"/>
        <v/>
      </c>
      <c r="MF41" s="93" t="str">
        <f t="shared" si="295"/>
        <v/>
      </c>
      <c r="MG41" s="93" t="str">
        <f t="shared" si="209"/>
        <v/>
      </c>
      <c r="MH41" s="93" t="str">
        <f t="shared" si="210"/>
        <v/>
      </c>
      <c r="MI41" s="93" t="str">
        <f t="shared" si="211"/>
        <v/>
      </c>
      <c r="MJ41" s="93" t="str">
        <f t="shared" si="212"/>
        <v/>
      </c>
      <c r="MK41" s="93" t="str">
        <f t="shared" si="213"/>
        <v/>
      </c>
      <c r="ML41" s="93" t="str">
        <f t="shared" si="214"/>
        <v/>
      </c>
      <c r="MM41" s="93" t="str">
        <f t="shared" si="215"/>
        <v/>
      </c>
      <c r="MN41" s="93" t="str">
        <f t="shared" si="216"/>
        <v/>
      </c>
      <c r="MO41" s="93" t="str">
        <f t="shared" si="217"/>
        <v/>
      </c>
      <c r="MP41" s="93" t="str">
        <f t="shared" si="218"/>
        <v/>
      </c>
      <c r="MQ41" s="93" t="str">
        <f t="shared" si="219"/>
        <v/>
      </c>
      <c r="MR41" s="93" t="str">
        <f t="shared" si="220"/>
        <v/>
      </c>
      <c r="MS41" s="93" t="str">
        <f t="shared" si="221"/>
        <v/>
      </c>
      <c r="MT41" s="93" t="str">
        <f t="shared" si="222"/>
        <v/>
      </c>
      <c r="MU41" s="93" t="str">
        <f t="shared" si="223"/>
        <v/>
      </c>
      <c r="MV41" s="93" t="str">
        <f t="shared" si="224"/>
        <v/>
      </c>
      <c r="MW41" s="93" t="str">
        <f t="shared" si="225"/>
        <v/>
      </c>
      <c r="MX41" s="93" t="str">
        <f t="shared" si="226"/>
        <v/>
      </c>
      <c r="MY41" s="93" t="str">
        <f t="shared" si="227"/>
        <v/>
      </c>
      <c r="MZ41" s="93" t="str">
        <f t="shared" si="228"/>
        <v/>
      </c>
      <c r="NA41" s="93" t="str">
        <f t="shared" si="229"/>
        <v/>
      </c>
      <c r="NB41" s="93" t="str">
        <f t="shared" si="230"/>
        <v/>
      </c>
      <c r="NC41" s="93" t="str">
        <f t="shared" si="231"/>
        <v/>
      </c>
      <c r="ND41" s="93" t="str">
        <f t="shared" si="232"/>
        <v/>
      </c>
      <c r="NE41" s="93" t="str">
        <f t="shared" si="233"/>
        <v/>
      </c>
      <c r="NF41" s="93" t="str">
        <f t="shared" si="234"/>
        <v/>
      </c>
      <c r="NG41" s="93" t="str">
        <f t="shared" si="235"/>
        <v/>
      </c>
      <c r="NH41" s="84" t="s">
        <v>1555</v>
      </c>
      <c r="NI41" s="85" t="str">
        <f>'Array Table'!B40</f>
        <v>Ruminococcus gnavus</v>
      </c>
      <c r="NJ41" s="93" t="str">
        <f t="shared" si="101"/>
        <v>+</v>
      </c>
      <c r="NK41" s="93" t="str">
        <f t="shared" si="102"/>
        <v>+</v>
      </c>
      <c r="NL41" s="93" t="str">
        <f t="shared" si="103"/>
        <v>+</v>
      </c>
      <c r="NM41" s="93" t="str">
        <f t="shared" si="104"/>
        <v/>
      </c>
      <c r="NN41" s="93" t="str">
        <f t="shared" si="105"/>
        <v/>
      </c>
      <c r="NO41" s="93" t="str">
        <f t="shared" si="106"/>
        <v/>
      </c>
      <c r="NP41" s="93" t="str">
        <f t="shared" si="107"/>
        <v/>
      </c>
      <c r="NQ41" s="93" t="str">
        <f t="shared" si="108"/>
        <v/>
      </c>
      <c r="NR41" s="93" t="str">
        <f t="shared" si="109"/>
        <v/>
      </c>
      <c r="NS41" s="93" t="str">
        <f t="shared" si="110"/>
        <v/>
      </c>
      <c r="NT41" s="93" t="str">
        <f t="shared" si="111"/>
        <v/>
      </c>
      <c r="NU41" s="93" t="str">
        <f t="shared" si="112"/>
        <v/>
      </c>
      <c r="NV41" s="93" t="str">
        <f t="shared" si="113"/>
        <v/>
      </c>
      <c r="NW41" s="93" t="str">
        <f t="shared" si="114"/>
        <v/>
      </c>
      <c r="NX41" s="93" t="str">
        <f t="shared" si="115"/>
        <v/>
      </c>
      <c r="NY41" s="93" t="str">
        <f t="shared" si="116"/>
        <v/>
      </c>
      <c r="NZ41" s="93" t="str">
        <f t="shared" si="117"/>
        <v/>
      </c>
      <c r="OA41" s="93" t="str">
        <f t="shared" si="118"/>
        <v/>
      </c>
      <c r="OB41" s="93" t="str">
        <f t="shared" si="119"/>
        <v/>
      </c>
      <c r="OC41" s="93" t="str">
        <f t="shared" si="120"/>
        <v/>
      </c>
      <c r="OD41" s="93" t="str">
        <f t="shared" si="121"/>
        <v/>
      </c>
      <c r="OE41" s="93" t="str">
        <f t="shared" si="122"/>
        <v/>
      </c>
      <c r="OF41" s="93" t="str">
        <f t="shared" si="123"/>
        <v/>
      </c>
      <c r="OG41" s="93" t="str">
        <f t="shared" si="124"/>
        <v/>
      </c>
      <c r="OH41" s="93" t="str">
        <f t="shared" si="125"/>
        <v/>
      </c>
      <c r="OI41" s="93" t="str">
        <f t="shared" si="126"/>
        <v/>
      </c>
      <c r="OJ41" s="93" t="str">
        <f t="shared" si="127"/>
        <v/>
      </c>
      <c r="OK41" s="93" t="str">
        <f t="shared" si="128"/>
        <v/>
      </c>
      <c r="OL41" s="93" t="str">
        <f t="shared" si="129"/>
        <v/>
      </c>
      <c r="OM41" s="93" t="str">
        <f t="shared" si="130"/>
        <v/>
      </c>
      <c r="ON41" s="93" t="str">
        <f t="shared" si="131"/>
        <v/>
      </c>
      <c r="OO41" s="93" t="str">
        <f t="shared" si="132"/>
        <v/>
      </c>
      <c r="OP41" s="93" t="str">
        <f t="shared" si="133"/>
        <v/>
      </c>
      <c r="OQ41" s="93" t="str">
        <f t="shared" si="134"/>
        <v/>
      </c>
      <c r="OR41" s="93" t="str">
        <f t="shared" si="135"/>
        <v/>
      </c>
      <c r="OS41" s="93" t="str">
        <f t="shared" si="136"/>
        <v/>
      </c>
      <c r="OT41" s="93" t="str">
        <f t="shared" si="137"/>
        <v/>
      </c>
      <c r="OU41" s="93" t="str">
        <f t="shared" si="138"/>
        <v/>
      </c>
      <c r="OV41" s="93" t="str">
        <f t="shared" si="139"/>
        <v/>
      </c>
      <c r="OW41" s="93" t="str">
        <f t="shared" si="140"/>
        <v/>
      </c>
      <c r="OX41" s="93" t="str">
        <f t="shared" si="141"/>
        <v/>
      </c>
      <c r="OY41" s="93" t="str">
        <f t="shared" si="142"/>
        <v/>
      </c>
      <c r="OZ41" s="93" t="str">
        <f t="shared" si="143"/>
        <v/>
      </c>
      <c r="PA41" s="93" t="str">
        <f t="shared" si="144"/>
        <v/>
      </c>
      <c r="PB41" s="93" t="str">
        <f t="shared" si="145"/>
        <v/>
      </c>
      <c r="PC41" s="93" t="str">
        <f t="shared" si="146"/>
        <v/>
      </c>
      <c r="PD41" s="93" t="str">
        <f t="shared" si="147"/>
        <v/>
      </c>
      <c r="PE41" s="93" t="str">
        <f t="shared" si="148"/>
        <v/>
      </c>
    </row>
    <row r="42" spans="1:421" ht="12.75" x14ac:dyDescent="0.25">
      <c r="A42" s="84" t="s">
        <v>1556</v>
      </c>
      <c r="B42" s="85" t="str">
        <f>'Array Table'!B41</f>
        <v>Ruminococcus torques</v>
      </c>
      <c r="C42" s="86">
        <f>IF(SUM('Control Sample Data'!C$3:C$50)&gt;10,IF(AND(ISNUMBER('Control Sample Data'!C42),'Control Sample Data'!C42&lt;37,'Control Sample Data'!C42&gt;0),'Control Sample Data'!C42,37),"")</f>
        <v>37</v>
      </c>
      <c r="D42" s="86">
        <f>IF(SUM('Control Sample Data'!D$3:D$50)&gt;10,IF(AND(ISNUMBER('Control Sample Data'!D42),'Control Sample Data'!D42&lt;37,'Control Sample Data'!D42&gt;0),'Control Sample Data'!D42,37),"")</f>
        <v>37</v>
      </c>
      <c r="E42" s="86">
        <f>IF(SUM('Control Sample Data'!E$3:E$50)&gt;10,IF(AND(ISNUMBER('Control Sample Data'!E42),'Control Sample Data'!E42&lt;37,'Control Sample Data'!E42&gt;0),'Control Sample Data'!E42,37),"")</f>
        <v>37</v>
      </c>
      <c r="F42" s="86" t="str">
        <f>IF(SUM('Control Sample Data'!F$3:F$50)&gt;10,IF(AND(ISNUMBER('Control Sample Data'!F42),'Control Sample Data'!F42&lt;37,'Control Sample Data'!F42&gt;0),'Control Sample Data'!F42,37),"")</f>
        <v/>
      </c>
      <c r="G42" s="86" t="str">
        <f>IF(SUM('Control Sample Data'!G$3:G$50)&gt;10,IF(AND(ISNUMBER('Control Sample Data'!G42),'Control Sample Data'!G42&lt;37,'Control Sample Data'!G42&gt;0),'Control Sample Data'!G42,37),"")</f>
        <v/>
      </c>
      <c r="H42" s="86" t="str">
        <f>IF(SUM('Control Sample Data'!H$3:H$50)&gt;10,IF(AND(ISNUMBER('Control Sample Data'!H42),'Control Sample Data'!H42&lt;37,'Control Sample Data'!H42&gt;0),'Control Sample Data'!H42,37),"")</f>
        <v/>
      </c>
      <c r="I42" s="86" t="str">
        <f>IF(SUM('Control Sample Data'!I$3:I$50)&gt;10,IF(AND(ISNUMBER('Control Sample Data'!I42),'Control Sample Data'!I42&lt;37,'Control Sample Data'!I42&gt;0),'Control Sample Data'!I42,37),"")</f>
        <v/>
      </c>
      <c r="J42" s="86" t="str">
        <f>IF(SUM('Control Sample Data'!J$3:J$50)&gt;10,IF(AND(ISNUMBER('Control Sample Data'!J42),'Control Sample Data'!J42&lt;37,'Control Sample Data'!J42&gt;0),'Control Sample Data'!J42,37),"")</f>
        <v/>
      </c>
      <c r="K42" s="86" t="str">
        <f>IF(SUM('Control Sample Data'!K$3:K$50)&gt;10,IF(AND(ISNUMBER('Control Sample Data'!K42),'Control Sample Data'!K42&lt;37,'Control Sample Data'!K42&gt;0),'Control Sample Data'!K42,37),"")</f>
        <v/>
      </c>
      <c r="L42" s="86" t="str">
        <f>IF(SUM('Control Sample Data'!L$3:L$50)&gt;10,IF(AND(ISNUMBER('Control Sample Data'!L42),'Control Sample Data'!L42&lt;37,'Control Sample Data'!L42&gt;0),'Control Sample Data'!L42,37),"")</f>
        <v/>
      </c>
      <c r="M42" s="86" t="str">
        <f>IF(SUM('Control Sample Data'!M$3:M$50)&gt;10,IF(AND(ISNUMBER('Control Sample Data'!M42),'Control Sample Data'!M42&lt;37,'Control Sample Data'!M42&gt;0),'Control Sample Data'!M42,37),"")</f>
        <v/>
      </c>
      <c r="N42" s="86" t="str">
        <f>IF(SUM('Control Sample Data'!N$3:N$50)&gt;10,IF(AND(ISNUMBER('Control Sample Data'!N42),'Control Sample Data'!N42&lt;37,'Control Sample Data'!N42&gt;0),'Control Sample Data'!N42,37),"")</f>
        <v/>
      </c>
      <c r="O42" s="86" t="str">
        <f>IF(SUM('Control Sample Data'!O$3:O$50)&gt;10,IF(AND(ISNUMBER('Control Sample Data'!O42),'Control Sample Data'!O42&lt;37,'Control Sample Data'!O42&gt;0),'Control Sample Data'!O42,37),"")</f>
        <v/>
      </c>
      <c r="P42" s="86" t="str">
        <f>IF(SUM('Control Sample Data'!P$3:P$50)&gt;10,IF(AND(ISNUMBER('Control Sample Data'!P42),'Control Sample Data'!P42&lt;37,'Control Sample Data'!P42&gt;0),'Control Sample Data'!P42,37),"")</f>
        <v/>
      </c>
      <c r="Q42" s="86" t="str">
        <f>IF(SUM('Control Sample Data'!Q$3:Q$50)&gt;10,IF(AND(ISNUMBER('Control Sample Data'!Q42),'Control Sample Data'!Q42&lt;37,'Control Sample Data'!Q42&gt;0),'Control Sample Data'!Q42,37),"")</f>
        <v/>
      </c>
      <c r="R42" s="86" t="str">
        <f>IF(SUM('Control Sample Data'!R$3:R$50)&gt;10,IF(AND(ISNUMBER('Control Sample Data'!R42),'Control Sample Data'!R42&lt;37,'Control Sample Data'!R42&gt;0),'Control Sample Data'!R42,37),"")</f>
        <v/>
      </c>
      <c r="S42" s="86" t="str">
        <f>IF(SUM('Control Sample Data'!S$3:S$50)&gt;10,IF(AND(ISNUMBER('Control Sample Data'!S42),'Control Sample Data'!S42&lt;37,'Control Sample Data'!S42&gt;0),'Control Sample Data'!S42,37),"")</f>
        <v/>
      </c>
      <c r="T42" s="86" t="str">
        <f>IF(SUM('Control Sample Data'!T$3:T$50)&gt;10,IF(AND(ISNUMBER('Control Sample Data'!T42),'Control Sample Data'!T42&lt;37,'Control Sample Data'!T42&gt;0),'Control Sample Data'!T42,37),"")</f>
        <v/>
      </c>
      <c r="U42" s="86" t="str">
        <f>IF(SUM('Control Sample Data'!U$3:U$50)&gt;10,IF(AND(ISNUMBER('Control Sample Data'!U42),'Control Sample Data'!U42&lt;37,'Control Sample Data'!U42&gt;0),'Control Sample Data'!U42,37),"")</f>
        <v/>
      </c>
      <c r="V42" s="86" t="str">
        <f>IF(SUM('Control Sample Data'!V$3:V$50)&gt;10,IF(AND(ISNUMBER('Control Sample Data'!V42),'Control Sample Data'!V42&lt;37,'Control Sample Data'!V42&gt;0),'Control Sample Data'!V42,37),"")</f>
        <v/>
      </c>
      <c r="W42" s="86" t="str">
        <f>IF(SUM('Control Sample Data'!W$3:W$50)&gt;10,IF(AND(ISNUMBER('Control Sample Data'!W42),'Control Sample Data'!W42&lt;37,'Control Sample Data'!W42&gt;0),'Control Sample Data'!W42,37),"")</f>
        <v/>
      </c>
      <c r="X42" s="86" t="str">
        <f>IF(SUM('Control Sample Data'!X$3:X$50)&gt;10,IF(AND(ISNUMBER('Control Sample Data'!X42),'Control Sample Data'!X42&lt;37,'Control Sample Data'!X42&gt;0),'Control Sample Data'!X42,37),"")</f>
        <v/>
      </c>
      <c r="Y42" s="86" t="str">
        <f>IF(SUM('Control Sample Data'!Y$3:Y$50)&gt;10,IF(AND(ISNUMBER('Control Sample Data'!Y42),'Control Sample Data'!Y42&lt;37,'Control Sample Data'!Y42&gt;0),'Control Sample Data'!Y42,37),"")</f>
        <v/>
      </c>
      <c r="Z42" s="86" t="str">
        <f>IF(SUM('Control Sample Data'!Z$3:Z$50)&gt;10,IF(AND(ISNUMBER('Control Sample Data'!Z42),'Control Sample Data'!Z42&lt;37,'Control Sample Data'!Z42&gt;0),'Control Sample Data'!Z42,37),"")</f>
        <v/>
      </c>
      <c r="AA42" s="86" t="str">
        <f>IF(SUM('Control Sample Data'!AA$3:AA$50)&gt;10,IF(AND(ISNUMBER('Control Sample Data'!AA42),'Control Sample Data'!AA42&lt;37,'Control Sample Data'!AA42&gt;0),'Control Sample Data'!AA42,37),"")</f>
        <v/>
      </c>
      <c r="AB42" s="86" t="str">
        <f>IF(SUM('Control Sample Data'!AB$3:AB$50)&gt;10,IF(AND(ISNUMBER('Control Sample Data'!AB42),'Control Sample Data'!AB42&lt;37,'Control Sample Data'!AB42&gt;0),'Control Sample Data'!AB42,37),"")</f>
        <v/>
      </c>
      <c r="AC42" s="86" t="str">
        <f>IF(SUM('Control Sample Data'!AC$3:AC$50)&gt;10,IF(AND(ISNUMBER('Control Sample Data'!AC42),'Control Sample Data'!AC42&lt;37,'Control Sample Data'!AC42&gt;0),'Control Sample Data'!AC42,37),"")</f>
        <v/>
      </c>
      <c r="AD42" s="86" t="str">
        <f>IF(SUM('Control Sample Data'!AD$3:AD$50)&gt;10,IF(AND(ISNUMBER('Control Sample Data'!AD42),'Control Sample Data'!AD42&lt;37,'Control Sample Data'!AD42&gt;0),'Control Sample Data'!AD42,37),"")</f>
        <v/>
      </c>
      <c r="AE42" s="86" t="str">
        <f>IF(SUM('Control Sample Data'!AE$3:AE$50)&gt;10,IF(AND(ISNUMBER('Control Sample Data'!AE42),'Control Sample Data'!AE42&lt;37,'Control Sample Data'!AE42&gt;0),'Control Sample Data'!AE42,37),"")</f>
        <v/>
      </c>
      <c r="AF42" s="86" t="str">
        <f>IF(SUM('Control Sample Data'!AF$3:AF$50)&gt;10,IF(AND(ISNUMBER('Control Sample Data'!AF42),'Control Sample Data'!AF42&lt;37,'Control Sample Data'!AF42&gt;0),'Control Sample Data'!AF42,37),"")</f>
        <v/>
      </c>
      <c r="AG42" s="86" t="str">
        <f>IF(SUM('Control Sample Data'!AG$3:AG$50)&gt;10,IF(AND(ISNUMBER('Control Sample Data'!AG42),'Control Sample Data'!AG42&lt;37,'Control Sample Data'!AG42&gt;0),'Control Sample Data'!AG42,37),"")</f>
        <v/>
      </c>
      <c r="AH42" s="86" t="str">
        <f>IF(SUM('Control Sample Data'!AH$3:AH$50)&gt;10,IF(AND(ISNUMBER('Control Sample Data'!AH42),'Control Sample Data'!AH42&lt;37,'Control Sample Data'!AH42&gt;0),'Control Sample Data'!AH42,37),"")</f>
        <v/>
      </c>
      <c r="AI42" s="86" t="str">
        <f>IF(SUM('Control Sample Data'!AI$3:AI$50)&gt;10,IF(AND(ISNUMBER('Control Sample Data'!AI42),'Control Sample Data'!AI42&lt;37,'Control Sample Data'!AI42&gt;0),'Control Sample Data'!AI42,37),"")</f>
        <v/>
      </c>
      <c r="AJ42" s="86" t="str">
        <f>IF(SUM('Control Sample Data'!AJ$3:AJ$50)&gt;10,IF(AND(ISNUMBER('Control Sample Data'!AJ42),'Control Sample Data'!AJ42&lt;37,'Control Sample Data'!AJ42&gt;0),'Control Sample Data'!AJ42,37),"")</f>
        <v/>
      </c>
      <c r="AK42" s="86" t="str">
        <f>IF(SUM('Control Sample Data'!AK$3:AK$50)&gt;10,IF(AND(ISNUMBER('Control Sample Data'!AK42),'Control Sample Data'!AK42&lt;37,'Control Sample Data'!AK42&gt;0),'Control Sample Data'!AK42,37),"")</f>
        <v/>
      </c>
      <c r="AL42" s="86" t="str">
        <f>IF(SUM('Control Sample Data'!AL$3:AL$50)&gt;10,IF(AND(ISNUMBER('Control Sample Data'!AL42),'Control Sample Data'!AL42&lt;37,'Control Sample Data'!AL42&gt;0),'Control Sample Data'!AL42,37),"")</f>
        <v/>
      </c>
      <c r="AM42" s="86" t="str">
        <f>IF(SUM('Control Sample Data'!AM$3:AM$50)&gt;10,IF(AND(ISNUMBER('Control Sample Data'!AM42),'Control Sample Data'!AM42&lt;37,'Control Sample Data'!AM42&gt;0),'Control Sample Data'!AM42,37),"")</f>
        <v/>
      </c>
      <c r="AN42" s="86" t="str">
        <f>IF(SUM('Control Sample Data'!AN$3:AN$50)&gt;10,IF(AND(ISNUMBER('Control Sample Data'!AN42),'Control Sample Data'!AN42&lt;37,'Control Sample Data'!AN42&gt;0),'Control Sample Data'!AN42,37),"")</f>
        <v/>
      </c>
      <c r="AO42" s="86" t="str">
        <f>IF(SUM('Control Sample Data'!AO$3:AO$50)&gt;10,IF(AND(ISNUMBER('Control Sample Data'!AO42),'Control Sample Data'!AO42&lt;37,'Control Sample Data'!AO42&gt;0),'Control Sample Data'!AO42,37),"")</f>
        <v/>
      </c>
      <c r="AP42" s="86" t="str">
        <f>IF(SUM('Control Sample Data'!AP$3:AP$50)&gt;10,IF(AND(ISNUMBER('Control Sample Data'!AP42),'Control Sample Data'!AP42&lt;37,'Control Sample Data'!AP42&gt;0),'Control Sample Data'!AP42,37),"")</f>
        <v/>
      </c>
      <c r="AQ42" s="86" t="str">
        <f>IF(SUM('Control Sample Data'!AQ$3:AQ$50)&gt;10,IF(AND(ISNUMBER('Control Sample Data'!AQ42),'Control Sample Data'!AQ42&lt;37,'Control Sample Data'!AQ42&gt;0),'Control Sample Data'!AQ42,37),"")</f>
        <v/>
      </c>
      <c r="AR42" s="86" t="str">
        <f>IF(SUM('Control Sample Data'!AR$3:AR$50)&gt;10,IF(AND(ISNUMBER('Control Sample Data'!AR42),'Control Sample Data'!AR42&lt;37,'Control Sample Data'!AR42&gt;0),'Control Sample Data'!AR42,37),"")</f>
        <v/>
      </c>
      <c r="AS42" s="86" t="str">
        <f>IF(SUM('Control Sample Data'!AS$3:AS$50)&gt;10,IF(AND(ISNUMBER('Control Sample Data'!AS42),'Control Sample Data'!AS42&lt;37,'Control Sample Data'!AS42&gt;0),'Control Sample Data'!AS42,37),"")</f>
        <v/>
      </c>
      <c r="AT42" s="86" t="str">
        <f>IF(SUM('Control Sample Data'!AT$3:AT$50)&gt;10,IF(AND(ISNUMBER('Control Sample Data'!AT42),'Control Sample Data'!AT42&lt;37,'Control Sample Data'!AT42&gt;0),'Control Sample Data'!AT42,37),"")</f>
        <v/>
      </c>
      <c r="AU42" s="86" t="str">
        <f>IF(SUM('Control Sample Data'!AU$3:AU$50)&gt;10,IF(AND(ISNUMBER('Control Sample Data'!AU42),'Control Sample Data'!AU42&lt;37,'Control Sample Data'!AU42&gt;0),'Control Sample Data'!AU42,37),"")</f>
        <v/>
      </c>
      <c r="AV42" s="86" t="str">
        <f>IF(SUM('Control Sample Data'!AV$3:AV$50)&gt;10,IF(AND(ISNUMBER('Control Sample Data'!AV42),'Control Sample Data'!AV42&lt;37,'Control Sample Data'!AV42&gt;0),'Control Sample Data'!AV42,37),"")</f>
        <v/>
      </c>
      <c r="AW42" s="86" t="str">
        <f>IF(SUM('Control Sample Data'!AW$3:AW$50)&gt;10,IF(AND(ISNUMBER('Control Sample Data'!AW42),'Control Sample Data'!AW42&lt;37,'Control Sample Data'!AW42&gt;0),'Control Sample Data'!AW42,37),"")</f>
        <v/>
      </c>
      <c r="AX42" s="86" t="str">
        <f>IF(SUM('Control Sample Data'!AX$3:AX$50)&gt;10,IF(AND(ISNUMBER('Control Sample Data'!AX42),'Control Sample Data'!AX42&lt;37,'Control Sample Data'!AX42&gt;0),'Control Sample Data'!AX42,37),"")</f>
        <v/>
      </c>
      <c r="AY42" s="87">
        <f>IF(ISERROR(AVERAGE(Calculations!C42:AX42)),"",AVERAGE(Calculations!C42:AX42))</f>
        <v>37</v>
      </c>
      <c r="AZ42" s="87">
        <f>IF(ISERROR(STDEV(Calculations!C42:AX42)),"",IF(COUNT(Calculations!C42:AX42)&lt;3,"N/A",STDEV(Calculations!C42:AX42)))</f>
        <v>0</v>
      </c>
      <c r="BA42" s="84" t="s">
        <v>1556</v>
      </c>
      <c r="BB42" s="85" t="str">
        <f>'Array Table'!B41</f>
        <v>Ruminococcus torques</v>
      </c>
      <c r="BC42" s="86">
        <f>IF(SUM('Test Sample Data'!C$3:C$50)&gt;10,IF(AND(ISNUMBER('Test Sample Data'!C42),'Test Sample Data'!C42&lt;37,'Test Sample Data'!C42&gt;0),'Test Sample Data'!C42,37),"")</f>
        <v>37</v>
      </c>
      <c r="BD42" s="86">
        <f>IF(SUM('Test Sample Data'!D$3:D$50)&gt;10,IF(AND(ISNUMBER('Test Sample Data'!D42),'Test Sample Data'!D42&lt;37,'Test Sample Data'!D42&gt;0),'Test Sample Data'!D42,37),"")</f>
        <v>37</v>
      </c>
      <c r="BE42" s="86">
        <f>IF(SUM('Test Sample Data'!E$3:E$50)&gt;10,IF(AND(ISNUMBER('Test Sample Data'!E42),'Test Sample Data'!E42&lt;37,'Test Sample Data'!E42&gt;0),'Test Sample Data'!E42,37),"")</f>
        <v>37</v>
      </c>
      <c r="BF42" s="86" t="str">
        <f>IF(SUM('Test Sample Data'!F$3:F$50)&gt;10,IF(AND(ISNUMBER('Test Sample Data'!F42),'Test Sample Data'!F42&lt;37,'Test Sample Data'!F42&gt;0),'Test Sample Data'!F42,37),"")</f>
        <v/>
      </c>
      <c r="BG42" s="86" t="str">
        <f>IF(SUM('Test Sample Data'!G$3:G$50)&gt;10,IF(AND(ISNUMBER('Test Sample Data'!G42),'Test Sample Data'!G42&lt;37,'Test Sample Data'!G42&gt;0),'Test Sample Data'!G42,37),"")</f>
        <v/>
      </c>
      <c r="BH42" s="86" t="str">
        <f>IF(SUM('Test Sample Data'!H$3:H$50)&gt;10,IF(AND(ISNUMBER('Test Sample Data'!H42),'Test Sample Data'!H42&lt;37,'Test Sample Data'!H42&gt;0),'Test Sample Data'!H42,37),"")</f>
        <v/>
      </c>
      <c r="BI42" s="86" t="str">
        <f>IF(SUM('Test Sample Data'!I$3:I$50)&gt;10,IF(AND(ISNUMBER('Test Sample Data'!I42),'Test Sample Data'!I42&lt;37,'Test Sample Data'!I42&gt;0),'Test Sample Data'!I42,37),"")</f>
        <v/>
      </c>
      <c r="BJ42" s="86" t="str">
        <f>IF(SUM('Test Sample Data'!J$3:J$50)&gt;10,IF(AND(ISNUMBER('Test Sample Data'!J42),'Test Sample Data'!J42&lt;37,'Test Sample Data'!J42&gt;0),'Test Sample Data'!J42,37),"")</f>
        <v/>
      </c>
      <c r="BK42" s="86" t="str">
        <f>IF(SUM('Test Sample Data'!K$3:K$50)&gt;10,IF(AND(ISNUMBER('Test Sample Data'!K42),'Test Sample Data'!K42&lt;37,'Test Sample Data'!K42&gt;0),'Test Sample Data'!K42,37),"")</f>
        <v/>
      </c>
      <c r="BL42" s="86" t="str">
        <f>IF(SUM('Test Sample Data'!L$3:L$50)&gt;10,IF(AND(ISNUMBER('Test Sample Data'!L42),'Test Sample Data'!L42&lt;37,'Test Sample Data'!L42&gt;0),'Test Sample Data'!L42,37),"")</f>
        <v/>
      </c>
      <c r="BM42" s="86" t="str">
        <f>IF(SUM('Test Sample Data'!M$3:M$50)&gt;10,IF(AND(ISNUMBER('Test Sample Data'!M42),'Test Sample Data'!M42&lt;37,'Test Sample Data'!M42&gt;0),'Test Sample Data'!M42,37),"")</f>
        <v/>
      </c>
      <c r="BN42" s="86" t="str">
        <f>IF(SUM('Test Sample Data'!N$3:N$50)&gt;10,IF(AND(ISNUMBER('Test Sample Data'!N42),'Test Sample Data'!N42&lt;37,'Test Sample Data'!N42&gt;0),'Test Sample Data'!N42,37),"")</f>
        <v/>
      </c>
      <c r="BO42" s="86" t="str">
        <f>IF(SUM('Test Sample Data'!O$3:O$50)&gt;10,IF(AND(ISNUMBER('Test Sample Data'!O42),'Test Sample Data'!O42&lt;37,'Test Sample Data'!O42&gt;0),'Test Sample Data'!O42,37),"")</f>
        <v/>
      </c>
      <c r="BP42" s="86" t="str">
        <f>IF(SUM('Test Sample Data'!P$3:P$50)&gt;10,IF(AND(ISNUMBER('Test Sample Data'!P42),'Test Sample Data'!P42&lt;37,'Test Sample Data'!P42&gt;0),'Test Sample Data'!P42,37),"")</f>
        <v/>
      </c>
      <c r="BQ42" s="86" t="str">
        <f>IF(SUM('Test Sample Data'!Q$3:Q$50)&gt;10,IF(AND(ISNUMBER('Test Sample Data'!Q42),'Test Sample Data'!Q42&lt;37,'Test Sample Data'!Q42&gt;0),'Test Sample Data'!Q42,37),"")</f>
        <v/>
      </c>
      <c r="BR42" s="86" t="str">
        <f>IF(SUM('Test Sample Data'!R$3:R$50)&gt;10,IF(AND(ISNUMBER('Test Sample Data'!R42),'Test Sample Data'!R42&lt;37,'Test Sample Data'!R42&gt;0),'Test Sample Data'!R42,37),"")</f>
        <v/>
      </c>
      <c r="BS42" s="86" t="str">
        <f>IF(SUM('Test Sample Data'!S$3:S$50)&gt;10,IF(AND(ISNUMBER('Test Sample Data'!S42),'Test Sample Data'!S42&lt;37,'Test Sample Data'!S42&gt;0),'Test Sample Data'!S42,37),"")</f>
        <v/>
      </c>
      <c r="BT42" s="86" t="str">
        <f>IF(SUM('Test Sample Data'!T$3:T$50)&gt;10,IF(AND(ISNUMBER('Test Sample Data'!T42),'Test Sample Data'!T42&lt;37,'Test Sample Data'!T42&gt;0),'Test Sample Data'!T42,37),"")</f>
        <v/>
      </c>
      <c r="BU42" s="86" t="str">
        <f>IF(SUM('Test Sample Data'!U$3:U$50)&gt;10,IF(AND(ISNUMBER('Test Sample Data'!U42),'Test Sample Data'!U42&lt;37,'Test Sample Data'!U42&gt;0),'Test Sample Data'!U42,37),"")</f>
        <v/>
      </c>
      <c r="BV42" s="86" t="str">
        <f>IF(SUM('Test Sample Data'!V$3:V$50)&gt;10,IF(AND(ISNUMBER('Test Sample Data'!V42),'Test Sample Data'!V42&lt;37,'Test Sample Data'!V42&gt;0),'Test Sample Data'!V42,37),"")</f>
        <v/>
      </c>
      <c r="BW42" s="86" t="str">
        <f>IF(SUM('Test Sample Data'!W$3:W$50)&gt;10,IF(AND(ISNUMBER('Test Sample Data'!W42),'Test Sample Data'!W42&lt;37,'Test Sample Data'!W42&gt;0),'Test Sample Data'!W42,37),"")</f>
        <v/>
      </c>
      <c r="BX42" s="86" t="str">
        <f>IF(SUM('Test Sample Data'!X$3:X$50)&gt;10,IF(AND(ISNUMBER('Test Sample Data'!X42),'Test Sample Data'!X42&lt;37,'Test Sample Data'!X42&gt;0),'Test Sample Data'!X42,37),"")</f>
        <v/>
      </c>
      <c r="BY42" s="86" t="str">
        <f>IF(SUM('Test Sample Data'!Y$3:Y$50)&gt;10,IF(AND(ISNUMBER('Test Sample Data'!Y42),'Test Sample Data'!Y42&lt;37,'Test Sample Data'!Y42&gt;0),'Test Sample Data'!Y42,37),"")</f>
        <v/>
      </c>
      <c r="BZ42" s="86" t="str">
        <f>IF(SUM('Test Sample Data'!Z$3:Z$50)&gt;10,IF(AND(ISNUMBER('Test Sample Data'!Z42),'Test Sample Data'!Z42&lt;37,'Test Sample Data'!Z42&gt;0),'Test Sample Data'!Z42,37),"")</f>
        <v/>
      </c>
      <c r="CA42" s="86" t="str">
        <f>IF(SUM('Test Sample Data'!AA$3:AA$50)&gt;10,IF(AND(ISNUMBER('Test Sample Data'!AA42),'Test Sample Data'!AA42&lt;37,'Test Sample Data'!AA42&gt;0),'Test Sample Data'!AA42,37),"")</f>
        <v/>
      </c>
      <c r="CB42" s="86" t="str">
        <f>IF(SUM('Test Sample Data'!AB$3:AB$50)&gt;10,IF(AND(ISNUMBER('Test Sample Data'!AB42),'Test Sample Data'!AB42&lt;37,'Test Sample Data'!AB42&gt;0),'Test Sample Data'!AB42,37),"")</f>
        <v/>
      </c>
      <c r="CC42" s="86" t="str">
        <f>IF(SUM('Test Sample Data'!AC$3:AC$50)&gt;10,IF(AND(ISNUMBER('Test Sample Data'!AC42),'Test Sample Data'!AC42&lt;37,'Test Sample Data'!AC42&gt;0),'Test Sample Data'!AC42,37),"")</f>
        <v/>
      </c>
      <c r="CD42" s="86" t="str">
        <f>IF(SUM('Test Sample Data'!AD$3:AD$50)&gt;10,IF(AND(ISNUMBER('Test Sample Data'!AD42),'Test Sample Data'!AD42&lt;37,'Test Sample Data'!AD42&gt;0),'Test Sample Data'!AD42,37),"")</f>
        <v/>
      </c>
      <c r="CE42" s="86" t="str">
        <f>IF(SUM('Test Sample Data'!AE$3:AE$50)&gt;10,IF(AND(ISNUMBER('Test Sample Data'!AE42),'Test Sample Data'!AE42&lt;37,'Test Sample Data'!AE42&gt;0),'Test Sample Data'!AE42,37),"")</f>
        <v/>
      </c>
      <c r="CF42" s="86" t="str">
        <f>IF(SUM('Test Sample Data'!AF$3:AF$50)&gt;10,IF(AND(ISNUMBER('Test Sample Data'!AF42),'Test Sample Data'!AF42&lt;37,'Test Sample Data'!AF42&gt;0),'Test Sample Data'!AF42,37),"")</f>
        <v/>
      </c>
      <c r="CG42" s="86" t="str">
        <f>IF(SUM('Test Sample Data'!AG$3:AG$50)&gt;10,IF(AND(ISNUMBER('Test Sample Data'!AG42),'Test Sample Data'!AG42&lt;37,'Test Sample Data'!AG42&gt;0),'Test Sample Data'!AG42,37),"")</f>
        <v/>
      </c>
      <c r="CH42" s="86" t="str">
        <f>IF(SUM('Test Sample Data'!AH$3:AH$50)&gt;10,IF(AND(ISNUMBER('Test Sample Data'!AH42),'Test Sample Data'!AH42&lt;37,'Test Sample Data'!AH42&gt;0),'Test Sample Data'!AH42,37),"")</f>
        <v/>
      </c>
      <c r="CI42" s="86" t="str">
        <f>IF(SUM('Test Sample Data'!AI$3:AI$50)&gt;10,IF(AND(ISNUMBER('Test Sample Data'!AI42),'Test Sample Data'!AI42&lt;37,'Test Sample Data'!AI42&gt;0),'Test Sample Data'!AI42,37),"")</f>
        <v/>
      </c>
      <c r="CJ42" s="86" t="str">
        <f>IF(SUM('Test Sample Data'!AJ$3:AJ$50)&gt;10,IF(AND(ISNUMBER('Test Sample Data'!AJ42),'Test Sample Data'!AJ42&lt;37,'Test Sample Data'!AJ42&gt;0),'Test Sample Data'!AJ42,37),"")</f>
        <v/>
      </c>
      <c r="CK42" s="86" t="str">
        <f>IF(SUM('Test Sample Data'!AK$3:AK$50)&gt;10,IF(AND(ISNUMBER('Test Sample Data'!AK42),'Test Sample Data'!AK42&lt;37,'Test Sample Data'!AK42&gt;0),'Test Sample Data'!AK42,37),"")</f>
        <v/>
      </c>
      <c r="CL42" s="86" t="str">
        <f>IF(SUM('Test Sample Data'!AL$3:AL$50)&gt;10,IF(AND(ISNUMBER('Test Sample Data'!AL42),'Test Sample Data'!AL42&lt;37,'Test Sample Data'!AL42&gt;0),'Test Sample Data'!AL42,37),"")</f>
        <v/>
      </c>
      <c r="CM42" s="86" t="str">
        <f>IF(SUM('Test Sample Data'!AM$3:AM$50)&gt;10,IF(AND(ISNUMBER('Test Sample Data'!AM42),'Test Sample Data'!AM42&lt;37,'Test Sample Data'!AM42&gt;0),'Test Sample Data'!AM42,37),"")</f>
        <v/>
      </c>
      <c r="CN42" s="86" t="str">
        <f>IF(SUM('Test Sample Data'!AN$3:AN$50)&gt;10,IF(AND(ISNUMBER('Test Sample Data'!AN42),'Test Sample Data'!AN42&lt;37,'Test Sample Data'!AN42&gt;0),'Test Sample Data'!AN42,37),"")</f>
        <v/>
      </c>
      <c r="CO42" s="86" t="str">
        <f>IF(SUM('Test Sample Data'!AO$3:AO$50)&gt;10,IF(AND(ISNUMBER('Test Sample Data'!AO42),'Test Sample Data'!AO42&lt;37,'Test Sample Data'!AO42&gt;0),'Test Sample Data'!AO42,37),"")</f>
        <v/>
      </c>
      <c r="CP42" s="86" t="str">
        <f>IF(SUM('Test Sample Data'!AP$3:AP$50)&gt;10,IF(AND(ISNUMBER('Test Sample Data'!AP42),'Test Sample Data'!AP42&lt;37,'Test Sample Data'!AP42&gt;0),'Test Sample Data'!AP42,37),"")</f>
        <v/>
      </c>
      <c r="CQ42" s="86" t="str">
        <f>IF(SUM('Test Sample Data'!AQ$3:AQ$50)&gt;10,IF(AND(ISNUMBER('Test Sample Data'!AQ42),'Test Sample Data'!AQ42&lt;37,'Test Sample Data'!AQ42&gt;0),'Test Sample Data'!AQ42,37),"")</f>
        <v/>
      </c>
      <c r="CR42" s="86" t="str">
        <f>IF(SUM('Test Sample Data'!AR$3:AR$50)&gt;10,IF(AND(ISNUMBER('Test Sample Data'!AR42),'Test Sample Data'!AR42&lt;37,'Test Sample Data'!AR42&gt;0),'Test Sample Data'!AR42,37),"")</f>
        <v/>
      </c>
      <c r="CS42" s="86" t="str">
        <f>IF(SUM('Test Sample Data'!AS$3:AS$50)&gt;10,IF(AND(ISNUMBER('Test Sample Data'!AS42),'Test Sample Data'!AS42&lt;37,'Test Sample Data'!AS42&gt;0),'Test Sample Data'!AS42,37),"")</f>
        <v/>
      </c>
      <c r="CT42" s="86" t="str">
        <f>IF(SUM('Test Sample Data'!AT$3:AT$50)&gt;10,IF(AND(ISNUMBER('Test Sample Data'!AT42),'Test Sample Data'!AT42&lt;37,'Test Sample Data'!AT42&gt;0),'Test Sample Data'!AT42,37),"")</f>
        <v/>
      </c>
      <c r="CU42" s="86" t="str">
        <f>IF(SUM('Test Sample Data'!AU$3:AU$50)&gt;10,IF(AND(ISNUMBER('Test Sample Data'!AU42),'Test Sample Data'!AU42&lt;37,'Test Sample Data'!AU42&gt;0),'Test Sample Data'!AU42,37),"")</f>
        <v/>
      </c>
      <c r="CV42" s="86" t="str">
        <f>IF(SUM('Test Sample Data'!AV$3:AV$50)&gt;10,IF(AND(ISNUMBER('Test Sample Data'!AV42),'Test Sample Data'!AV42&lt;37,'Test Sample Data'!AV42&gt;0),'Test Sample Data'!AV42,37),"")</f>
        <v/>
      </c>
      <c r="CW42" s="86" t="str">
        <f>IF(SUM('Test Sample Data'!AW$3:AW$50)&gt;10,IF(AND(ISNUMBER('Test Sample Data'!AW42),'Test Sample Data'!AW42&lt;37,'Test Sample Data'!AW42&gt;0),'Test Sample Data'!AW42,37),"")</f>
        <v/>
      </c>
      <c r="CX42" s="86" t="str">
        <f>IF(SUM('Test Sample Data'!AX$3:AX$50)&gt;10,IF(AND(ISNUMBER('Test Sample Data'!AX42),'Test Sample Data'!AX42&lt;37,'Test Sample Data'!AX42&gt;0),'Test Sample Data'!AX42,37),"")</f>
        <v/>
      </c>
      <c r="CY42" s="87">
        <f>IF(ISERROR(AVERAGE(Calculations!BC42:CX42)),"",AVERAGE(Calculations!BC42:CX42))</f>
        <v>37</v>
      </c>
      <c r="CZ42" s="87">
        <f>IF(ISERROR(STDEV(Calculations!BC42:CX42)),"",IF(COUNT(Calculations!BC42:CX42)&lt;3,"N/A",STDEV(Calculations!BC42:CX42)))</f>
        <v>0</v>
      </c>
      <c r="DA42" s="84" t="s">
        <v>1556</v>
      </c>
      <c r="DB42" s="85" t="str">
        <f>'Array Table'!B41</f>
        <v>Ruminococcus torques</v>
      </c>
      <c r="DC42" s="87">
        <f>IF(SUM('No Template Controls'!C$3:C$50)&gt;10,IF(AND(ISNUMBER('No Template Controls'!C42),'No Template Controls'!C42&lt;37,'No Template Controls'!C42&gt;0),'No Template Controls'!C42,37),"")</f>
        <v>37</v>
      </c>
      <c r="DD42" s="87">
        <f>IF(SUM('No Template Controls'!D$3:D$50)&gt;10,IF(AND(ISNUMBER('No Template Controls'!D42),'No Template Controls'!D42&lt;37,'No Template Controls'!D42&gt;0),'No Template Controls'!D42,37),"")</f>
        <v>37</v>
      </c>
      <c r="DE42" s="87">
        <f>IF(SUM('No Template Controls'!E$3:E$50)&gt;10,IF(AND(ISNUMBER('No Template Controls'!E42),'No Template Controls'!E42&lt;37,'No Template Controls'!E42&gt;0),'No Template Controls'!E42,37),"")</f>
        <v>37</v>
      </c>
      <c r="DF42" s="87" t="str">
        <f>IF(SUM('No Template Controls'!F$3:F$50)&gt;10,IF(AND(ISNUMBER('No Template Controls'!F42),'No Template Controls'!F42&lt;37,'No Template Controls'!F42&gt;0),'No Template Controls'!F42,37),"")</f>
        <v/>
      </c>
      <c r="DG42" s="87" t="str">
        <f>IF(SUM('No Template Controls'!G$3:G$50)&gt;10,IF(AND(ISNUMBER('No Template Controls'!G42),'No Template Controls'!G42&lt;37,'No Template Controls'!G42&gt;0),'No Template Controls'!G42,37),"")</f>
        <v/>
      </c>
      <c r="DH42" s="87" t="str">
        <f>IF(SUM('No Template Controls'!H$3:H$50)&gt;10,IF(AND(ISNUMBER('No Template Controls'!H42),'No Template Controls'!H42&lt;37,'No Template Controls'!H42&gt;0),'No Template Controls'!H42,37),"")</f>
        <v/>
      </c>
      <c r="DI42" s="87">
        <f>IF(ISERROR(AVERAGE(Calculations!DC42:DH42)),"",AVERAGE(Calculations!DC42:DH42))</f>
        <v>37</v>
      </c>
      <c r="DJ42" s="87">
        <f>IF(ISERROR(STDEV(Calculations!DC42:DH42)),"",IF(COUNT(Calculations!DC42:DH42)&lt;3,"N/A",STDEV(Calculations!DC42:DH42)))</f>
        <v>0</v>
      </c>
      <c r="DK42" s="84" t="s">
        <v>1556</v>
      </c>
      <c r="DL42" s="85" t="str">
        <f>'Array Table'!B41</f>
        <v>Ruminococcus torques</v>
      </c>
      <c r="DM42" s="86">
        <f t="shared" si="0"/>
        <v>12.5</v>
      </c>
      <c r="DN42" s="86">
        <f t="shared" si="1"/>
        <v>12.274999999999999</v>
      </c>
      <c r="DO42" s="86">
        <f t="shared" si="2"/>
        <v>12.5</v>
      </c>
      <c r="DP42" s="86" t="str">
        <f t="shared" si="3"/>
        <v/>
      </c>
      <c r="DQ42" s="86" t="str">
        <f t="shared" si="4"/>
        <v/>
      </c>
      <c r="DR42" s="86" t="str">
        <f t="shared" si="5"/>
        <v/>
      </c>
      <c r="DS42" s="86" t="str">
        <f t="shared" si="6"/>
        <v/>
      </c>
      <c r="DT42" s="86" t="str">
        <f t="shared" si="7"/>
        <v/>
      </c>
      <c r="DU42" s="86" t="str">
        <f t="shared" si="8"/>
        <v/>
      </c>
      <c r="DV42" s="86" t="str">
        <f t="shared" si="9"/>
        <v/>
      </c>
      <c r="DW42" s="86" t="str">
        <f t="shared" si="10"/>
        <v/>
      </c>
      <c r="DX42" s="86" t="str">
        <f t="shared" si="11"/>
        <v/>
      </c>
      <c r="DY42" s="86" t="str">
        <f t="shared" si="12"/>
        <v/>
      </c>
      <c r="DZ42" s="86" t="str">
        <f t="shared" si="13"/>
        <v/>
      </c>
      <c r="EA42" s="86" t="str">
        <f t="shared" si="14"/>
        <v/>
      </c>
      <c r="EB42" s="86" t="str">
        <f t="shared" si="15"/>
        <v/>
      </c>
      <c r="EC42" s="86" t="str">
        <f t="shared" si="16"/>
        <v/>
      </c>
      <c r="ED42" s="86" t="str">
        <f t="shared" si="17"/>
        <v/>
      </c>
      <c r="EE42" s="86" t="str">
        <f t="shared" si="18"/>
        <v/>
      </c>
      <c r="EF42" s="86" t="str">
        <f t="shared" si="19"/>
        <v/>
      </c>
      <c r="EG42" s="86" t="str">
        <f t="shared" si="20"/>
        <v/>
      </c>
      <c r="EH42" s="86" t="str">
        <f t="shared" si="21"/>
        <v/>
      </c>
      <c r="EI42" s="86" t="str">
        <f t="shared" si="22"/>
        <v/>
      </c>
      <c r="EJ42" s="86" t="str">
        <f t="shared" si="23"/>
        <v/>
      </c>
      <c r="EK42" s="86" t="str">
        <f t="shared" si="24"/>
        <v/>
      </c>
      <c r="EL42" s="86" t="str">
        <f t="shared" si="25"/>
        <v/>
      </c>
      <c r="EM42" s="86" t="str">
        <f t="shared" si="26"/>
        <v/>
      </c>
      <c r="EN42" s="86" t="str">
        <f t="shared" si="27"/>
        <v/>
      </c>
      <c r="EO42" s="86" t="str">
        <f t="shared" si="28"/>
        <v/>
      </c>
      <c r="EP42" s="86" t="str">
        <f t="shared" si="29"/>
        <v/>
      </c>
      <c r="EQ42" s="86" t="str">
        <f t="shared" si="30"/>
        <v/>
      </c>
      <c r="ER42" s="86" t="str">
        <f t="shared" si="31"/>
        <v/>
      </c>
      <c r="ES42" s="86" t="str">
        <f t="shared" si="32"/>
        <v/>
      </c>
      <c r="ET42" s="86" t="str">
        <f t="shared" si="33"/>
        <v/>
      </c>
      <c r="EU42" s="86" t="str">
        <f t="shared" si="34"/>
        <v/>
      </c>
      <c r="EV42" s="86" t="str">
        <f t="shared" si="35"/>
        <v/>
      </c>
      <c r="EW42" s="86" t="str">
        <f t="shared" si="36"/>
        <v/>
      </c>
      <c r="EX42" s="86" t="str">
        <f t="shared" si="37"/>
        <v/>
      </c>
      <c r="EY42" s="86" t="str">
        <f t="shared" si="38"/>
        <v/>
      </c>
      <c r="EZ42" s="86" t="str">
        <f t="shared" si="39"/>
        <v/>
      </c>
      <c r="FA42" s="86" t="str">
        <f t="shared" si="40"/>
        <v/>
      </c>
      <c r="FB42" s="86" t="str">
        <f t="shared" si="41"/>
        <v/>
      </c>
      <c r="FC42" s="86" t="str">
        <f t="shared" si="42"/>
        <v/>
      </c>
      <c r="FD42" s="86" t="str">
        <f t="shared" si="43"/>
        <v/>
      </c>
      <c r="FE42" s="86" t="str">
        <f t="shared" si="44"/>
        <v/>
      </c>
      <c r="FF42" s="86" t="str">
        <f t="shared" si="45"/>
        <v/>
      </c>
      <c r="FG42" s="86" t="str">
        <f t="shared" si="46"/>
        <v/>
      </c>
      <c r="FH42" s="86" t="str">
        <f t="shared" si="47"/>
        <v/>
      </c>
      <c r="FI42" s="88">
        <f t="shared" si="48"/>
        <v>12.424999999999999</v>
      </c>
      <c r="FJ42" s="84" t="s">
        <v>1556</v>
      </c>
      <c r="FK42" s="85" t="str">
        <f>'Array Table'!B41</f>
        <v>Ruminococcus torques</v>
      </c>
      <c r="FL42" s="86">
        <f t="shared" si="49"/>
        <v>12.645</v>
      </c>
      <c r="FM42" s="86">
        <f t="shared" si="50"/>
        <v>11.645</v>
      </c>
      <c r="FN42" s="86">
        <f t="shared" si="51"/>
        <v>13.145</v>
      </c>
      <c r="FO42" s="86" t="str">
        <f t="shared" si="52"/>
        <v/>
      </c>
      <c r="FP42" s="86" t="str">
        <f t="shared" si="53"/>
        <v/>
      </c>
      <c r="FQ42" s="86" t="str">
        <f t="shared" si="54"/>
        <v/>
      </c>
      <c r="FR42" s="86" t="str">
        <f t="shared" si="55"/>
        <v/>
      </c>
      <c r="FS42" s="86" t="str">
        <f t="shared" si="56"/>
        <v/>
      </c>
      <c r="FT42" s="86" t="str">
        <f t="shared" si="57"/>
        <v/>
      </c>
      <c r="FU42" s="86" t="str">
        <f t="shared" si="58"/>
        <v/>
      </c>
      <c r="FV42" s="86" t="str">
        <f t="shared" si="59"/>
        <v/>
      </c>
      <c r="FW42" s="86" t="str">
        <f t="shared" si="60"/>
        <v/>
      </c>
      <c r="FX42" s="86" t="str">
        <f t="shared" si="61"/>
        <v/>
      </c>
      <c r="FY42" s="86" t="str">
        <f t="shared" si="62"/>
        <v/>
      </c>
      <c r="FZ42" s="86" t="str">
        <f t="shared" si="63"/>
        <v/>
      </c>
      <c r="GA42" s="86" t="str">
        <f t="shared" si="64"/>
        <v/>
      </c>
      <c r="GB42" s="86" t="str">
        <f t="shared" si="65"/>
        <v/>
      </c>
      <c r="GC42" s="86" t="str">
        <f t="shared" si="66"/>
        <v/>
      </c>
      <c r="GD42" s="86" t="str">
        <f t="shared" si="67"/>
        <v/>
      </c>
      <c r="GE42" s="86" t="str">
        <f t="shared" si="68"/>
        <v/>
      </c>
      <c r="GF42" s="86" t="str">
        <f t="shared" si="69"/>
        <v/>
      </c>
      <c r="GG42" s="86" t="str">
        <f t="shared" si="70"/>
        <v/>
      </c>
      <c r="GH42" s="86" t="str">
        <f t="shared" si="71"/>
        <v/>
      </c>
      <c r="GI42" s="86" t="str">
        <f t="shared" si="72"/>
        <v/>
      </c>
      <c r="GJ42" s="86" t="str">
        <f t="shared" si="73"/>
        <v/>
      </c>
      <c r="GK42" s="86" t="str">
        <f t="shared" si="74"/>
        <v/>
      </c>
      <c r="GL42" s="86" t="str">
        <f t="shared" si="75"/>
        <v/>
      </c>
      <c r="GM42" s="86" t="str">
        <f t="shared" si="76"/>
        <v/>
      </c>
      <c r="GN42" s="86" t="str">
        <f t="shared" si="77"/>
        <v/>
      </c>
      <c r="GO42" s="86" t="str">
        <f t="shared" si="78"/>
        <v/>
      </c>
      <c r="GP42" s="86" t="str">
        <f t="shared" si="79"/>
        <v/>
      </c>
      <c r="GQ42" s="86" t="str">
        <f t="shared" si="80"/>
        <v/>
      </c>
      <c r="GR42" s="86" t="str">
        <f t="shared" si="81"/>
        <v/>
      </c>
      <c r="GS42" s="86" t="str">
        <f t="shared" si="82"/>
        <v/>
      </c>
      <c r="GT42" s="86" t="str">
        <f t="shared" si="83"/>
        <v/>
      </c>
      <c r="GU42" s="86" t="str">
        <f t="shared" si="84"/>
        <v/>
      </c>
      <c r="GV42" s="86" t="str">
        <f t="shared" si="85"/>
        <v/>
      </c>
      <c r="GW42" s="86" t="str">
        <f t="shared" si="86"/>
        <v/>
      </c>
      <c r="GX42" s="86" t="str">
        <f t="shared" si="87"/>
        <v/>
      </c>
      <c r="GY42" s="86" t="str">
        <f t="shared" si="88"/>
        <v/>
      </c>
      <c r="GZ42" s="86" t="str">
        <f t="shared" si="89"/>
        <v/>
      </c>
      <c r="HA42" s="86" t="str">
        <f t="shared" si="90"/>
        <v/>
      </c>
      <c r="HB42" s="86" t="str">
        <f t="shared" si="91"/>
        <v/>
      </c>
      <c r="HC42" s="86" t="str">
        <f t="shared" si="92"/>
        <v/>
      </c>
      <c r="HD42" s="86" t="str">
        <f t="shared" si="93"/>
        <v/>
      </c>
      <c r="HE42" s="86" t="str">
        <f t="shared" si="94"/>
        <v/>
      </c>
      <c r="HF42" s="86" t="str">
        <f t="shared" si="95"/>
        <v/>
      </c>
      <c r="HG42" s="86" t="str">
        <f t="shared" si="96"/>
        <v/>
      </c>
      <c r="HH42" s="89">
        <f t="shared" si="97"/>
        <v>12.478333333333333</v>
      </c>
      <c r="HI42" s="84" t="s">
        <v>1556</v>
      </c>
      <c r="HJ42" s="85" t="str">
        <f>'Array Table'!B41</f>
        <v>Ruminococcus torques</v>
      </c>
      <c r="HK42" s="87">
        <f t="shared" si="296"/>
        <v>-1.0376596591597496</v>
      </c>
      <c r="HL42" s="90">
        <f t="shared" si="149"/>
        <v>0.96370711839154977</v>
      </c>
      <c r="HM42" s="87">
        <f t="shared" si="150"/>
        <v>-1.6054933102079946E-2</v>
      </c>
      <c r="HN42" s="84" t="s">
        <v>1556</v>
      </c>
      <c r="HO42" s="85" t="str">
        <f>'Array Table'!B41</f>
        <v>Ruminococcus torques</v>
      </c>
      <c r="HP42" s="92">
        <f t="shared" si="151"/>
        <v>0</v>
      </c>
      <c r="HQ42" s="92">
        <f t="shared" si="236"/>
        <v>0</v>
      </c>
      <c r="HR42" s="92">
        <f t="shared" si="237"/>
        <v>0</v>
      </c>
      <c r="HS42" s="92" t="str">
        <f t="shared" si="238"/>
        <v/>
      </c>
      <c r="HT42" s="92" t="str">
        <f t="shared" si="239"/>
        <v/>
      </c>
      <c r="HU42" s="92" t="str">
        <f t="shared" si="240"/>
        <v/>
      </c>
      <c r="HV42" s="92" t="str">
        <f t="shared" si="241"/>
        <v/>
      </c>
      <c r="HW42" s="92" t="str">
        <f t="shared" si="242"/>
        <v/>
      </c>
      <c r="HX42" s="92" t="str">
        <f t="shared" si="243"/>
        <v/>
      </c>
      <c r="HY42" s="92" t="str">
        <f t="shared" si="244"/>
        <v/>
      </c>
      <c r="HZ42" s="92" t="str">
        <f t="shared" si="245"/>
        <v/>
      </c>
      <c r="IA42" s="92" t="str">
        <f t="shared" si="246"/>
        <v/>
      </c>
      <c r="IB42" s="92" t="str">
        <f t="shared" si="247"/>
        <v/>
      </c>
      <c r="IC42" s="92" t="str">
        <f t="shared" si="248"/>
        <v/>
      </c>
      <c r="ID42" s="92" t="str">
        <f t="shared" si="249"/>
        <v/>
      </c>
      <c r="IE42" s="92" t="str">
        <f t="shared" si="250"/>
        <v/>
      </c>
      <c r="IF42" s="92" t="str">
        <f t="shared" si="251"/>
        <v/>
      </c>
      <c r="IG42" s="92" t="str">
        <f t="shared" si="252"/>
        <v/>
      </c>
      <c r="IH42" s="92" t="str">
        <f t="shared" si="253"/>
        <v/>
      </c>
      <c r="II42" s="92" t="str">
        <f t="shared" si="254"/>
        <v/>
      </c>
      <c r="IJ42" s="92" t="str">
        <f t="shared" si="255"/>
        <v/>
      </c>
      <c r="IK42" s="92" t="str">
        <f t="shared" si="155"/>
        <v/>
      </c>
      <c r="IL42" s="92" t="str">
        <f t="shared" si="156"/>
        <v/>
      </c>
      <c r="IM42" s="92" t="str">
        <f t="shared" si="157"/>
        <v/>
      </c>
      <c r="IN42" s="92" t="str">
        <f t="shared" si="158"/>
        <v/>
      </c>
      <c r="IO42" s="92" t="str">
        <f t="shared" si="159"/>
        <v/>
      </c>
      <c r="IP42" s="92" t="str">
        <f t="shared" si="160"/>
        <v/>
      </c>
      <c r="IQ42" s="92" t="str">
        <f t="shared" si="161"/>
        <v/>
      </c>
      <c r="IR42" s="92" t="str">
        <f t="shared" si="162"/>
        <v/>
      </c>
      <c r="IS42" s="92" t="str">
        <f t="shared" si="163"/>
        <v/>
      </c>
      <c r="IT42" s="92" t="str">
        <f t="shared" si="164"/>
        <v/>
      </c>
      <c r="IU42" s="92" t="str">
        <f t="shared" si="165"/>
        <v/>
      </c>
      <c r="IV42" s="92" t="str">
        <f t="shared" si="166"/>
        <v/>
      </c>
      <c r="IW42" s="92" t="str">
        <f t="shared" si="167"/>
        <v/>
      </c>
      <c r="IX42" s="92" t="str">
        <f t="shared" si="168"/>
        <v/>
      </c>
      <c r="IY42" s="92" t="str">
        <f t="shared" si="169"/>
        <v/>
      </c>
      <c r="IZ42" s="92" t="str">
        <f t="shared" si="170"/>
        <v/>
      </c>
      <c r="JA42" s="92" t="str">
        <f t="shared" si="171"/>
        <v/>
      </c>
      <c r="JB42" s="92" t="str">
        <f t="shared" si="172"/>
        <v/>
      </c>
      <c r="JC42" s="92" t="str">
        <f t="shared" si="173"/>
        <v/>
      </c>
      <c r="JD42" s="92" t="str">
        <f t="shared" si="174"/>
        <v/>
      </c>
      <c r="JE42" s="92" t="str">
        <f t="shared" si="175"/>
        <v/>
      </c>
      <c r="JF42" s="92" t="str">
        <f t="shared" si="176"/>
        <v/>
      </c>
      <c r="JG42" s="92" t="str">
        <f t="shared" si="177"/>
        <v/>
      </c>
      <c r="JH42" s="92" t="str">
        <f t="shared" si="178"/>
        <v/>
      </c>
      <c r="JI42" s="92" t="str">
        <f t="shared" si="179"/>
        <v/>
      </c>
      <c r="JJ42" s="92" t="str">
        <f t="shared" si="180"/>
        <v/>
      </c>
      <c r="JK42" s="92" t="str">
        <f t="shared" si="181"/>
        <v/>
      </c>
      <c r="JL42" s="84" t="s">
        <v>1556</v>
      </c>
      <c r="JM42" s="85" t="str">
        <f>'Array Table'!B41</f>
        <v>Ruminococcus torques</v>
      </c>
      <c r="JN42" s="92">
        <f t="shared" si="152"/>
        <v>0</v>
      </c>
      <c r="JO42" s="92">
        <f t="shared" si="256"/>
        <v>0</v>
      </c>
      <c r="JP42" s="92">
        <f t="shared" si="257"/>
        <v>0</v>
      </c>
      <c r="JQ42" s="92" t="str">
        <f t="shared" si="258"/>
        <v/>
      </c>
      <c r="JR42" s="92" t="str">
        <f t="shared" si="259"/>
        <v/>
      </c>
      <c r="JS42" s="92" t="str">
        <f t="shared" si="260"/>
        <v/>
      </c>
      <c r="JT42" s="92" t="str">
        <f t="shared" si="261"/>
        <v/>
      </c>
      <c r="JU42" s="92" t="str">
        <f t="shared" si="262"/>
        <v/>
      </c>
      <c r="JV42" s="92" t="str">
        <f t="shared" si="263"/>
        <v/>
      </c>
      <c r="JW42" s="92" t="str">
        <f t="shared" si="264"/>
        <v/>
      </c>
      <c r="JX42" s="92" t="str">
        <f t="shared" si="265"/>
        <v/>
      </c>
      <c r="JY42" s="92" t="str">
        <f t="shared" si="266"/>
        <v/>
      </c>
      <c r="JZ42" s="92" t="str">
        <f t="shared" si="267"/>
        <v/>
      </c>
      <c r="KA42" s="92" t="str">
        <f t="shared" si="268"/>
        <v/>
      </c>
      <c r="KB42" s="92" t="str">
        <f t="shared" si="269"/>
        <v/>
      </c>
      <c r="KC42" s="92" t="str">
        <f t="shared" si="270"/>
        <v/>
      </c>
      <c r="KD42" s="92" t="str">
        <f t="shared" si="271"/>
        <v/>
      </c>
      <c r="KE42" s="92" t="str">
        <f t="shared" si="272"/>
        <v/>
      </c>
      <c r="KF42" s="92" t="str">
        <f t="shared" si="273"/>
        <v/>
      </c>
      <c r="KG42" s="92" t="str">
        <f t="shared" si="274"/>
        <v/>
      </c>
      <c r="KH42" s="92" t="str">
        <f t="shared" si="275"/>
        <v/>
      </c>
      <c r="KI42" s="92" t="str">
        <f t="shared" si="182"/>
        <v/>
      </c>
      <c r="KJ42" s="92" t="str">
        <f t="shared" si="183"/>
        <v/>
      </c>
      <c r="KK42" s="92" t="str">
        <f t="shared" si="184"/>
        <v/>
      </c>
      <c r="KL42" s="92" t="str">
        <f t="shared" si="185"/>
        <v/>
      </c>
      <c r="KM42" s="92" t="str">
        <f t="shared" si="186"/>
        <v/>
      </c>
      <c r="KN42" s="92" t="str">
        <f t="shared" si="187"/>
        <v/>
      </c>
      <c r="KO42" s="92" t="str">
        <f t="shared" si="188"/>
        <v/>
      </c>
      <c r="KP42" s="92" t="str">
        <f t="shared" si="189"/>
        <v/>
      </c>
      <c r="KQ42" s="92" t="str">
        <f t="shared" si="190"/>
        <v/>
      </c>
      <c r="KR42" s="92" t="str">
        <f t="shared" si="191"/>
        <v/>
      </c>
      <c r="KS42" s="92" t="str">
        <f t="shared" si="192"/>
        <v/>
      </c>
      <c r="KT42" s="92" t="str">
        <f t="shared" si="193"/>
        <v/>
      </c>
      <c r="KU42" s="92" t="str">
        <f t="shared" si="194"/>
        <v/>
      </c>
      <c r="KV42" s="92" t="str">
        <f t="shared" si="195"/>
        <v/>
      </c>
      <c r="KW42" s="92" t="str">
        <f t="shared" si="196"/>
        <v/>
      </c>
      <c r="KX42" s="92" t="str">
        <f t="shared" si="197"/>
        <v/>
      </c>
      <c r="KY42" s="92" t="str">
        <f t="shared" si="198"/>
        <v/>
      </c>
      <c r="KZ42" s="92" t="str">
        <f t="shared" si="199"/>
        <v/>
      </c>
      <c r="LA42" s="92" t="str">
        <f t="shared" si="200"/>
        <v/>
      </c>
      <c r="LB42" s="92" t="str">
        <f t="shared" si="201"/>
        <v/>
      </c>
      <c r="LC42" s="92" t="str">
        <f t="shared" si="202"/>
        <v/>
      </c>
      <c r="LD42" s="92" t="str">
        <f t="shared" si="203"/>
        <v/>
      </c>
      <c r="LE42" s="92" t="str">
        <f t="shared" si="204"/>
        <v/>
      </c>
      <c r="LF42" s="92" t="str">
        <f t="shared" si="205"/>
        <v/>
      </c>
      <c r="LG42" s="92" t="str">
        <f t="shared" si="206"/>
        <v/>
      </c>
      <c r="LH42" s="92" t="str">
        <f t="shared" si="207"/>
        <v/>
      </c>
      <c r="LI42" s="92" t="str">
        <f t="shared" si="208"/>
        <v/>
      </c>
      <c r="LJ42" s="84" t="s">
        <v>1556</v>
      </c>
      <c r="LK42" s="85" t="str">
        <f>'Array Table'!B41</f>
        <v>Ruminococcus torques</v>
      </c>
      <c r="LL42" s="93" t="str">
        <f t="shared" si="153"/>
        <v>-</v>
      </c>
      <c r="LM42" s="93" t="str">
        <f t="shared" si="276"/>
        <v>-</v>
      </c>
      <c r="LN42" s="93" t="str">
        <f t="shared" si="277"/>
        <v>-</v>
      </c>
      <c r="LO42" s="93" t="str">
        <f t="shared" si="278"/>
        <v/>
      </c>
      <c r="LP42" s="93" t="str">
        <f t="shared" si="279"/>
        <v/>
      </c>
      <c r="LQ42" s="93" t="str">
        <f t="shared" si="280"/>
        <v/>
      </c>
      <c r="LR42" s="93" t="str">
        <f t="shared" si="281"/>
        <v/>
      </c>
      <c r="LS42" s="93" t="str">
        <f t="shared" si="282"/>
        <v/>
      </c>
      <c r="LT42" s="93" t="str">
        <f t="shared" si="283"/>
        <v/>
      </c>
      <c r="LU42" s="93" t="str">
        <f t="shared" si="284"/>
        <v/>
      </c>
      <c r="LV42" s="93" t="str">
        <f t="shared" si="285"/>
        <v/>
      </c>
      <c r="LW42" s="93" t="str">
        <f t="shared" si="286"/>
        <v/>
      </c>
      <c r="LX42" s="93" t="str">
        <f t="shared" si="287"/>
        <v/>
      </c>
      <c r="LY42" s="93" t="str">
        <f t="shared" si="288"/>
        <v/>
      </c>
      <c r="LZ42" s="93" t="str">
        <f t="shared" si="289"/>
        <v/>
      </c>
      <c r="MA42" s="93" t="str">
        <f t="shared" si="290"/>
        <v/>
      </c>
      <c r="MB42" s="93" t="str">
        <f t="shared" si="291"/>
        <v/>
      </c>
      <c r="MC42" s="93" t="str">
        <f t="shared" si="292"/>
        <v/>
      </c>
      <c r="MD42" s="93" t="str">
        <f t="shared" si="293"/>
        <v/>
      </c>
      <c r="ME42" s="93" t="str">
        <f t="shared" si="294"/>
        <v/>
      </c>
      <c r="MF42" s="93" t="str">
        <f t="shared" si="295"/>
        <v/>
      </c>
      <c r="MG42" s="93" t="str">
        <f t="shared" si="209"/>
        <v/>
      </c>
      <c r="MH42" s="93" t="str">
        <f t="shared" si="210"/>
        <v/>
      </c>
      <c r="MI42" s="93" t="str">
        <f t="shared" si="211"/>
        <v/>
      </c>
      <c r="MJ42" s="93" t="str">
        <f t="shared" si="212"/>
        <v/>
      </c>
      <c r="MK42" s="93" t="str">
        <f t="shared" si="213"/>
        <v/>
      </c>
      <c r="ML42" s="93" t="str">
        <f t="shared" si="214"/>
        <v/>
      </c>
      <c r="MM42" s="93" t="str">
        <f t="shared" si="215"/>
        <v/>
      </c>
      <c r="MN42" s="93" t="str">
        <f t="shared" si="216"/>
        <v/>
      </c>
      <c r="MO42" s="93" t="str">
        <f t="shared" si="217"/>
        <v/>
      </c>
      <c r="MP42" s="93" t="str">
        <f t="shared" si="218"/>
        <v/>
      </c>
      <c r="MQ42" s="93" t="str">
        <f t="shared" si="219"/>
        <v/>
      </c>
      <c r="MR42" s="93" t="str">
        <f t="shared" si="220"/>
        <v/>
      </c>
      <c r="MS42" s="93" t="str">
        <f t="shared" si="221"/>
        <v/>
      </c>
      <c r="MT42" s="93" t="str">
        <f t="shared" si="222"/>
        <v/>
      </c>
      <c r="MU42" s="93" t="str">
        <f t="shared" si="223"/>
        <v/>
      </c>
      <c r="MV42" s="93" t="str">
        <f t="shared" si="224"/>
        <v/>
      </c>
      <c r="MW42" s="93" t="str">
        <f t="shared" si="225"/>
        <v/>
      </c>
      <c r="MX42" s="93" t="str">
        <f t="shared" si="226"/>
        <v/>
      </c>
      <c r="MY42" s="93" t="str">
        <f t="shared" si="227"/>
        <v/>
      </c>
      <c r="MZ42" s="93" t="str">
        <f t="shared" si="228"/>
        <v/>
      </c>
      <c r="NA42" s="93" t="str">
        <f t="shared" si="229"/>
        <v/>
      </c>
      <c r="NB42" s="93" t="str">
        <f t="shared" si="230"/>
        <v/>
      </c>
      <c r="NC42" s="93" t="str">
        <f t="shared" si="231"/>
        <v/>
      </c>
      <c r="ND42" s="93" t="str">
        <f t="shared" si="232"/>
        <v/>
      </c>
      <c r="NE42" s="93" t="str">
        <f t="shared" si="233"/>
        <v/>
      </c>
      <c r="NF42" s="93" t="str">
        <f t="shared" si="234"/>
        <v/>
      </c>
      <c r="NG42" s="93" t="str">
        <f t="shared" si="235"/>
        <v/>
      </c>
      <c r="NH42" s="84" t="s">
        <v>1556</v>
      </c>
      <c r="NI42" s="85" t="str">
        <f>'Array Table'!B41</f>
        <v>Ruminococcus torques</v>
      </c>
      <c r="NJ42" s="93" t="str">
        <f t="shared" si="101"/>
        <v>-</v>
      </c>
      <c r="NK42" s="93" t="str">
        <f t="shared" si="102"/>
        <v>-</v>
      </c>
      <c r="NL42" s="93" t="str">
        <f t="shared" si="103"/>
        <v>-</v>
      </c>
      <c r="NM42" s="93" t="str">
        <f t="shared" si="104"/>
        <v/>
      </c>
      <c r="NN42" s="93" t="str">
        <f t="shared" si="105"/>
        <v/>
      </c>
      <c r="NO42" s="93" t="str">
        <f t="shared" si="106"/>
        <v/>
      </c>
      <c r="NP42" s="93" t="str">
        <f t="shared" si="107"/>
        <v/>
      </c>
      <c r="NQ42" s="93" t="str">
        <f t="shared" si="108"/>
        <v/>
      </c>
      <c r="NR42" s="93" t="str">
        <f t="shared" si="109"/>
        <v/>
      </c>
      <c r="NS42" s="93" t="str">
        <f t="shared" si="110"/>
        <v/>
      </c>
      <c r="NT42" s="93" t="str">
        <f t="shared" si="111"/>
        <v/>
      </c>
      <c r="NU42" s="93" t="str">
        <f t="shared" si="112"/>
        <v/>
      </c>
      <c r="NV42" s="93" t="str">
        <f t="shared" si="113"/>
        <v/>
      </c>
      <c r="NW42" s="93" t="str">
        <f t="shared" si="114"/>
        <v/>
      </c>
      <c r="NX42" s="93" t="str">
        <f t="shared" si="115"/>
        <v/>
      </c>
      <c r="NY42" s="93" t="str">
        <f t="shared" si="116"/>
        <v/>
      </c>
      <c r="NZ42" s="93" t="str">
        <f t="shared" si="117"/>
        <v/>
      </c>
      <c r="OA42" s="93" t="str">
        <f t="shared" si="118"/>
        <v/>
      </c>
      <c r="OB42" s="93" t="str">
        <f t="shared" si="119"/>
        <v/>
      </c>
      <c r="OC42" s="93" t="str">
        <f t="shared" si="120"/>
        <v/>
      </c>
      <c r="OD42" s="93" t="str">
        <f t="shared" si="121"/>
        <v/>
      </c>
      <c r="OE42" s="93" t="str">
        <f t="shared" si="122"/>
        <v/>
      </c>
      <c r="OF42" s="93" t="str">
        <f t="shared" si="123"/>
        <v/>
      </c>
      <c r="OG42" s="93" t="str">
        <f t="shared" si="124"/>
        <v/>
      </c>
      <c r="OH42" s="93" t="str">
        <f t="shared" si="125"/>
        <v/>
      </c>
      <c r="OI42" s="93" t="str">
        <f t="shared" si="126"/>
        <v/>
      </c>
      <c r="OJ42" s="93" t="str">
        <f t="shared" si="127"/>
        <v/>
      </c>
      <c r="OK42" s="93" t="str">
        <f t="shared" si="128"/>
        <v/>
      </c>
      <c r="OL42" s="93" t="str">
        <f t="shared" si="129"/>
        <v/>
      </c>
      <c r="OM42" s="93" t="str">
        <f t="shared" si="130"/>
        <v/>
      </c>
      <c r="ON42" s="93" t="str">
        <f t="shared" si="131"/>
        <v/>
      </c>
      <c r="OO42" s="93" t="str">
        <f t="shared" si="132"/>
        <v/>
      </c>
      <c r="OP42" s="93" t="str">
        <f t="shared" si="133"/>
        <v/>
      </c>
      <c r="OQ42" s="93" t="str">
        <f t="shared" si="134"/>
        <v/>
      </c>
      <c r="OR42" s="93" t="str">
        <f t="shared" si="135"/>
        <v/>
      </c>
      <c r="OS42" s="93" t="str">
        <f t="shared" si="136"/>
        <v/>
      </c>
      <c r="OT42" s="93" t="str">
        <f t="shared" si="137"/>
        <v/>
      </c>
      <c r="OU42" s="93" t="str">
        <f t="shared" si="138"/>
        <v/>
      </c>
      <c r="OV42" s="93" t="str">
        <f t="shared" si="139"/>
        <v/>
      </c>
      <c r="OW42" s="93" t="str">
        <f t="shared" si="140"/>
        <v/>
      </c>
      <c r="OX42" s="93" t="str">
        <f t="shared" si="141"/>
        <v/>
      </c>
      <c r="OY42" s="93" t="str">
        <f t="shared" si="142"/>
        <v/>
      </c>
      <c r="OZ42" s="93" t="str">
        <f t="shared" si="143"/>
        <v/>
      </c>
      <c r="PA42" s="93" t="str">
        <f t="shared" si="144"/>
        <v/>
      </c>
      <c r="PB42" s="93" t="str">
        <f t="shared" si="145"/>
        <v/>
      </c>
      <c r="PC42" s="93" t="str">
        <f t="shared" si="146"/>
        <v/>
      </c>
      <c r="PD42" s="93" t="str">
        <f t="shared" si="147"/>
        <v/>
      </c>
      <c r="PE42" s="93" t="str">
        <f t="shared" si="148"/>
        <v/>
      </c>
    </row>
    <row r="43" spans="1:421" ht="12.75" x14ac:dyDescent="0.25">
      <c r="A43" s="84" t="s">
        <v>1557</v>
      </c>
      <c r="B43" s="85" t="str">
        <f>'Array Table'!B42</f>
        <v>Sporobacter termitidis</v>
      </c>
      <c r="C43" s="86">
        <f>IF(SUM('Control Sample Data'!C$3:C$50)&gt;10,IF(AND(ISNUMBER('Control Sample Data'!C43),'Control Sample Data'!C43&lt;37,'Control Sample Data'!C43&gt;0),'Control Sample Data'!C43,37),"")</f>
        <v>28.65</v>
      </c>
      <c r="D43" s="86">
        <f>IF(SUM('Control Sample Data'!D$3:D$50)&gt;10,IF(AND(ISNUMBER('Control Sample Data'!D43),'Control Sample Data'!D43&lt;37,'Control Sample Data'!D43&gt;0),'Control Sample Data'!D43,37),"")</f>
        <v>28.56</v>
      </c>
      <c r="E43" s="86">
        <f>IF(SUM('Control Sample Data'!E$3:E$50)&gt;10,IF(AND(ISNUMBER('Control Sample Data'!E43),'Control Sample Data'!E43&lt;37,'Control Sample Data'!E43&gt;0),'Control Sample Data'!E43,37),"")</f>
        <v>28.38</v>
      </c>
      <c r="F43" s="86" t="str">
        <f>IF(SUM('Control Sample Data'!F$3:F$50)&gt;10,IF(AND(ISNUMBER('Control Sample Data'!F43),'Control Sample Data'!F43&lt;37,'Control Sample Data'!F43&gt;0),'Control Sample Data'!F43,37),"")</f>
        <v/>
      </c>
      <c r="G43" s="86" t="str">
        <f>IF(SUM('Control Sample Data'!G$3:G$50)&gt;10,IF(AND(ISNUMBER('Control Sample Data'!G43),'Control Sample Data'!G43&lt;37,'Control Sample Data'!G43&gt;0),'Control Sample Data'!G43,37),"")</f>
        <v/>
      </c>
      <c r="H43" s="86" t="str">
        <f>IF(SUM('Control Sample Data'!H$3:H$50)&gt;10,IF(AND(ISNUMBER('Control Sample Data'!H43),'Control Sample Data'!H43&lt;37,'Control Sample Data'!H43&gt;0),'Control Sample Data'!H43,37),"")</f>
        <v/>
      </c>
      <c r="I43" s="86" t="str">
        <f>IF(SUM('Control Sample Data'!I$3:I$50)&gt;10,IF(AND(ISNUMBER('Control Sample Data'!I43),'Control Sample Data'!I43&lt;37,'Control Sample Data'!I43&gt;0),'Control Sample Data'!I43,37),"")</f>
        <v/>
      </c>
      <c r="J43" s="86" t="str">
        <f>IF(SUM('Control Sample Data'!J$3:J$50)&gt;10,IF(AND(ISNUMBER('Control Sample Data'!J43),'Control Sample Data'!J43&lt;37,'Control Sample Data'!J43&gt;0),'Control Sample Data'!J43,37),"")</f>
        <v/>
      </c>
      <c r="K43" s="86" t="str">
        <f>IF(SUM('Control Sample Data'!K$3:K$50)&gt;10,IF(AND(ISNUMBER('Control Sample Data'!K43),'Control Sample Data'!K43&lt;37,'Control Sample Data'!K43&gt;0),'Control Sample Data'!K43,37),"")</f>
        <v/>
      </c>
      <c r="L43" s="86" t="str">
        <f>IF(SUM('Control Sample Data'!L$3:L$50)&gt;10,IF(AND(ISNUMBER('Control Sample Data'!L43),'Control Sample Data'!L43&lt;37,'Control Sample Data'!L43&gt;0),'Control Sample Data'!L43,37),"")</f>
        <v/>
      </c>
      <c r="M43" s="86" t="str">
        <f>IF(SUM('Control Sample Data'!M$3:M$50)&gt;10,IF(AND(ISNUMBER('Control Sample Data'!M43),'Control Sample Data'!M43&lt;37,'Control Sample Data'!M43&gt;0),'Control Sample Data'!M43,37),"")</f>
        <v/>
      </c>
      <c r="N43" s="86" t="str">
        <f>IF(SUM('Control Sample Data'!N$3:N$50)&gt;10,IF(AND(ISNUMBER('Control Sample Data'!N43),'Control Sample Data'!N43&lt;37,'Control Sample Data'!N43&gt;0),'Control Sample Data'!N43,37),"")</f>
        <v/>
      </c>
      <c r="O43" s="86" t="str">
        <f>IF(SUM('Control Sample Data'!O$3:O$50)&gt;10,IF(AND(ISNUMBER('Control Sample Data'!O43),'Control Sample Data'!O43&lt;37,'Control Sample Data'!O43&gt;0),'Control Sample Data'!O43,37),"")</f>
        <v/>
      </c>
      <c r="P43" s="86" t="str">
        <f>IF(SUM('Control Sample Data'!P$3:P$50)&gt;10,IF(AND(ISNUMBER('Control Sample Data'!P43),'Control Sample Data'!P43&lt;37,'Control Sample Data'!P43&gt;0),'Control Sample Data'!P43,37),"")</f>
        <v/>
      </c>
      <c r="Q43" s="86" t="str">
        <f>IF(SUM('Control Sample Data'!Q$3:Q$50)&gt;10,IF(AND(ISNUMBER('Control Sample Data'!Q43),'Control Sample Data'!Q43&lt;37,'Control Sample Data'!Q43&gt;0),'Control Sample Data'!Q43,37),"")</f>
        <v/>
      </c>
      <c r="R43" s="86" t="str">
        <f>IF(SUM('Control Sample Data'!R$3:R$50)&gt;10,IF(AND(ISNUMBER('Control Sample Data'!R43),'Control Sample Data'!R43&lt;37,'Control Sample Data'!R43&gt;0),'Control Sample Data'!R43,37),"")</f>
        <v/>
      </c>
      <c r="S43" s="86" t="str">
        <f>IF(SUM('Control Sample Data'!S$3:S$50)&gt;10,IF(AND(ISNUMBER('Control Sample Data'!S43),'Control Sample Data'!S43&lt;37,'Control Sample Data'!S43&gt;0),'Control Sample Data'!S43,37),"")</f>
        <v/>
      </c>
      <c r="T43" s="86" t="str">
        <f>IF(SUM('Control Sample Data'!T$3:T$50)&gt;10,IF(AND(ISNUMBER('Control Sample Data'!T43),'Control Sample Data'!T43&lt;37,'Control Sample Data'!T43&gt;0),'Control Sample Data'!T43,37),"")</f>
        <v/>
      </c>
      <c r="U43" s="86" t="str">
        <f>IF(SUM('Control Sample Data'!U$3:U$50)&gt;10,IF(AND(ISNUMBER('Control Sample Data'!U43),'Control Sample Data'!U43&lt;37,'Control Sample Data'!U43&gt;0),'Control Sample Data'!U43,37),"")</f>
        <v/>
      </c>
      <c r="V43" s="86" t="str">
        <f>IF(SUM('Control Sample Data'!V$3:V$50)&gt;10,IF(AND(ISNUMBER('Control Sample Data'!V43),'Control Sample Data'!V43&lt;37,'Control Sample Data'!V43&gt;0),'Control Sample Data'!V43,37),"")</f>
        <v/>
      </c>
      <c r="W43" s="86" t="str">
        <f>IF(SUM('Control Sample Data'!W$3:W$50)&gt;10,IF(AND(ISNUMBER('Control Sample Data'!W43),'Control Sample Data'!W43&lt;37,'Control Sample Data'!W43&gt;0),'Control Sample Data'!W43,37),"")</f>
        <v/>
      </c>
      <c r="X43" s="86" t="str">
        <f>IF(SUM('Control Sample Data'!X$3:X$50)&gt;10,IF(AND(ISNUMBER('Control Sample Data'!X43),'Control Sample Data'!X43&lt;37,'Control Sample Data'!X43&gt;0),'Control Sample Data'!X43,37),"")</f>
        <v/>
      </c>
      <c r="Y43" s="86" t="str">
        <f>IF(SUM('Control Sample Data'!Y$3:Y$50)&gt;10,IF(AND(ISNUMBER('Control Sample Data'!Y43),'Control Sample Data'!Y43&lt;37,'Control Sample Data'!Y43&gt;0),'Control Sample Data'!Y43,37),"")</f>
        <v/>
      </c>
      <c r="Z43" s="86" t="str">
        <f>IF(SUM('Control Sample Data'!Z$3:Z$50)&gt;10,IF(AND(ISNUMBER('Control Sample Data'!Z43),'Control Sample Data'!Z43&lt;37,'Control Sample Data'!Z43&gt;0),'Control Sample Data'!Z43,37),"")</f>
        <v/>
      </c>
      <c r="AA43" s="86" t="str">
        <f>IF(SUM('Control Sample Data'!AA$3:AA$50)&gt;10,IF(AND(ISNUMBER('Control Sample Data'!AA43),'Control Sample Data'!AA43&lt;37,'Control Sample Data'!AA43&gt;0),'Control Sample Data'!AA43,37),"")</f>
        <v/>
      </c>
      <c r="AB43" s="86" t="str">
        <f>IF(SUM('Control Sample Data'!AB$3:AB$50)&gt;10,IF(AND(ISNUMBER('Control Sample Data'!AB43),'Control Sample Data'!AB43&lt;37,'Control Sample Data'!AB43&gt;0),'Control Sample Data'!AB43,37),"")</f>
        <v/>
      </c>
      <c r="AC43" s="86" t="str">
        <f>IF(SUM('Control Sample Data'!AC$3:AC$50)&gt;10,IF(AND(ISNUMBER('Control Sample Data'!AC43),'Control Sample Data'!AC43&lt;37,'Control Sample Data'!AC43&gt;0),'Control Sample Data'!AC43,37),"")</f>
        <v/>
      </c>
      <c r="AD43" s="86" t="str">
        <f>IF(SUM('Control Sample Data'!AD$3:AD$50)&gt;10,IF(AND(ISNUMBER('Control Sample Data'!AD43),'Control Sample Data'!AD43&lt;37,'Control Sample Data'!AD43&gt;0),'Control Sample Data'!AD43,37),"")</f>
        <v/>
      </c>
      <c r="AE43" s="86" t="str">
        <f>IF(SUM('Control Sample Data'!AE$3:AE$50)&gt;10,IF(AND(ISNUMBER('Control Sample Data'!AE43),'Control Sample Data'!AE43&lt;37,'Control Sample Data'!AE43&gt;0),'Control Sample Data'!AE43,37),"")</f>
        <v/>
      </c>
      <c r="AF43" s="86" t="str">
        <f>IF(SUM('Control Sample Data'!AF$3:AF$50)&gt;10,IF(AND(ISNUMBER('Control Sample Data'!AF43),'Control Sample Data'!AF43&lt;37,'Control Sample Data'!AF43&gt;0),'Control Sample Data'!AF43,37),"")</f>
        <v/>
      </c>
      <c r="AG43" s="86" t="str">
        <f>IF(SUM('Control Sample Data'!AG$3:AG$50)&gt;10,IF(AND(ISNUMBER('Control Sample Data'!AG43),'Control Sample Data'!AG43&lt;37,'Control Sample Data'!AG43&gt;0),'Control Sample Data'!AG43,37),"")</f>
        <v/>
      </c>
      <c r="AH43" s="86" t="str">
        <f>IF(SUM('Control Sample Data'!AH$3:AH$50)&gt;10,IF(AND(ISNUMBER('Control Sample Data'!AH43),'Control Sample Data'!AH43&lt;37,'Control Sample Data'!AH43&gt;0),'Control Sample Data'!AH43,37),"")</f>
        <v/>
      </c>
      <c r="AI43" s="86" t="str">
        <f>IF(SUM('Control Sample Data'!AI$3:AI$50)&gt;10,IF(AND(ISNUMBER('Control Sample Data'!AI43),'Control Sample Data'!AI43&lt;37,'Control Sample Data'!AI43&gt;0),'Control Sample Data'!AI43,37),"")</f>
        <v/>
      </c>
      <c r="AJ43" s="86" t="str">
        <f>IF(SUM('Control Sample Data'!AJ$3:AJ$50)&gt;10,IF(AND(ISNUMBER('Control Sample Data'!AJ43),'Control Sample Data'!AJ43&lt;37,'Control Sample Data'!AJ43&gt;0),'Control Sample Data'!AJ43,37),"")</f>
        <v/>
      </c>
      <c r="AK43" s="86" t="str">
        <f>IF(SUM('Control Sample Data'!AK$3:AK$50)&gt;10,IF(AND(ISNUMBER('Control Sample Data'!AK43),'Control Sample Data'!AK43&lt;37,'Control Sample Data'!AK43&gt;0),'Control Sample Data'!AK43,37),"")</f>
        <v/>
      </c>
      <c r="AL43" s="86" t="str">
        <f>IF(SUM('Control Sample Data'!AL$3:AL$50)&gt;10,IF(AND(ISNUMBER('Control Sample Data'!AL43),'Control Sample Data'!AL43&lt;37,'Control Sample Data'!AL43&gt;0),'Control Sample Data'!AL43,37),"")</f>
        <v/>
      </c>
      <c r="AM43" s="86" t="str">
        <f>IF(SUM('Control Sample Data'!AM$3:AM$50)&gt;10,IF(AND(ISNUMBER('Control Sample Data'!AM43),'Control Sample Data'!AM43&lt;37,'Control Sample Data'!AM43&gt;0),'Control Sample Data'!AM43,37),"")</f>
        <v/>
      </c>
      <c r="AN43" s="86" t="str">
        <f>IF(SUM('Control Sample Data'!AN$3:AN$50)&gt;10,IF(AND(ISNUMBER('Control Sample Data'!AN43),'Control Sample Data'!AN43&lt;37,'Control Sample Data'!AN43&gt;0),'Control Sample Data'!AN43,37),"")</f>
        <v/>
      </c>
      <c r="AO43" s="86" t="str">
        <f>IF(SUM('Control Sample Data'!AO$3:AO$50)&gt;10,IF(AND(ISNUMBER('Control Sample Data'!AO43),'Control Sample Data'!AO43&lt;37,'Control Sample Data'!AO43&gt;0),'Control Sample Data'!AO43,37),"")</f>
        <v/>
      </c>
      <c r="AP43" s="86" t="str">
        <f>IF(SUM('Control Sample Data'!AP$3:AP$50)&gt;10,IF(AND(ISNUMBER('Control Sample Data'!AP43),'Control Sample Data'!AP43&lt;37,'Control Sample Data'!AP43&gt;0),'Control Sample Data'!AP43,37),"")</f>
        <v/>
      </c>
      <c r="AQ43" s="86" t="str">
        <f>IF(SUM('Control Sample Data'!AQ$3:AQ$50)&gt;10,IF(AND(ISNUMBER('Control Sample Data'!AQ43),'Control Sample Data'!AQ43&lt;37,'Control Sample Data'!AQ43&gt;0),'Control Sample Data'!AQ43,37),"")</f>
        <v/>
      </c>
      <c r="AR43" s="86" t="str">
        <f>IF(SUM('Control Sample Data'!AR$3:AR$50)&gt;10,IF(AND(ISNUMBER('Control Sample Data'!AR43),'Control Sample Data'!AR43&lt;37,'Control Sample Data'!AR43&gt;0),'Control Sample Data'!AR43,37),"")</f>
        <v/>
      </c>
      <c r="AS43" s="86" t="str">
        <f>IF(SUM('Control Sample Data'!AS$3:AS$50)&gt;10,IF(AND(ISNUMBER('Control Sample Data'!AS43),'Control Sample Data'!AS43&lt;37,'Control Sample Data'!AS43&gt;0),'Control Sample Data'!AS43,37),"")</f>
        <v/>
      </c>
      <c r="AT43" s="86" t="str">
        <f>IF(SUM('Control Sample Data'!AT$3:AT$50)&gt;10,IF(AND(ISNUMBER('Control Sample Data'!AT43),'Control Sample Data'!AT43&lt;37,'Control Sample Data'!AT43&gt;0),'Control Sample Data'!AT43,37),"")</f>
        <v/>
      </c>
      <c r="AU43" s="86" t="str">
        <f>IF(SUM('Control Sample Data'!AU$3:AU$50)&gt;10,IF(AND(ISNUMBER('Control Sample Data'!AU43),'Control Sample Data'!AU43&lt;37,'Control Sample Data'!AU43&gt;0),'Control Sample Data'!AU43,37),"")</f>
        <v/>
      </c>
      <c r="AV43" s="86" t="str">
        <f>IF(SUM('Control Sample Data'!AV$3:AV$50)&gt;10,IF(AND(ISNUMBER('Control Sample Data'!AV43),'Control Sample Data'!AV43&lt;37,'Control Sample Data'!AV43&gt;0),'Control Sample Data'!AV43,37),"")</f>
        <v/>
      </c>
      <c r="AW43" s="86" t="str">
        <f>IF(SUM('Control Sample Data'!AW$3:AW$50)&gt;10,IF(AND(ISNUMBER('Control Sample Data'!AW43),'Control Sample Data'!AW43&lt;37,'Control Sample Data'!AW43&gt;0),'Control Sample Data'!AW43,37),"")</f>
        <v/>
      </c>
      <c r="AX43" s="86" t="str">
        <f>IF(SUM('Control Sample Data'!AX$3:AX$50)&gt;10,IF(AND(ISNUMBER('Control Sample Data'!AX43),'Control Sample Data'!AX43&lt;37,'Control Sample Data'!AX43&gt;0),'Control Sample Data'!AX43,37),"")</f>
        <v/>
      </c>
      <c r="AY43" s="87">
        <f>IF(ISERROR(AVERAGE(Calculations!C43:AX43)),"",AVERAGE(Calculations!C43:AX43))</f>
        <v>28.529999999999998</v>
      </c>
      <c r="AZ43" s="87">
        <f>IF(ISERROR(STDEV(Calculations!C43:AX43)),"",IF(COUNT(Calculations!C43:AX43)&lt;3,"N/A",STDEV(Calculations!C43:AX43)))</f>
        <v>0.13747727084867498</v>
      </c>
      <c r="BA43" s="84" t="s">
        <v>1557</v>
      </c>
      <c r="BB43" s="85" t="str">
        <f>'Array Table'!B42</f>
        <v>Sporobacter termitidis</v>
      </c>
      <c r="BC43" s="86">
        <f>IF(SUM('Test Sample Data'!C$3:C$50)&gt;10,IF(AND(ISNUMBER('Test Sample Data'!C43),'Test Sample Data'!C43&lt;37,'Test Sample Data'!C43&gt;0),'Test Sample Data'!C43,37),"")</f>
        <v>29.09</v>
      </c>
      <c r="BD43" s="86">
        <f>IF(SUM('Test Sample Data'!D$3:D$50)&gt;10,IF(AND(ISNUMBER('Test Sample Data'!D43),'Test Sample Data'!D43&lt;37,'Test Sample Data'!D43&gt;0),'Test Sample Data'!D43,37),"")</f>
        <v>29.17</v>
      </c>
      <c r="BE43" s="86">
        <f>IF(SUM('Test Sample Data'!E$3:E$50)&gt;10,IF(AND(ISNUMBER('Test Sample Data'!E43),'Test Sample Data'!E43&lt;37,'Test Sample Data'!E43&gt;0),'Test Sample Data'!E43,37),"")</f>
        <v>29.15</v>
      </c>
      <c r="BF43" s="86" t="str">
        <f>IF(SUM('Test Sample Data'!F$3:F$50)&gt;10,IF(AND(ISNUMBER('Test Sample Data'!F43),'Test Sample Data'!F43&lt;37,'Test Sample Data'!F43&gt;0),'Test Sample Data'!F43,37),"")</f>
        <v/>
      </c>
      <c r="BG43" s="86" t="str">
        <f>IF(SUM('Test Sample Data'!G$3:G$50)&gt;10,IF(AND(ISNUMBER('Test Sample Data'!G43),'Test Sample Data'!G43&lt;37,'Test Sample Data'!G43&gt;0),'Test Sample Data'!G43,37),"")</f>
        <v/>
      </c>
      <c r="BH43" s="86" t="str">
        <f>IF(SUM('Test Sample Data'!H$3:H$50)&gt;10,IF(AND(ISNUMBER('Test Sample Data'!H43),'Test Sample Data'!H43&lt;37,'Test Sample Data'!H43&gt;0),'Test Sample Data'!H43,37),"")</f>
        <v/>
      </c>
      <c r="BI43" s="86" t="str">
        <f>IF(SUM('Test Sample Data'!I$3:I$50)&gt;10,IF(AND(ISNUMBER('Test Sample Data'!I43),'Test Sample Data'!I43&lt;37,'Test Sample Data'!I43&gt;0),'Test Sample Data'!I43,37),"")</f>
        <v/>
      </c>
      <c r="BJ43" s="86" t="str">
        <f>IF(SUM('Test Sample Data'!J$3:J$50)&gt;10,IF(AND(ISNUMBER('Test Sample Data'!J43),'Test Sample Data'!J43&lt;37,'Test Sample Data'!J43&gt;0),'Test Sample Data'!J43,37),"")</f>
        <v/>
      </c>
      <c r="BK43" s="86" t="str">
        <f>IF(SUM('Test Sample Data'!K$3:K$50)&gt;10,IF(AND(ISNUMBER('Test Sample Data'!K43),'Test Sample Data'!K43&lt;37,'Test Sample Data'!K43&gt;0),'Test Sample Data'!K43,37),"")</f>
        <v/>
      </c>
      <c r="BL43" s="86" t="str">
        <f>IF(SUM('Test Sample Data'!L$3:L$50)&gt;10,IF(AND(ISNUMBER('Test Sample Data'!L43),'Test Sample Data'!L43&lt;37,'Test Sample Data'!L43&gt;0),'Test Sample Data'!L43,37),"")</f>
        <v/>
      </c>
      <c r="BM43" s="86" t="str">
        <f>IF(SUM('Test Sample Data'!M$3:M$50)&gt;10,IF(AND(ISNUMBER('Test Sample Data'!M43),'Test Sample Data'!M43&lt;37,'Test Sample Data'!M43&gt;0),'Test Sample Data'!M43,37),"")</f>
        <v/>
      </c>
      <c r="BN43" s="86" t="str">
        <f>IF(SUM('Test Sample Data'!N$3:N$50)&gt;10,IF(AND(ISNUMBER('Test Sample Data'!N43),'Test Sample Data'!N43&lt;37,'Test Sample Data'!N43&gt;0),'Test Sample Data'!N43,37),"")</f>
        <v/>
      </c>
      <c r="BO43" s="86" t="str">
        <f>IF(SUM('Test Sample Data'!O$3:O$50)&gt;10,IF(AND(ISNUMBER('Test Sample Data'!O43),'Test Sample Data'!O43&lt;37,'Test Sample Data'!O43&gt;0),'Test Sample Data'!O43,37),"")</f>
        <v/>
      </c>
      <c r="BP43" s="86" t="str">
        <f>IF(SUM('Test Sample Data'!P$3:P$50)&gt;10,IF(AND(ISNUMBER('Test Sample Data'!P43),'Test Sample Data'!P43&lt;37,'Test Sample Data'!P43&gt;0),'Test Sample Data'!P43,37),"")</f>
        <v/>
      </c>
      <c r="BQ43" s="86" t="str">
        <f>IF(SUM('Test Sample Data'!Q$3:Q$50)&gt;10,IF(AND(ISNUMBER('Test Sample Data'!Q43),'Test Sample Data'!Q43&lt;37,'Test Sample Data'!Q43&gt;0),'Test Sample Data'!Q43,37),"")</f>
        <v/>
      </c>
      <c r="BR43" s="86" t="str">
        <f>IF(SUM('Test Sample Data'!R$3:R$50)&gt;10,IF(AND(ISNUMBER('Test Sample Data'!R43),'Test Sample Data'!R43&lt;37,'Test Sample Data'!R43&gt;0),'Test Sample Data'!R43,37),"")</f>
        <v/>
      </c>
      <c r="BS43" s="86" t="str">
        <f>IF(SUM('Test Sample Data'!S$3:S$50)&gt;10,IF(AND(ISNUMBER('Test Sample Data'!S43),'Test Sample Data'!S43&lt;37,'Test Sample Data'!S43&gt;0),'Test Sample Data'!S43,37),"")</f>
        <v/>
      </c>
      <c r="BT43" s="86" t="str">
        <f>IF(SUM('Test Sample Data'!T$3:T$50)&gt;10,IF(AND(ISNUMBER('Test Sample Data'!T43),'Test Sample Data'!T43&lt;37,'Test Sample Data'!T43&gt;0),'Test Sample Data'!T43,37),"")</f>
        <v/>
      </c>
      <c r="BU43" s="86" t="str">
        <f>IF(SUM('Test Sample Data'!U$3:U$50)&gt;10,IF(AND(ISNUMBER('Test Sample Data'!U43),'Test Sample Data'!U43&lt;37,'Test Sample Data'!U43&gt;0),'Test Sample Data'!U43,37),"")</f>
        <v/>
      </c>
      <c r="BV43" s="86" t="str">
        <f>IF(SUM('Test Sample Data'!V$3:V$50)&gt;10,IF(AND(ISNUMBER('Test Sample Data'!V43),'Test Sample Data'!V43&lt;37,'Test Sample Data'!V43&gt;0),'Test Sample Data'!V43,37),"")</f>
        <v/>
      </c>
      <c r="BW43" s="86" t="str">
        <f>IF(SUM('Test Sample Data'!W$3:W$50)&gt;10,IF(AND(ISNUMBER('Test Sample Data'!W43),'Test Sample Data'!W43&lt;37,'Test Sample Data'!W43&gt;0),'Test Sample Data'!W43,37),"")</f>
        <v/>
      </c>
      <c r="BX43" s="86" t="str">
        <f>IF(SUM('Test Sample Data'!X$3:X$50)&gt;10,IF(AND(ISNUMBER('Test Sample Data'!X43),'Test Sample Data'!X43&lt;37,'Test Sample Data'!X43&gt;0),'Test Sample Data'!X43,37),"")</f>
        <v/>
      </c>
      <c r="BY43" s="86" t="str">
        <f>IF(SUM('Test Sample Data'!Y$3:Y$50)&gt;10,IF(AND(ISNUMBER('Test Sample Data'!Y43),'Test Sample Data'!Y43&lt;37,'Test Sample Data'!Y43&gt;0),'Test Sample Data'!Y43,37),"")</f>
        <v/>
      </c>
      <c r="BZ43" s="86" t="str">
        <f>IF(SUM('Test Sample Data'!Z$3:Z$50)&gt;10,IF(AND(ISNUMBER('Test Sample Data'!Z43),'Test Sample Data'!Z43&lt;37,'Test Sample Data'!Z43&gt;0),'Test Sample Data'!Z43,37),"")</f>
        <v/>
      </c>
      <c r="CA43" s="86" t="str">
        <f>IF(SUM('Test Sample Data'!AA$3:AA$50)&gt;10,IF(AND(ISNUMBER('Test Sample Data'!AA43),'Test Sample Data'!AA43&lt;37,'Test Sample Data'!AA43&gt;0),'Test Sample Data'!AA43,37),"")</f>
        <v/>
      </c>
      <c r="CB43" s="86" t="str">
        <f>IF(SUM('Test Sample Data'!AB$3:AB$50)&gt;10,IF(AND(ISNUMBER('Test Sample Data'!AB43),'Test Sample Data'!AB43&lt;37,'Test Sample Data'!AB43&gt;0),'Test Sample Data'!AB43,37),"")</f>
        <v/>
      </c>
      <c r="CC43" s="86" t="str">
        <f>IF(SUM('Test Sample Data'!AC$3:AC$50)&gt;10,IF(AND(ISNUMBER('Test Sample Data'!AC43),'Test Sample Data'!AC43&lt;37,'Test Sample Data'!AC43&gt;0),'Test Sample Data'!AC43,37),"")</f>
        <v/>
      </c>
      <c r="CD43" s="86" t="str">
        <f>IF(SUM('Test Sample Data'!AD$3:AD$50)&gt;10,IF(AND(ISNUMBER('Test Sample Data'!AD43),'Test Sample Data'!AD43&lt;37,'Test Sample Data'!AD43&gt;0),'Test Sample Data'!AD43,37),"")</f>
        <v/>
      </c>
      <c r="CE43" s="86" t="str">
        <f>IF(SUM('Test Sample Data'!AE$3:AE$50)&gt;10,IF(AND(ISNUMBER('Test Sample Data'!AE43),'Test Sample Data'!AE43&lt;37,'Test Sample Data'!AE43&gt;0),'Test Sample Data'!AE43,37),"")</f>
        <v/>
      </c>
      <c r="CF43" s="86" t="str">
        <f>IF(SUM('Test Sample Data'!AF$3:AF$50)&gt;10,IF(AND(ISNUMBER('Test Sample Data'!AF43),'Test Sample Data'!AF43&lt;37,'Test Sample Data'!AF43&gt;0),'Test Sample Data'!AF43,37),"")</f>
        <v/>
      </c>
      <c r="CG43" s="86" t="str">
        <f>IF(SUM('Test Sample Data'!AG$3:AG$50)&gt;10,IF(AND(ISNUMBER('Test Sample Data'!AG43),'Test Sample Data'!AG43&lt;37,'Test Sample Data'!AG43&gt;0),'Test Sample Data'!AG43,37),"")</f>
        <v/>
      </c>
      <c r="CH43" s="86" t="str">
        <f>IF(SUM('Test Sample Data'!AH$3:AH$50)&gt;10,IF(AND(ISNUMBER('Test Sample Data'!AH43),'Test Sample Data'!AH43&lt;37,'Test Sample Data'!AH43&gt;0),'Test Sample Data'!AH43,37),"")</f>
        <v/>
      </c>
      <c r="CI43" s="86" t="str">
        <f>IF(SUM('Test Sample Data'!AI$3:AI$50)&gt;10,IF(AND(ISNUMBER('Test Sample Data'!AI43),'Test Sample Data'!AI43&lt;37,'Test Sample Data'!AI43&gt;0),'Test Sample Data'!AI43,37),"")</f>
        <v/>
      </c>
      <c r="CJ43" s="86" t="str">
        <f>IF(SUM('Test Sample Data'!AJ$3:AJ$50)&gt;10,IF(AND(ISNUMBER('Test Sample Data'!AJ43),'Test Sample Data'!AJ43&lt;37,'Test Sample Data'!AJ43&gt;0),'Test Sample Data'!AJ43,37),"")</f>
        <v/>
      </c>
      <c r="CK43" s="86" t="str">
        <f>IF(SUM('Test Sample Data'!AK$3:AK$50)&gt;10,IF(AND(ISNUMBER('Test Sample Data'!AK43),'Test Sample Data'!AK43&lt;37,'Test Sample Data'!AK43&gt;0),'Test Sample Data'!AK43,37),"")</f>
        <v/>
      </c>
      <c r="CL43" s="86" t="str">
        <f>IF(SUM('Test Sample Data'!AL$3:AL$50)&gt;10,IF(AND(ISNUMBER('Test Sample Data'!AL43),'Test Sample Data'!AL43&lt;37,'Test Sample Data'!AL43&gt;0),'Test Sample Data'!AL43,37),"")</f>
        <v/>
      </c>
      <c r="CM43" s="86" t="str">
        <f>IF(SUM('Test Sample Data'!AM$3:AM$50)&gt;10,IF(AND(ISNUMBER('Test Sample Data'!AM43),'Test Sample Data'!AM43&lt;37,'Test Sample Data'!AM43&gt;0),'Test Sample Data'!AM43,37),"")</f>
        <v/>
      </c>
      <c r="CN43" s="86" t="str">
        <f>IF(SUM('Test Sample Data'!AN$3:AN$50)&gt;10,IF(AND(ISNUMBER('Test Sample Data'!AN43),'Test Sample Data'!AN43&lt;37,'Test Sample Data'!AN43&gt;0),'Test Sample Data'!AN43,37),"")</f>
        <v/>
      </c>
      <c r="CO43" s="86" t="str">
        <f>IF(SUM('Test Sample Data'!AO$3:AO$50)&gt;10,IF(AND(ISNUMBER('Test Sample Data'!AO43),'Test Sample Data'!AO43&lt;37,'Test Sample Data'!AO43&gt;0),'Test Sample Data'!AO43,37),"")</f>
        <v/>
      </c>
      <c r="CP43" s="86" t="str">
        <f>IF(SUM('Test Sample Data'!AP$3:AP$50)&gt;10,IF(AND(ISNUMBER('Test Sample Data'!AP43),'Test Sample Data'!AP43&lt;37,'Test Sample Data'!AP43&gt;0),'Test Sample Data'!AP43,37),"")</f>
        <v/>
      </c>
      <c r="CQ43" s="86" t="str">
        <f>IF(SUM('Test Sample Data'!AQ$3:AQ$50)&gt;10,IF(AND(ISNUMBER('Test Sample Data'!AQ43),'Test Sample Data'!AQ43&lt;37,'Test Sample Data'!AQ43&gt;0),'Test Sample Data'!AQ43,37),"")</f>
        <v/>
      </c>
      <c r="CR43" s="86" t="str">
        <f>IF(SUM('Test Sample Data'!AR$3:AR$50)&gt;10,IF(AND(ISNUMBER('Test Sample Data'!AR43),'Test Sample Data'!AR43&lt;37,'Test Sample Data'!AR43&gt;0),'Test Sample Data'!AR43,37),"")</f>
        <v/>
      </c>
      <c r="CS43" s="86" t="str">
        <f>IF(SUM('Test Sample Data'!AS$3:AS$50)&gt;10,IF(AND(ISNUMBER('Test Sample Data'!AS43),'Test Sample Data'!AS43&lt;37,'Test Sample Data'!AS43&gt;0),'Test Sample Data'!AS43,37),"")</f>
        <v/>
      </c>
      <c r="CT43" s="86" t="str">
        <f>IF(SUM('Test Sample Data'!AT$3:AT$50)&gt;10,IF(AND(ISNUMBER('Test Sample Data'!AT43),'Test Sample Data'!AT43&lt;37,'Test Sample Data'!AT43&gt;0),'Test Sample Data'!AT43,37),"")</f>
        <v/>
      </c>
      <c r="CU43" s="86" t="str">
        <f>IF(SUM('Test Sample Data'!AU$3:AU$50)&gt;10,IF(AND(ISNUMBER('Test Sample Data'!AU43),'Test Sample Data'!AU43&lt;37,'Test Sample Data'!AU43&gt;0),'Test Sample Data'!AU43,37),"")</f>
        <v/>
      </c>
      <c r="CV43" s="86" t="str">
        <f>IF(SUM('Test Sample Data'!AV$3:AV$50)&gt;10,IF(AND(ISNUMBER('Test Sample Data'!AV43),'Test Sample Data'!AV43&lt;37,'Test Sample Data'!AV43&gt;0),'Test Sample Data'!AV43,37),"")</f>
        <v/>
      </c>
      <c r="CW43" s="86" t="str">
        <f>IF(SUM('Test Sample Data'!AW$3:AW$50)&gt;10,IF(AND(ISNUMBER('Test Sample Data'!AW43),'Test Sample Data'!AW43&lt;37,'Test Sample Data'!AW43&gt;0),'Test Sample Data'!AW43,37),"")</f>
        <v/>
      </c>
      <c r="CX43" s="86" t="str">
        <f>IF(SUM('Test Sample Data'!AX$3:AX$50)&gt;10,IF(AND(ISNUMBER('Test Sample Data'!AX43),'Test Sample Data'!AX43&lt;37,'Test Sample Data'!AX43&gt;0),'Test Sample Data'!AX43,37),"")</f>
        <v/>
      </c>
      <c r="CY43" s="87">
        <f>IF(ISERROR(AVERAGE(Calculations!BC43:CX43)),"",AVERAGE(Calculations!BC43:CX43))</f>
        <v>29.136666666666667</v>
      </c>
      <c r="CZ43" s="87">
        <f>IF(ISERROR(STDEV(Calculations!BC43:CX43)),"",IF(COUNT(Calculations!BC43:CX43)&lt;3,"N/A",STDEV(Calculations!BC43:CX43)))</f>
        <v>4.1633319989323188E-2</v>
      </c>
      <c r="DA43" s="84" t="s">
        <v>1557</v>
      </c>
      <c r="DB43" s="85" t="str">
        <f>'Array Table'!B42</f>
        <v>Sporobacter termitidis</v>
      </c>
      <c r="DC43" s="87">
        <f>IF(SUM('No Template Controls'!C$3:C$50)&gt;10,IF(AND(ISNUMBER('No Template Controls'!C43),'No Template Controls'!C43&lt;37,'No Template Controls'!C43&gt;0),'No Template Controls'!C43,37),"")</f>
        <v>37</v>
      </c>
      <c r="DD43" s="87">
        <f>IF(SUM('No Template Controls'!D$3:D$50)&gt;10,IF(AND(ISNUMBER('No Template Controls'!D43),'No Template Controls'!D43&lt;37,'No Template Controls'!D43&gt;0),'No Template Controls'!D43,37),"")</f>
        <v>37</v>
      </c>
      <c r="DE43" s="87">
        <f>IF(SUM('No Template Controls'!E$3:E$50)&gt;10,IF(AND(ISNUMBER('No Template Controls'!E43),'No Template Controls'!E43&lt;37,'No Template Controls'!E43&gt;0),'No Template Controls'!E43,37),"")</f>
        <v>37</v>
      </c>
      <c r="DF43" s="87" t="str">
        <f>IF(SUM('No Template Controls'!F$3:F$50)&gt;10,IF(AND(ISNUMBER('No Template Controls'!F43),'No Template Controls'!F43&lt;37,'No Template Controls'!F43&gt;0),'No Template Controls'!F43,37),"")</f>
        <v/>
      </c>
      <c r="DG43" s="87" t="str">
        <f>IF(SUM('No Template Controls'!G$3:G$50)&gt;10,IF(AND(ISNUMBER('No Template Controls'!G43),'No Template Controls'!G43&lt;37,'No Template Controls'!G43&gt;0),'No Template Controls'!G43,37),"")</f>
        <v/>
      </c>
      <c r="DH43" s="87" t="str">
        <f>IF(SUM('No Template Controls'!H$3:H$50)&gt;10,IF(AND(ISNUMBER('No Template Controls'!H43),'No Template Controls'!H43&lt;37,'No Template Controls'!H43&gt;0),'No Template Controls'!H43,37),"")</f>
        <v/>
      </c>
      <c r="DI43" s="87">
        <f>IF(ISERROR(AVERAGE(Calculations!DC43:DH43)),"",AVERAGE(Calculations!DC43:DH43))</f>
        <v>37</v>
      </c>
      <c r="DJ43" s="87">
        <f>IF(ISERROR(STDEV(Calculations!DC43:DH43)),"",IF(COUNT(Calculations!DC43:DH43)&lt;3,"N/A",STDEV(Calculations!DC43:DH43)))</f>
        <v>0</v>
      </c>
      <c r="DK43" s="84" t="s">
        <v>1557</v>
      </c>
      <c r="DL43" s="85" t="str">
        <f>'Array Table'!B42</f>
        <v>Sporobacter termitidis</v>
      </c>
      <c r="DM43" s="86">
        <f t="shared" si="0"/>
        <v>4.1499999999999986</v>
      </c>
      <c r="DN43" s="86">
        <f t="shared" si="1"/>
        <v>3.8349999999999973</v>
      </c>
      <c r="DO43" s="86">
        <f t="shared" si="2"/>
        <v>3.879999999999999</v>
      </c>
      <c r="DP43" s="86" t="str">
        <f t="shared" si="3"/>
        <v/>
      </c>
      <c r="DQ43" s="86" t="str">
        <f t="shared" si="4"/>
        <v/>
      </c>
      <c r="DR43" s="86" t="str">
        <f t="shared" si="5"/>
        <v/>
      </c>
      <c r="DS43" s="86" t="str">
        <f t="shared" si="6"/>
        <v/>
      </c>
      <c r="DT43" s="86" t="str">
        <f t="shared" si="7"/>
        <v/>
      </c>
      <c r="DU43" s="86" t="str">
        <f t="shared" si="8"/>
        <v/>
      </c>
      <c r="DV43" s="86" t="str">
        <f t="shared" si="9"/>
        <v/>
      </c>
      <c r="DW43" s="86" t="str">
        <f t="shared" si="10"/>
        <v/>
      </c>
      <c r="DX43" s="86" t="str">
        <f t="shared" si="11"/>
        <v/>
      </c>
      <c r="DY43" s="86" t="str">
        <f t="shared" si="12"/>
        <v/>
      </c>
      <c r="DZ43" s="86" t="str">
        <f t="shared" si="13"/>
        <v/>
      </c>
      <c r="EA43" s="86" t="str">
        <f t="shared" si="14"/>
        <v/>
      </c>
      <c r="EB43" s="86" t="str">
        <f t="shared" si="15"/>
        <v/>
      </c>
      <c r="EC43" s="86" t="str">
        <f t="shared" si="16"/>
        <v/>
      </c>
      <c r="ED43" s="86" t="str">
        <f t="shared" si="17"/>
        <v/>
      </c>
      <c r="EE43" s="86" t="str">
        <f t="shared" si="18"/>
        <v/>
      </c>
      <c r="EF43" s="86" t="str">
        <f t="shared" si="19"/>
        <v/>
      </c>
      <c r="EG43" s="86" t="str">
        <f t="shared" si="20"/>
        <v/>
      </c>
      <c r="EH43" s="86" t="str">
        <f t="shared" si="21"/>
        <v/>
      </c>
      <c r="EI43" s="86" t="str">
        <f t="shared" si="22"/>
        <v/>
      </c>
      <c r="EJ43" s="86" t="str">
        <f t="shared" si="23"/>
        <v/>
      </c>
      <c r="EK43" s="86" t="str">
        <f t="shared" si="24"/>
        <v/>
      </c>
      <c r="EL43" s="86" t="str">
        <f t="shared" si="25"/>
        <v/>
      </c>
      <c r="EM43" s="86" t="str">
        <f t="shared" si="26"/>
        <v/>
      </c>
      <c r="EN43" s="86" t="str">
        <f t="shared" si="27"/>
        <v/>
      </c>
      <c r="EO43" s="86" t="str">
        <f t="shared" si="28"/>
        <v/>
      </c>
      <c r="EP43" s="86" t="str">
        <f t="shared" si="29"/>
        <v/>
      </c>
      <c r="EQ43" s="86" t="str">
        <f t="shared" si="30"/>
        <v/>
      </c>
      <c r="ER43" s="86" t="str">
        <f t="shared" si="31"/>
        <v/>
      </c>
      <c r="ES43" s="86" t="str">
        <f t="shared" si="32"/>
        <v/>
      </c>
      <c r="ET43" s="86" t="str">
        <f t="shared" si="33"/>
        <v/>
      </c>
      <c r="EU43" s="86" t="str">
        <f t="shared" si="34"/>
        <v/>
      </c>
      <c r="EV43" s="86" t="str">
        <f t="shared" si="35"/>
        <v/>
      </c>
      <c r="EW43" s="86" t="str">
        <f t="shared" si="36"/>
        <v/>
      </c>
      <c r="EX43" s="86" t="str">
        <f t="shared" si="37"/>
        <v/>
      </c>
      <c r="EY43" s="86" t="str">
        <f t="shared" si="38"/>
        <v/>
      </c>
      <c r="EZ43" s="86" t="str">
        <f t="shared" si="39"/>
        <v/>
      </c>
      <c r="FA43" s="86" t="str">
        <f t="shared" si="40"/>
        <v/>
      </c>
      <c r="FB43" s="86" t="str">
        <f t="shared" si="41"/>
        <v/>
      </c>
      <c r="FC43" s="86" t="str">
        <f t="shared" si="42"/>
        <v/>
      </c>
      <c r="FD43" s="86" t="str">
        <f t="shared" si="43"/>
        <v/>
      </c>
      <c r="FE43" s="86" t="str">
        <f t="shared" si="44"/>
        <v/>
      </c>
      <c r="FF43" s="86" t="str">
        <f t="shared" si="45"/>
        <v/>
      </c>
      <c r="FG43" s="86" t="str">
        <f t="shared" si="46"/>
        <v/>
      </c>
      <c r="FH43" s="86" t="str">
        <f t="shared" si="47"/>
        <v/>
      </c>
      <c r="FI43" s="88">
        <f t="shared" si="48"/>
        <v>3.9549999999999983</v>
      </c>
      <c r="FJ43" s="84" t="s">
        <v>1557</v>
      </c>
      <c r="FK43" s="85" t="str">
        <f>'Array Table'!B42</f>
        <v>Sporobacter termitidis</v>
      </c>
      <c r="FL43" s="86">
        <f t="shared" si="49"/>
        <v>4.7349999999999994</v>
      </c>
      <c r="FM43" s="86">
        <f t="shared" si="50"/>
        <v>3.8150000000000013</v>
      </c>
      <c r="FN43" s="86">
        <f t="shared" si="51"/>
        <v>5.2949999999999982</v>
      </c>
      <c r="FO43" s="86" t="str">
        <f t="shared" si="52"/>
        <v/>
      </c>
      <c r="FP43" s="86" t="str">
        <f t="shared" si="53"/>
        <v/>
      </c>
      <c r="FQ43" s="86" t="str">
        <f t="shared" si="54"/>
        <v/>
      </c>
      <c r="FR43" s="86" t="str">
        <f t="shared" si="55"/>
        <v/>
      </c>
      <c r="FS43" s="86" t="str">
        <f t="shared" si="56"/>
        <v/>
      </c>
      <c r="FT43" s="86" t="str">
        <f t="shared" si="57"/>
        <v/>
      </c>
      <c r="FU43" s="86" t="str">
        <f t="shared" si="58"/>
        <v/>
      </c>
      <c r="FV43" s="86" t="str">
        <f t="shared" si="59"/>
        <v/>
      </c>
      <c r="FW43" s="86" t="str">
        <f t="shared" si="60"/>
        <v/>
      </c>
      <c r="FX43" s="86" t="str">
        <f t="shared" si="61"/>
        <v/>
      </c>
      <c r="FY43" s="86" t="str">
        <f t="shared" si="62"/>
        <v/>
      </c>
      <c r="FZ43" s="86" t="str">
        <f t="shared" si="63"/>
        <v/>
      </c>
      <c r="GA43" s="86" t="str">
        <f t="shared" si="64"/>
        <v/>
      </c>
      <c r="GB43" s="86" t="str">
        <f t="shared" si="65"/>
        <v/>
      </c>
      <c r="GC43" s="86" t="str">
        <f t="shared" si="66"/>
        <v/>
      </c>
      <c r="GD43" s="86" t="str">
        <f t="shared" si="67"/>
        <v/>
      </c>
      <c r="GE43" s="86" t="str">
        <f t="shared" si="68"/>
        <v/>
      </c>
      <c r="GF43" s="86" t="str">
        <f t="shared" si="69"/>
        <v/>
      </c>
      <c r="GG43" s="86" t="str">
        <f t="shared" si="70"/>
        <v/>
      </c>
      <c r="GH43" s="86" t="str">
        <f t="shared" si="71"/>
        <v/>
      </c>
      <c r="GI43" s="86" t="str">
        <f t="shared" si="72"/>
        <v/>
      </c>
      <c r="GJ43" s="86" t="str">
        <f t="shared" si="73"/>
        <v/>
      </c>
      <c r="GK43" s="86" t="str">
        <f t="shared" si="74"/>
        <v/>
      </c>
      <c r="GL43" s="86" t="str">
        <f t="shared" si="75"/>
        <v/>
      </c>
      <c r="GM43" s="86" t="str">
        <f t="shared" si="76"/>
        <v/>
      </c>
      <c r="GN43" s="86" t="str">
        <f t="shared" si="77"/>
        <v/>
      </c>
      <c r="GO43" s="86" t="str">
        <f t="shared" si="78"/>
        <v/>
      </c>
      <c r="GP43" s="86" t="str">
        <f t="shared" si="79"/>
        <v/>
      </c>
      <c r="GQ43" s="86" t="str">
        <f t="shared" si="80"/>
        <v/>
      </c>
      <c r="GR43" s="86" t="str">
        <f t="shared" si="81"/>
        <v/>
      </c>
      <c r="GS43" s="86" t="str">
        <f t="shared" si="82"/>
        <v/>
      </c>
      <c r="GT43" s="86" t="str">
        <f t="shared" si="83"/>
        <v/>
      </c>
      <c r="GU43" s="86" t="str">
        <f t="shared" si="84"/>
        <v/>
      </c>
      <c r="GV43" s="86" t="str">
        <f t="shared" si="85"/>
        <v/>
      </c>
      <c r="GW43" s="86" t="str">
        <f t="shared" si="86"/>
        <v/>
      </c>
      <c r="GX43" s="86" t="str">
        <f t="shared" si="87"/>
        <v/>
      </c>
      <c r="GY43" s="86" t="str">
        <f t="shared" si="88"/>
        <v/>
      </c>
      <c r="GZ43" s="86" t="str">
        <f t="shared" si="89"/>
        <v/>
      </c>
      <c r="HA43" s="86" t="str">
        <f t="shared" si="90"/>
        <v/>
      </c>
      <c r="HB43" s="86" t="str">
        <f t="shared" si="91"/>
        <v/>
      </c>
      <c r="HC43" s="86" t="str">
        <f t="shared" si="92"/>
        <v/>
      </c>
      <c r="HD43" s="86" t="str">
        <f t="shared" si="93"/>
        <v/>
      </c>
      <c r="HE43" s="86" t="str">
        <f t="shared" si="94"/>
        <v/>
      </c>
      <c r="HF43" s="86" t="str">
        <f t="shared" si="95"/>
        <v/>
      </c>
      <c r="HG43" s="86" t="str">
        <f t="shared" si="96"/>
        <v/>
      </c>
      <c r="HH43" s="89">
        <f t="shared" si="97"/>
        <v>4.6149999999999993</v>
      </c>
      <c r="HI43" s="84" t="s">
        <v>1557</v>
      </c>
      <c r="HJ43" s="85" t="str">
        <f>'Array Table'!B42</f>
        <v>Sporobacter termitidis</v>
      </c>
      <c r="HK43" s="87">
        <f t="shared" si="296"/>
        <v>-1.5800826237267553</v>
      </c>
      <c r="HL43" s="90">
        <f t="shared" si="149"/>
        <v>0.63287829698513953</v>
      </c>
      <c r="HM43" s="87">
        <f t="shared" si="150"/>
        <v>-0.19867979713822789</v>
      </c>
      <c r="HN43" s="84" t="s">
        <v>1557</v>
      </c>
      <c r="HO43" s="85" t="str">
        <f>'Array Table'!B42</f>
        <v>Sporobacter termitidis</v>
      </c>
      <c r="HP43" s="92">
        <f t="shared" si="151"/>
        <v>8.3500000000000014</v>
      </c>
      <c r="HQ43" s="92">
        <f t="shared" si="236"/>
        <v>8.4400000000000013</v>
      </c>
      <c r="HR43" s="92">
        <f t="shared" si="237"/>
        <v>8.620000000000001</v>
      </c>
      <c r="HS43" s="92" t="str">
        <f t="shared" si="238"/>
        <v/>
      </c>
      <c r="HT43" s="92" t="str">
        <f t="shared" si="239"/>
        <v/>
      </c>
      <c r="HU43" s="92" t="str">
        <f t="shared" si="240"/>
        <v/>
      </c>
      <c r="HV43" s="92" t="str">
        <f t="shared" si="241"/>
        <v/>
      </c>
      <c r="HW43" s="92" t="str">
        <f t="shared" si="242"/>
        <v/>
      </c>
      <c r="HX43" s="92" t="str">
        <f t="shared" si="243"/>
        <v/>
      </c>
      <c r="HY43" s="92" t="str">
        <f t="shared" si="244"/>
        <v/>
      </c>
      <c r="HZ43" s="92" t="str">
        <f t="shared" si="245"/>
        <v/>
      </c>
      <c r="IA43" s="92" t="str">
        <f t="shared" si="246"/>
        <v/>
      </c>
      <c r="IB43" s="92" t="str">
        <f t="shared" si="247"/>
        <v/>
      </c>
      <c r="IC43" s="92" t="str">
        <f t="shared" si="248"/>
        <v/>
      </c>
      <c r="ID43" s="92" t="str">
        <f t="shared" si="249"/>
        <v/>
      </c>
      <c r="IE43" s="92" t="str">
        <f t="shared" si="250"/>
        <v/>
      </c>
      <c r="IF43" s="92" t="str">
        <f t="shared" si="251"/>
        <v/>
      </c>
      <c r="IG43" s="92" t="str">
        <f t="shared" si="252"/>
        <v/>
      </c>
      <c r="IH43" s="92" t="str">
        <f t="shared" si="253"/>
        <v/>
      </c>
      <c r="II43" s="92" t="str">
        <f t="shared" si="254"/>
        <v/>
      </c>
      <c r="IJ43" s="92" t="str">
        <f t="shared" si="255"/>
        <v/>
      </c>
      <c r="IK43" s="92" t="str">
        <f t="shared" si="155"/>
        <v/>
      </c>
      <c r="IL43" s="92" t="str">
        <f t="shared" si="156"/>
        <v/>
      </c>
      <c r="IM43" s="92" t="str">
        <f t="shared" si="157"/>
        <v/>
      </c>
      <c r="IN43" s="92" t="str">
        <f t="shared" si="158"/>
        <v/>
      </c>
      <c r="IO43" s="92" t="str">
        <f t="shared" si="159"/>
        <v/>
      </c>
      <c r="IP43" s="92" t="str">
        <f t="shared" si="160"/>
        <v/>
      </c>
      <c r="IQ43" s="92" t="str">
        <f t="shared" si="161"/>
        <v/>
      </c>
      <c r="IR43" s="92" t="str">
        <f t="shared" si="162"/>
        <v/>
      </c>
      <c r="IS43" s="92" t="str">
        <f t="shared" si="163"/>
        <v/>
      </c>
      <c r="IT43" s="92" t="str">
        <f t="shared" si="164"/>
        <v/>
      </c>
      <c r="IU43" s="92" t="str">
        <f t="shared" si="165"/>
        <v/>
      </c>
      <c r="IV43" s="92" t="str">
        <f t="shared" si="166"/>
        <v/>
      </c>
      <c r="IW43" s="92" t="str">
        <f t="shared" si="167"/>
        <v/>
      </c>
      <c r="IX43" s="92" t="str">
        <f t="shared" si="168"/>
        <v/>
      </c>
      <c r="IY43" s="92" t="str">
        <f t="shared" si="169"/>
        <v/>
      </c>
      <c r="IZ43" s="92" t="str">
        <f t="shared" si="170"/>
        <v/>
      </c>
      <c r="JA43" s="92" t="str">
        <f t="shared" si="171"/>
        <v/>
      </c>
      <c r="JB43" s="92" t="str">
        <f t="shared" si="172"/>
        <v/>
      </c>
      <c r="JC43" s="92" t="str">
        <f t="shared" si="173"/>
        <v/>
      </c>
      <c r="JD43" s="92" t="str">
        <f t="shared" si="174"/>
        <v/>
      </c>
      <c r="JE43" s="92" t="str">
        <f t="shared" si="175"/>
        <v/>
      </c>
      <c r="JF43" s="92" t="str">
        <f t="shared" si="176"/>
        <v/>
      </c>
      <c r="JG43" s="92" t="str">
        <f t="shared" si="177"/>
        <v/>
      </c>
      <c r="JH43" s="92" t="str">
        <f t="shared" si="178"/>
        <v/>
      </c>
      <c r="JI43" s="92" t="str">
        <f t="shared" si="179"/>
        <v/>
      </c>
      <c r="JJ43" s="92" t="str">
        <f t="shared" si="180"/>
        <v/>
      </c>
      <c r="JK43" s="92" t="str">
        <f t="shared" si="181"/>
        <v/>
      </c>
      <c r="JL43" s="84" t="s">
        <v>1557</v>
      </c>
      <c r="JM43" s="85" t="str">
        <f>'Array Table'!B42</f>
        <v>Sporobacter termitidis</v>
      </c>
      <c r="JN43" s="92">
        <f t="shared" si="152"/>
        <v>7.91</v>
      </c>
      <c r="JO43" s="92">
        <f t="shared" si="256"/>
        <v>7.8299999999999983</v>
      </c>
      <c r="JP43" s="92">
        <f t="shared" si="257"/>
        <v>7.8500000000000014</v>
      </c>
      <c r="JQ43" s="92" t="str">
        <f t="shared" si="258"/>
        <v/>
      </c>
      <c r="JR43" s="92" t="str">
        <f t="shared" si="259"/>
        <v/>
      </c>
      <c r="JS43" s="92" t="str">
        <f t="shared" si="260"/>
        <v/>
      </c>
      <c r="JT43" s="92" t="str">
        <f t="shared" si="261"/>
        <v/>
      </c>
      <c r="JU43" s="92" t="str">
        <f t="shared" si="262"/>
        <v/>
      </c>
      <c r="JV43" s="92" t="str">
        <f t="shared" si="263"/>
        <v/>
      </c>
      <c r="JW43" s="92" t="str">
        <f t="shared" si="264"/>
        <v/>
      </c>
      <c r="JX43" s="92" t="str">
        <f t="shared" si="265"/>
        <v/>
      </c>
      <c r="JY43" s="92" t="str">
        <f t="shared" si="266"/>
        <v/>
      </c>
      <c r="JZ43" s="92" t="str">
        <f t="shared" si="267"/>
        <v/>
      </c>
      <c r="KA43" s="92" t="str">
        <f t="shared" si="268"/>
        <v/>
      </c>
      <c r="KB43" s="92" t="str">
        <f t="shared" si="269"/>
        <v/>
      </c>
      <c r="KC43" s="92" t="str">
        <f t="shared" si="270"/>
        <v/>
      </c>
      <c r="KD43" s="92" t="str">
        <f t="shared" si="271"/>
        <v/>
      </c>
      <c r="KE43" s="92" t="str">
        <f t="shared" si="272"/>
        <v/>
      </c>
      <c r="KF43" s="92" t="str">
        <f t="shared" si="273"/>
        <v/>
      </c>
      <c r="KG43" s="92" t="str">
        <f t="shared" si="274"/>
        <v/>
      </c>
      <c r="KH43" s="92" t="str">
        <f t="shared" si="275"/>
        <v/>
      </c>
      <c r="KI43" s="92" t="str">
        <f t="shared" si="182"/>
        <v/>
      </c>
      <c r="KJ43" s="92" t="str">
        <f t="shared" si="183"/>
        <v/>
      </c>
      <c r="KK43" s="92" t="str">
        <f t="shared" si="184"/>
        <v/>
      </c>
      <c r="KL43" s="92" t="str">
        <f t="shared" si="185"/>
        <v/>
      </c>
      <c r="KM43" s="92" t="str">
        <f t="shared" si="186"/>
        <v/>
      </c>
      <c r="KN43" s="92" t="str">
        <f t="shared" si="187"/>
        <v/>
      </c>
      <c r="KO43" s="92" t="str">
        <f t="shared" si="188"/>
        <v/>
      </c>
      <c r="KP43" s="92" t="str">
        <f t="shared" si="189"/>
        <v/>
      </c>
      <c r="KQ43" s="92" t="str">
        <f t="shared" si="190"/>
        <v/>
      </c>
      <c r="KR43" s="92" t="str">
        <f t="shared" si="191"/>
        <v/>
      </c>
      <c r="KS43" s="92" t="str">
        <f t="shared" si="192"/>
        <v/>
      </c>
      <c r="KT43" s="92" t="str">
        <f t="shared" si="193"/>
        <v/>
      </c>
      <c r="KU43" s="92" t="str">
        <f t="shared" si="194"/>
        <v/>
      </c>
      <c r="KV43" s="92" t="str">
        <f t="shared" si="195"/>
        <v/>
      </c>
      <c r="KW43" s="92" t="str">
        <f t="shared" si="196"/>
        <v/>
      </c>
      <c r="KX43" s="92" t="str">
        <f t="shared" si="197"/>
        <v/>
      </c>
      <c r="KY43" s="92" t="str">
        <f t="shared" si="198"/>
        <v/>
      </c>
      <c r="KZ43" s="92" t="str">
        <f t="shared" si="199"/>
        <v/>
      </c>
      <c r="LA43" s="92" t="str">
        <f t="shared" si="200"/>
        <v/>
      </c>
      <c r="LB43" s="92" t="str">
        <f t="shared" si="201"/>
        <v/>
      </c>
      <c r="LC43" s="92" t="str">
        <f t="shared" si="202"/>
        <v/>
      </c>
      <c r="LD43" s="92" t="str">
        <f t="shared" si="203"/>
        <v/>
      </c>
      <c r="LE43" s="92" t="str">
        <f t="shared" si="204"/>
        <v/>
      </c>
      <c r="LF43" s="92" t="str">
        <f t="shared" si="205"/>
        <v/>
      </c>
      <c r="LG43" s="92" t="str">
        <f t="shared" si="206"/>
        <v/>
      </c>
      <c r="LH43" s="92" t="str">
        <f t="shared" si="207"/>
        <v/>
      </c>
      <c r="LI43" s="92" t="str">
        <f t="shared" si="208"/>
        <v/>
      </c>
      <c r="LJ43" s="84" t="s">
        <v>1557</v>
      </c>
      <c r="LK43" s="85" t="str">
        <f>'Array Table'!B42</f>
        <v>Sporobacter termitidis</v>
      </c>
      <c r="LL43" s="93" t="str">
        <f t="shared" si="153"/>
        <v>+</v>
      </c>
      <c r="LM43" s="93" t="str">
        <f t="shared" si="276"/>
        <v>+</v>
      </c>
      <c r="LN43" s="93" t="str">
        <f t="shared" si="277"/>
        <v>+</v>
      </c>
      <c r="LO43" s="93" t="str">
        <f t="shared" si="278"/>
        <v/>
      </c>
      <c r="LP43" s="93" t="str">
        <f t="shared" si="279"/>
        <v/>
      </c>
      <c r="LQ43" s="93" t="str">
        <f t="shared" si="280"/>
        <v/>
      </c>
      <c r="LR43" s="93" t="str">
        <f t="shared" si="281"/>
        <v/>
      </c>
      <c r="LS43" s="93" t="str">
        <f t="shared" si="282"/>
        <v/>
      </c>
      <c r="LT43" s="93" t="str">
        <f t="shared" si="283"/>
        <v/>
      </c>
      <c r="LU43" s="93" t="str">
        <f t="shared" si="284"/>
        <v/>
      </c>
      <c r="LV43" s="93" t="str">
        <f t="shared" si="285"/>
        <v/>
      </c>
      <c r="LW43" s="93" t="str">
        <f t="shared" si="286"/>
        <v/>
      </c>
      <c r="LX43" s="93" t="str">
        <f t="shared" si="287"/>
        <v/>
      </c>
      <c r="LY43" s="93" t="str">
        <f t="shared" si="288"/>
        <v/>
      </c>
      <c r="LZ43" s="93" t="str">
        <f t="shared" si="289"/>
        <v/>
      </c>
      <c r="MA43" s="93" t="str">
        <f t="shared" si="290"/>
        <v/>
      </c>
      <c r="MB43" s="93" t="str">
        <f t="shared" si="291"/>
        <v/>
      </c>
      <c r="MC43" s="93" t="str">
        <f t="shared" si="292"/>
        <v/>
      </c>
      <c r="MD43" s="93" t="str">
        <f t="shared" si="293"/>
        <v/>
      </c>
      <c r="ME43" s="93" t="str">
        <f t="shared" si="294"/>
        <v/>
      </c>
      <c r="MF43" s="93" t="str">
        <f t="shared" si="295"/>
        <v/>
      </c>
      <c r="MG43" s="93" t="str">
        <f t="shared" si="209"/>
        <v/>
      </c>
      <c r="MH43" s="93" t="str">
        <f t="shared" si="210"/>
        <v/>
      </c>
      <c r="MI43" s="93" t="str">
        <f t="shared" si="211"/>
        <v/>
      </c>
      <c r="MJ43" s="93" t="str">
        <f t="shared" si="212"/>
        <v/>
      </c>
      <c r="MK43" s="93" t="str">
        <f t="shared" si="213"/>
        <v/>
      </c>
      <c r="ML43" s="93" t="str">
        <f t="shared" si="214"/>
        <v/>
      </c>
      <c r="MM43" s="93" t="str">
        <f t="shared" si="215"/>
        <v/>
      </c>
      <c r="MN43" s="93" t="str">
        <f t="shared" si="216"/>
        <v/>
      </c>
      <c r="MO43" s="93" t="str">
        <f t="shared" si="217"/>
        <v/>
      </c>
      <c r="MP43" s="93" t="str">
        <f t="shared" si="218"/>
        <v/>
      </c>
      <c r="MQ43" s="93" t="str">
        <f t="shared" si="219"/>
        <v/>
      </c>
      <c r="MR43" s="93" t="str">
        <f t="shared" si="220"/>
        <v/>
      </c>
      <c r="MS43" s="93" t="str">
        <f t="shared" si="221"/>
        <v/>
      </c>
      <c r="MT43" s="93" t="str">
        <f t="shared" si="222"/>
        <v/>
      </c>
      <c r="MU43" s="93" t="str">
        <f t="shared" si="223"/>
        <v/>
      </c>
      <c r="MV43" s="93" t="str">
        <f t="shared" si="224"/>
        <v/>
      </c>
      <c r="MW43" s="93" t="str">
        <f t="shared" si="225"/>
        <v/>
      </c>
      <c r="MX43" s="93" t="str">
        <f t="shared" si="226"/>
        <v/>
      </c>
      <c r="MY43" s="93" t="str">
        <f t="shared" si="227"/>
        <v/>
      </c>
      <c r="MZ43" s="93" t="str">
        <f t="shared" si="228"/>
        <v/>
      </c>
      <c r="NA43" s="93" t="str">
        <f t="shared" si="229"/>
        <v/>
      </c>
      <c r="NB43" s="93" t="str">
        <f t="shared" si="230"/>
        <v/>
      </c>
      <c r="NC43" s="93" t="str">
        <f t="shared" si="231"/>
        <v/>
      </c>
      <c r="ND43" s="93" t="str">
        <f t="shared" si="232"/>
        <v/>
      </c>
      <c r="NE43" s="93" t="str">
        <f t="shared" si="233"/>
        <v/>
      </c>
      <c r="NF43" s="93" t="str">
        <f t="shared" si="234"/>
        <v/>
      </c>
      <c r="NG43" s="93" t="str">
        <f t="shared" si="235"/>
        <v/>
      </c>
      <c r="NH43" s="84" t="s">
        <v>1557</v>
      </c>
      <c r="NI43" s="85" t="str">
        <f>'Array Table'!B42</f>
        <v>Sporobacter termitidis</v>
      </c>
      <c r="NJ43" s="93" t="str">
        <f t="shared" si="101"/>
        <v>+</v>
      </c>
      <c r="NK43" s="93" t="str">
        <f t="shared" si="102"/>
        <v>+</v>
      </c>
      <c r="NL43" s="93" t="str">
        <f t="shared" si="103"/>
        <v>+</v>
      </c>
      <c r="NM43" s="93" t="str">
        <f t="shared" si="104"/>
        <v/>
      </c>
      <c r="NN43" s="93" t="str">
        <f t="shared" si="105"/>
        <v/>
      </c>
      <c r="NO43" s="93" t="str">
        <f t="shared" si="106"/>
        <v/>
      </c>
      <c r="NP43" s="93" t="str">
        <f t="shared" si="107"/>
        <v/>
      </c>
      <c r="NQ43" s="93" t="str">
        <f t="shared" si="108"/>
        <v/>
      </c>
      <c r="NR43" s="93" t="str">
        <f t="shared" si="109"/>
        <v/>
      </c>
      <c r="NS43" s="93" t="str">
        <f t="shared" si="110"/>
        <v/>
      </c>
      <c r="NT43" s="93" t="str">
        <f t="shared" si="111"/>
        <v/>
      </c>
      <c r="NU43" s="93" t="str">
        <f t="shared" si="112"/>
        <v/>
      </c>
      <c r="NV43" s="93" t="str">
        <f t="shared" si="113"/>
        <v/>
      </c>
      <c r="NW43" s="93" t="str">
        <f t="shared" si="114"/>
        <v/>
      </c>
      <c r="NX43" s="93" t="str">
        <f t="shared" si="115"/>
        <v/>
      </c>
      <c r="NY43" s="93" t="str">
        <f t="shared" si="116"/>
        <v/>
      </c>
      <c r="NZ43" s="93" t="str">
        <f t="shared" si="117"/>
        <v/>
      </c>
      <c r="OA43" s="93" t="str">
        <f t="shared" si="118"/>
        <v/>
      </c>
      <c r="OB43" s="93" t="str">
        <f t="shared" si="119"/>
        <v/>
      </c>
      <c r="OC43" s="93" t="str">
        <f t="shared" si="120"/>
        <v/>
      </c>
      <c r="OD43" s="93" t="str">
        <f t="shared" si="121"/>
        <v/>
      </c>
      <c r="OE43" s="93" t="str">
        <f t="shared" si="122"/>
        <v/>
      </c>
      <c r="OF43" s="93" t="str">
        <f t="shared" si="123"/>
        <v/>
      </c>
      <c r="OG43" s="93" t="str">
        <f t="shared" si="124"/>
        <v/>
      </c>
      <c r="OH43" s="93" t="str">
        <f t="shared" si="125"/>
        <v/>
      </c>
      <c r="OI43" s="93" t="str">
        <f t="shared" si="126"/>
        <v/>
      </c>
      <c r="OJ43" s="93" t="str">
        <f t="shared" si="127"/>
        <v/>
      </c>
      <c r="OK43" s="93" t="str">
        <f t="shared" si="128"/>
        <v/>
      </c>
      <c r="OL43" s="93" t="str">
        <f t="shared" si="129"/>
        <v/>
      </c>
      <c r="OM43" s="93" t="str">
        <f t="shared" si="130"/>
        <v/>
      </c>
      <c r="ON43" s="93" t="str">
        <f t="shared" si="131"/>
        <v/>
      </c>
      <c r="OO43" s="93" t="str">
        <f t="shared" si="132"/>
        <v/>
      </c>
      <c r="OP43" s="93" t="str">
        <f t="shared" si="133"/>
        <v/>
      </c>
      <c r="OQ43" s="93" t="str">
        <f t="shared" si="134"/>
        <v/>
      </c>
      <c r="OR43" s="93" t="str">
        <f t="shared" si="135"/>
        <v/>
      </c>
      <c r="OS43" s="93" t="str">
        <f t="shared" si="136"/>
        <v/>
      </c>
      <c r="OT43" s="93" t="str">
        <f t="shared" si="137"/>
        <v/>
      </c>
      <c r="OU43" s="93" t="str">
        <f t="shared" si="138"/>
        <v/>
      </c>
      <c r="OV43" s="93" t="str">
        <f t="shared" si="139"/>
        <v/>
      </c>
      <c r="OW43" s="93" t="str">
        <f t="shared" si="140"/>
        <v/>
      </c>
      <c r="OX43" s="93" t="str">
        <f t="shared" si="141"/>
        <v/>
      </c>
      <c r="OY43" s="93" t="str">
        <f t="shared" si="142"/>
        <v/>
      </c>
      <c r="OZ43" s="93" t="str">
        <f t="shared" si="143"/>
        <v/>
      </c>
      <c r="PA43" s="93" t="str">
        <f t="shared" si="144"/>
        <v/>
      </c>
      <c r="PB43" s="93" t="str">
        <f t="shared" si="145"/>
        <v/>
      </c>
      <c r="PC43" s="93" t="str">
        <f t="shared" si="146"/>
        <v/>
      </c>
      <c r="PD43" s="93" t="str">
        <f t="shared" si="147"/>
        <v/>
      </c>
      <c r="PE43" s="93" t="str">
        <f t="shared" si="148"/>
        <v/>
      </c>
    </row>
    <row r="44" spans="1:421" ht="12.75" x14ac:dyDescent="0.25">
      <c r="A44" s="84" t="s">
        <v>1558</v>
      </c>
      <c r="B44" s="85" t="str">
        <f>'Array Table'!B43</f>
        <v>Streptococcus anginosus</v>
      </c>
      <c r="C44" s="86">
        <f>IF(SUM('Control Sample Data'!C$3:C$50)&gt;10,IF(AND(ISNUMBER('Control Sample Data'!C44),'Control Sample Data'!C44&lt;37,'Control Sample Data'!C44&gt;0),'Control Sample Data'!C44,37),"")</f>
        <v>31.72</v>
      </c>
      <c r="D44" s="86">
        <f>IF(SUM('Control Sample Data'!D$3:D$50)&gt;10,IF(AND(ISNUMBER('Control Sample Data'!D44),'Control Sample Data'!D44&lt;37,'Control Sample Data'!D44&gt;0),'Control Sample Data'!D44,37),"")</f>
        <v>32.28</v>
      </c>
      <c r="E44" s="86">
        <f>IF(SUM('Control Sample Data'!E$3:E$50)&gt;10,IF(AND(ISNUMBER('Control Sample Data'!E44),'Control Sample Data'!E44&lt;37,'Control Sample Data'!E44&gt;0),'Control Sample Data'!E44,37),"")</f>
        <v>32.53</v>
      </c>
      <c r="F44" s="86" t="str">
        <f>IF(SUM('Control Sample Data'!F$3:F$50)&gt;10,IF(AND(ISNUMBER('Control Sample Data'!F44),'Control Sample Data'!F44&lt;37,'Control Sample Data'!F44&gt;0),'Control Sample Data'!F44,37),"")</f>
        <v/>
      </c>
      <c r="G44" s="86" t="str">
        <f>IF(SUM('Control Sample Data'!G$3:G$50)&gt;10,IF(AND(ISNUMBER('Control Sample Data'!G44),'Control Sample Data'!G44&lt;37,'Control Sample Data'!G44&gt;0),'Control Sample Data'!G44,37),"")</f>
        <v/>
      </c>
      <c r="H44" s="86" t="str">
        <f>IF(SUM('Control Sample Data'!H$3:H$50)&gt;10,IF(AND(ISNUMBER('Control Sample Data'!H44),'Control Sample Data'!H44&lt;37,'Control Sample Data'!H44&gt;0),'Control Sample Data'!H44,37),"")</f>
        <v/>
      </c>
      <c r="I44" s="86" t="str">
        <f>IF(SUM('Control Sample Data'!I$3:I$50)&gt;10,IF(AND(ISNUMBER('Control Sample Data'!I44),'Control Sample Data'!I44&lt;37,'Control Sample Data'!I44&gt;0),'Control Sample Data'!I44,37),"")</f>
        <v/>
      </c>
      <c r="J44" s="86" t="str">
        <f>IF(SUM('Control Sample Data'!J$3:J$50)&gt;10,IF(AND(ISNUMBER('Control Sample Data'!J44),'Control Sample Data'!J44&lt;37,'Control Sample Data'!J44&gt;0),'Control Sample Data'!J44,37),"")</f>
        <v/>
      </c>
      <c r="K44" s="86" t="str">
        <f>IF(SUM('Control Sample Data'!K$3:K$50)&gt;10,IF(AND(ISNUMBER('Control Sample Data'!K44),'Control Sample Data'!K44&lt;37,'Control Sample Data'!K44&gt;0),'Control Sample Data'!K44,37),"")</f>
        <v/>
      </c>
      <c r="L44" s="86" t="str">
        <f>IF(SUM('Control Sample Data'!L$3:L$50)&gt;10,IF(AND(ISNUMBER('Control Sample Data'!L44),'Control Sample Data'!L44&lt;37,'Control Sample Data'!L44&gt;0),'Control Sample Data'!L44,37),"")</f>
        <v/>
      </c>
      <c r="M44" s="86" t="str">
        <f>IF(SUM('Control Sample Data'!M$3:M$50)&gt;10,IF(AND(ISNUMBER('Control Sample Data'!M44),'Control Sample Data'!M44&lt;37,'Control Sample Data'!M44&gt;0),'Control Sample Data'!M44,37),"")</f>
        <v/>
      </c>
      <c r="N44" s="86" t="str">
        <f>IF(SUM('Control Sample Data'!N$3:N$50)&gt;10,IF(AND(ISNUMBER('Control Sample Data'!N44),'Control Sample Data'!N44&lt;37,'Control Sample Data'!N44&gt;0),'Control Sample Data'!N44,37),"")</f>
        <v/>
      </c>
      <c r="O44" s="86" t="str">
        <f>IF(SUM('Control Sample Data'!O$3:O$50)&gt;10,IF(AND(ISNUMBER('Control Sample Data'!O44),'Control Sample Data'!O44&lt;37,'Control Sample Data'!O44&gt;0),'Control Sample Data'!O44,37),"")</f>
        <v/>
      </c>
      <c r="P44" s="86" t="str">
        <f>IF(SUM('Control Sample Data'!P$3:P$50)&gt;10,IF(AND(ISNUMBER('Control Sample Data'!P44),'Control Sample Data'!P44&lt;37,'Control Sample Data'!P44&gt;0),'Control Sample Data'!P44,37),"")</f>
        <v/>
      </c>
      <c r="Q44" s="86" t="str">
        <f>IF(SUM('Control Sample Data'!Q$3:Q$50)&gt;10,IF(AND(ISNUMBER('Control Sample Data'!Q44),'Control Sample Data'!Q44&lt;37,'Control Sample Data'!Q44&gt;0),'Control Sample Data'!Q44,37),"")</f>
        <v/>
      </c>
      <c r="R44" s="86" t="str">
        <f>IF(SUM('Control Sample Data'!R$3:R$50)&gt;10,IF(AND(ISNUMBER('Control Sample Data'!R44),'Control Sample Data'!R44&lt;37,'Control Sample Data'!R44&gt;0),'Control Sample Data'!R44,37),"")</f>
        <v/>
      </c>
      <c r="S44" s="86" t="str">
        <f>IF(SUM('Control Sample Data'!S$3:S$50)&gt;10,IF(AND(ISNUMBER('Control Sample Data'!S44),'Control Sample Data'!S44&lt;37,'Control Sample Data'!S44&gt;0),'Control Sample Data'!S44,37),"")</f>
        <v/>
      </c>
      <c r="T44" s="86" t="str">
        <f>IF(SUM('Control Sample Data'!T$3:T$50)&gt;10,IF(AND(ISNUMBER('Control Sample Data'!T44),'Control Sample Data'!T44&lt;37,'Control Sample Data'!T44&gt;0),'Control Sample Data'!T44,37),"")</f>
        <v/>
      </c>
      <c r="U44" s="86" t="str">
        <f>IF(SUM('Control Sample Data'!U$3:U$50)&gt;10,IF(AND(ISNUMBER('Control Sample Data'!U44),'Control Sample Data'!U44&lt;37,'Control Sample Data'!U44&gt;0),'Control Sample Data'!U44,37),"")</f>
        <v/>
      </c>
      <c r="V44" s="86" t="str">
        <f>IF(SUM('Control Sample Data'!V$3:V$50)&gt;10,IF(AND(ISNUMBER('Control Sample Data'!V44),'Control Sample Data'!V44&lt;37,'Control Sample Data'!V44&gt;0),'Control Sample Data'!V44,37),"")</f>
        <v/>
      </c>
      <c r="W44" s="86" t="str">
        <f>IF(SUM('Control Sample Data'!W$3:W$50)&gt;10,IF(AND(ISNUMBER('Control Sample Data'!W44),'Control Sample Data'!W44&lt;37,'Control Sample Data'!W44&gt;0),'Control Sample Data'!W44,37),"")</f>
        <v/>
      </c>
      <c r="X44" s="86" t="str">
        <f>IF(SUM('Control Sample Data'!X$3:X$50)&gt;10,IF(AND(ISNUMBER('Control Sample Data'!X44),'Control Sample Data'!X44&lt;37,'Control Sample Data'!X44&gt;0),'Control Sample Data'!X44,37),"")</f>
        <v/>
      </c>
      <c r="Y44" s="86" t="str">
        <f>IF(SUM('Control Sample Data'!Y$3:Y$50)&gt;10,IF(AND(ISNUMBER('Control Sample Data'!Y44),'Control Sample Data'!Y44&lt;37,'Control Sample Data'!Y44&gt;0),'Control Sample Data'!Y44,37),"")</f>
        <v/>
      </c>
      <c r="Z44" s="86" t="str">
        <f>IF(SUM('Control Sample Data'!Z$3:Z$50)&gt;10,IF(AND(ISNUMBER('Control Sample Data'!Z44),'Control Sample Data'!Z44&lt;37,'Control Sample Data'!Z44&gt;0),'Control Sample Data'!Z44,37),"")</f>
        <v/>
      </c>
      <c r="AA44" s="86" t="str">
        <f>IF(SUM('Control Sample Data'!AA$3:AA$50)&gt;10,IF(AND(ISNUMBER('Control Sample Data'!AA44),'Control Sample Data'!AA44&lt;37,'Control Sample Data'!AA44&gt;0),'Control Sample Data'!AA44,37),"")</f>
        <v/>
      </c>
      <c r="AB44" s="86" t="str">
        <f>IF(SUM('Control Sample Data'!AB$3:AB$50)&gt;10,IF(AND(ISNUMBER('Control Sample Data'!AB44),'Control Sample Data'!AB44&lt;37,'Control Sample Data'!AB44&gt;0),'Control Sample Data'!AB44,37),"")</f>
        <v/>
      </c>
      <c r="AC44" s="86" t="str">
        <f>IF(SUM('Control Sample Data'!AC$3:AC$50)&gt;10,IF(AND(ISNUMBER('Control Sample Data'!AC44),'Control Sample Data'!AC44&lt;37,'Control Sample Data'!AC44&gt;0),'Control Sample Data'!AC44,37),"")</f>
        <v/>
      </c>
      <c r="AD44" s="86" t="str">
        <f>IF(SUM('Control Sample Data'!AD$3:AD$50)&gt;10,IF(AND(ISNUMBER('Control Sample Data'!AD44),'Control Sample Data'!AD44&lt;37,'Control Sample Data'!AD44&gt;0),'Control Sample Data'!AD44,37),"")</f>
        <v/>
      </c>
      <c r="AE44" s="86" t="str">
        <f>IF(SUM('Control Sample Data'!AE$3:AE$50)&gt;10,IF(AND(ISNUMBER('Control Sample Data'!AE44),'Control Sample Data'!AE44&lt;37,'Control Sample Data'!AE44&gt;0),'Control Sample Data'!AE44,37),"")</f>
        <v/>
      </c>
      <c r="AF44" s="86" t="str">
        <f>IF(SUM('Control Sample Data'!AF$3:AF$50)&gt;10,IF(AND(ISNUMBER('Control Sample Data'!AF44),'Control Sample Data'!AF44&lt;37,'Control Sample Data'!AF44&gt;0),'Control Sample Data'!AF44,37),"")</f>
        <v/>
      </c>
      <c r="AG44" s="86" t="str">
        <f>IF(SUM('Control Sample Data'!AG$3:AG$50)&gt;10,IF(AND(ISNUMBER('Control Sample Data'!AG44),'Control Sample Data'!AG44&lt;37,'Control Sample Data'!AG44&gt;0),'Control Sample Data'!AG44,37),"")</f>
        <v/>
      </c>
      <c r="AH44" s="86" t="str">
        <f>IF(SUM('Control Sample Data'!AH$3:AH$50)&gt;10,IF(AND(ISNUMBER('Control Sample Data'!AH44),'Control Sample Data'!AH44&lt;37,'Control Sample Data'!AH44&gt;0),'Control Sample Data'!AH44,37),"")</f>
        <v/>
      </c>
      <c r="AI44" s="86" t="str">
        <f>IF(SUM('Control Sample Data'!AI$3:AI$50)&gt;10,IF(AND(ISNUMBER('Control Sample Data'!AI44),'Control Sample Data'!AI44&lt;37,'Control Sample Data'!AI44&gt;0),'Control Sample Data'!AI44,37),"")</f>
        <v/>
      </c>
      <c r="AJ44" s="86" t="str">
        <f>IF(SUM('Control Sample Data'!AJ$3:AJ$50)&gt;10,IF(AND(ISNUMBER('Control Sample Data'!AJ44),'Control Sample Data'!AJ44&lt;37,'Control Sample Data'!AJ44&gt;0),'Control Sample Data'!AJ44,37),"")</f>
        <v/>
      </c>
      <c r="AK44" s="86" t="str">
        <f>IF(SUM('Control Sample Data'!AK$3:AK$50)&gt;10,IF(AND(ISNUMBER('Control Sample Data'!AK44),'Control Sample Data'!AK44&lt;37,'Control Sample Data'!AK44&gt;0),'Control Sample Data'!AK44,37),"")</f>
        <v/>
      </c>
      <c r="AL44" s="86" t="str">
        <f>IF(SUM('Control Sample Data'!AL$3:AL$50)&gt;10,IF(AND(ISNUMBER('Control Sample Data'!AL44),'Control Sample Data'!AL44&lt;37,'Control Sample Data'!AL44&gt;0),'Control Sample Data'!AL44,37),"")</f>
        <v/>
      </c>
      <c r="AM44" s="86" t="str">
        <f>IF(SUM('Control Sample Data'!AM$3:AM$50)&gt;10,IF(AND(ISNUMBER('Control Sample Data'!AM44),'Control Sample Data'!AM44&lt;37,'Control Sample Data'!AM44&gt;0),'Control Sample Data'!AM44,37),"")</f>
        <v/>
      </c>
      <c r="AN44" s="86" t="str">
        <f>IF(SUM('Control Sample Data'!AN$3:AN$50)&gt;10,IF(AND(ISNUMBER('Control Sample Data'!AN44),'Control Sample Data'!AN44&lt;37,'Control Sample Data'!AN44&gt;0),'Control Sample Data'!AN44,37),"")</f>
        <v/>
      </c>
      <c r="AO44" s="86" t="str">
        <f>IF(SUM('Control Sample Data'!AO$3:AO$50)&gt;10,IF(AND(ISNUMBER('Control Sample Data'!AO44),'Control Sample Data'!AO44&lt;37,'Control Sample Data'!AO44&gt;0),'Control Sample Data'!AO44,37),"")</f>
        <v/>
      </c>
      <c r="AP44" s="86" t="str">
        <f>IF(SUM('Control Sample Data'!AP$3:AP$50)&gt;10,IF(AND(ISNUMBER('Control Sample Data'!AP44),'Control Sample Data'!AP44&lt;37,'Control Sample Data'!AP44&gt;0),'Control Sample Data'!AP44,37),"")</f>
        <v/>
      </c>
      <c r="AQ44" s="86" t="str">
        <f>IF(SUM('Control Sample Data'!AQ$3:AQ$50)&gt;10,IF(AND(ISNUMBER('Control Sample Data'!AQ44),'Control Sample Data'!AQ44&lt;37,'Control Sample Data'!AQ44&gt;0),'Control Sample Data'!AQ44,37),"")</f>
        <v/>
      </c>
      <c r="AR44" s="86" t="str">
        <f>IF(SUM('Control Sample Data'!AR$3:AR$50)&gt;10,IF(AND(ISNUMBER('Control Sample Data'!AR44),'Control Sample Data'!AR44&lt;37,'Control Sample Data'!AR44&gt;0),'Control Sample Data'!AR44,37),"")</f>
        <v/>
      </c>
      <c r="AS44" s="86" t="str">
        <f>IF(SUM('Control Sample Data'!AS$3:AS$50)&gt;10,IF(AND(ISNUMBER('Control Sample Data'!AS44),'Control Sample Data'!AS44&lt;37,'Control Sample Data'!AS44&gt;0),'Control Sample Data'!AS44,37),"")</f>
        <v/>
      </c>
      <c r="AT44" s="86" t="str">
        <f>IF(SUM('Control Sample Data'!AT$3:AT$50)&gt;10,IF(AND(ISNUMBER('Control Sample Data'!AT44),'Control Sample Data'!AT44&lt;37,'Control Sample Data'!AT44&gt;0),'Control Sample Data'!AT44,37),"")</f>
        <v/>
      </c>
      <c r="AU44" s="86" t="str">
        <f>IF(SUM('Control Sample Data'!AU$3:AU$50)&gt;10,IF(AND(ISNUMBER('Control Sample Data'!AU44),'Control Sample Data'!AU44&lt;37,'Control Sample Data'!AU44&gt;0),'Control Sample Data'!AU44,37),"")</f>
        <v/>
      </c>
      <c r="AV44" s="86" t="str">
        <f>IF(SUM('Control Sample Data'!AV$3:AV$50)&gt;10,IF(AND(ISNUMBER('Control Sample Data'!AV44),'Control Sample Data'!AV44&lt;37,'Control Sample Data'!AV44&gt;0),'Control Sample Data'!AV44,37),"")</f>
        <v/>
      </c>
      <c r="AW44" s="86" t="str">
        <f>IF(SUM('Control Sample Data'!AW$3:AW$50)&gt;10,IF(AND(ISNUMBER('Control Sample Data'!AW44),'Control Sample Data'!AW44&lt;37,'Control Sample Data'!AW44&gt;0),'Control Sample Data'!AW44,37),"")</f>
        <v/>
      </c>
      <c r="AX44" s="86" t="str">
        <f>IF(SUM('Control Sample Data'!AX$3:AX$50)&gt;10,IF(AND(ISNUMBER('Control Sample Data'!AX44),'Control Sample Data'!AX44&lt;37,'Control Sample Data'!AX44&gt;0),'Control Sample Data'!AX44,37),"")</f>
        <v/>
      </c>
      <c r="AY44" s="87">
        <f>IF(ISERROR(AVERAGE(Calculations!C44:AX44)),"",AVERAGE(Calculations!C44:AX44))</f>
        <v>32.176666666666669</v>
      </c>
      <c r="AZ44" s="87">
        <f>IF(ISERROR(STDEV(Calculations!C44:AX44)),"",IF(COUNT(Calculations!C44:AX44)&lt;3,"N/A",STDEV(Calculations!C44:AX44)))</f>
        <v>0.41476901202155203</v>
      </c>
      <c r="BA44" s="84" t="s">
        <v>1558</v>
      </c>
      <c r="BB44" s="85" t="str">
        <f>'Array Table'!B43</f>
        <v>Streptococcus anginosus</v>
      </c>
      <c r="BC44" s="86">
        <f>IF(SUM('Test Sample Data'!C$3:C$50)&gt;10,IF(AND(ISNUMBER('Test Sample Data'!C44),'Test Sample Data'!C44&lt;37,'Test Sample Data'!C44&gt;0),'Test Sample Data'!C44,37),"")</f>
        <v>34.299999999999997</v>
      </c>
      <c r="BD44" s="86">
        <f>IF(SUM('Test Sample Data'!D$3:D$50)&gt;10,IF(AND(ISNUMBER('Test Sample Data'!D44),'Test Sample Data'!D44&lt;37,'Test Sample Data'!D44&gt;0),'Test Sample Data'!D44,37),"")</f>
        <v>34.29</v>
      </c>
      <c r="BE44" s="86">
        <f>IF(SUM('Test Sample Data'!E$3:E$50)&gt;10,IF(AND(ISNUMBER('Test Sample Data'!E44),'Test Sample Data'!E44&lt;37,'Test Sample Data'!E44&gt;0),'Test Sample Data'!E44,37),"")</f>
        <v>35.32</v>
      </c>
      <c r="BF44" s="86" t="str">
        <f>IF(SUM('Test Sample Data'!F$3:F$50)&gt;10,IF(AND(ISNUMBER('Test Sample Data'!F44),'Test Sample Data'!F44&lt;37,'Test Sample Data'!F44&gt;0),'Test Sample Data'!F44,37),"")</f>
        <v/>
      </c>
      <c r="BG44" s="86" t="str">
        <f>IF(SUM('Test Sample Data'!G$3:G$50)&gt;10,IF(AND(ISNUMBER('Test Sample Data'!G44),'Test Sample Data'!G44&lt;37,'Test Sample Data'!G44&gt;0),'Test Sample Data'!G44,37),"")</f>
        <v/>
      </c>
      <c r="BH44" s="86" t="str">
        <f>IF(SUM('Test Sample Data'!H$3:H$50)&gt;10,IF(AND(ISNUMBER('Test Sample Data'!H44),'Test Sample Data'!H44&lt;37,'Test Sample Data'!H44&gt;0),'Test Sample Data'!H44,37),"")</f>
        <v/>
      </c>
      <c r="BI44" s="86" t="str">
        <f>IF(SUM('Test Sample Data'!I$3:I$50)&gt;10,IF(AND(ISNUMBER('Test Sample Data'!I44),'Test Sample Data'!I44&lt;37,'Test Sample Data'!I44&gt;0),'Test Sample Data'!I44,37),"")</f>
        <v/>
      </c>
      <c r="BJ44" s="86" t="str">
        <f>IF(SUM('Test Sample Data'!J$3:J$50)&gt;10,IF(AND(ISNUMBER('Test Sample Data'!J44),'Test Sample Data'!J44&lt;37,'Test Sample Data'!J44&gt;0),'Test Sample Data'!J44,37),"")</f>
        <v/>
      </c>
      <c r="BK44" s="86" t="str">
        <f>IF(SUM('Test Sample Data'!K$3:K$50)&gt;10,IF(AND(ISNUMBER('Test Sample Data'!K44),'Test Sample Data'!K44&lt;37,'Test Sample Data'!K44&gt;0),'Test Sample Data'!K44,37),"")</f>
        <v/>
      </c>
      <c r="BL44" s="86" t="str">
        <f>IF(SUM('Test Sample Data'!L$3:L$50)&gt;10,IF(AND(ISNUMBER('Test Sample Data'!L44),'Test Sample Data'!L44&lt;37,'Test Sample Data'!L44&gt;0),'Test Sample Data'!L44,37),"")</f>
        <v/>
      </c>
      <c r="BM44" s="86" t="str">
        <f>IF(SUM('Test Sample Data'!M$3:M$50)&gt;10,IF(AND(ISNUMBER('Test Sample Data'!M44),'Test Sample Data'!M44&lt;37,'Test Sample Data'!M44&gt;0),'Test Sample Data'!M44,37),"")</f>
        <v/>
      </c>
      <c r="BN44" s="86" t="str">
        <f>IF(SUM('Test Sample Data'!N$3:N$50)&gt;10,IF(AND(ISNUMBER('Test Sample Data'!N44),'Test Sample Data'!N44&lt;37,'Test Sample Data'!N44&gt;0),'Test Sample Data'!N44,37),"")</f>
        <v/>
      </c>
      <c r="BO44" s="86" t="str">
        <f>IF(SUM('Test Sample Data'!O$3:O$50)&gt;10,IF(AND(ISNUMBER('Test Sample Data'!O44),'Test Sample Data'!O44&lt;37,'Test Sample Data'!O44&gt;0),'Test Sample Data'!O44,37),"")</f>
        <v/>
      </c>
      <c r="BP44" s="86" t="str">
        <f>IF(SUM('Test Sample Data'!P$3:P$50)&gt;10,IF(AND(ISNUMBER('Test Sample Data'!P44),'Test Sample Data'!P44&lt;37,'Test Sample Data'!P44&gt;0),'Test Sample Data'!P44,37),"")</f>
        <v/>
      </c>
      <c r="BQ44" s="86" t="str">
        <f>IF(SUM('Test Sample Data'!Q$3:Q$50)&gt;10,IF(AND(ISNUMBER('Test Sample Data'!Q44),'Test Sample Data'!Q44&lt;37,'Test Sample Data'!Q44&gt;0),'Test Sample Data'!Q44,37),"")</f>
        <v/>
      </c>
      <c r="BR44" s="86" t="str">
        <f>IF(SUM('Test Sample Data'!R$3:R$50)&gt;10,IF(AND(ISNUMBER('Test Sample Data'!R44),'Test Sample Data'!R44&lt;37,'Test Sample Data'!R44&gt;0),'Test Sample Data'!R44,37),"")</f>
        <v/>
      </c>
      <c r="BS44" s="86" t="str">
        <f>IF(SUM('Test Sample Data'!S$3:S$50)&gt;10,IF(AND(ISNUMBER('Test Sample Data'!S44),'Test Sample Data'!S44&lt;37,'Test Sample Data'!S44&gt;0),'Test Sample Data'!S44,37),"")</f>
        <v/>
      </c>
      <c r="BT44" s="86" t="str">
        <f>IF(SUM('Test Sample Data'!T$3:T$50)&gt;10,IF(AND(ISNUMBER('Test Sample Data'!T44),'Test Sample Data'!T44&lt;37,'Test Sample Data'!T44&gt;0),'Test Sample Data'!T44,37),"")</f>
        <v/>
      </c>
      <c r="BU44" s="86" t="str">
        <f>IF(SUM('Test Sample Data'!U$3:U$50)&gt;10,IF(AND(ISNUMBER('Test Sample Data'!U44),'Test Sample Data'!U44&lt;37,'Test Sample Data'!U44&gt;0),'Test Sample Data'!U44,37),"")</f>
        <v/>
      </c>
      <c r="BV44" s="86" t="str">
        <f>IF(SUM('Test Sample Data'!V$3:V$50)&gt;10,IF(AND(ISNUMBER('Test Sample Data'!V44),'Test Sample Data'!V44&lt;37,'Test Sample Data'!V44&gt;0),'Test Sample Data'!V44,37),"")</f>
        <v/>
      </c>
      <c r="BW44" s="86" t="str">
        <f>IF(SUM('Test Sample Data'!W$3:W$50)&gt;10,IF(AND(ISNUMBER('Test Sample Data'!W44),'Test Sample Data'!W44&lt;37,'Test Sample Data'!W44&gt;0),'Test Sample Data'!W44,37),"")</f>
        <v/>
      </c>
      <c r="BX44" s="86" t="str">
        <f>IF(SUM('Test Sample Data'!X$3:X$50)&gt;10,IF(AND(ISNUMBER('Test Sample Data'!X44),'Test Sample Data'!X44&lt;37,'Test Sample Data'!X44&gt;0),'Test Sample Data'!X44,37),"")</f>
        <v/>
      </c>
      <c r="BY44" s="86" t="str">
        <f>IF(SUM('Test Sample Data'!Y$3:Y$50)&gt;10,IF(AND(ISNUMBER('Test Sample Data'!Y44),'Test Sample Data'!Y44&lt;37,'Test Sample Data'!Y44&gt;0),'Test Sample Data'!Y44,37),"")</f>
        <v/>
      </c>
      <c r="BZ44" s="86" t="str">
        <f>IF(SUM('Test Sample Data'!Z$3:Z$50)&gt;10,IF(AND(ISNUMBER('Test Sample Data'!Z44),'Test Sample Data'!Z44&lt;37,'Test Sample Data'!Z44&gt;0),'Test Sample Data'!Z44,37),"")</f>
        <v/>
      </c>
      <c r="CA44" s="86" t="str">
        <f>IF(SUM('Test Sample Data'!AA$3:AA$50)&gt;10,IF(AND(ISNUMBER('Test Sample Data'!AA44),'Test Sample Data'!AA44&lt;37,'Test Sample Data'!AA44&gt;0),'Test Sample Data'!AA44,37),"")</f>
        <v/>
      </c>
      <c r="CB44" s="86" t="str">
        <f>IF(SUM('Test Sample Data'!AB$3:AB$50)&gt;10,IF(AND(ISNUMBER('Test Sample Data'!AB44),'Test Sample Data'!AB44&lt;37,'Test Sample Data'!AB44&gt;0),'Test Sample Data'!AB44,37),"")</f>
        <v/>
      </c>
      <c r="CC44" s="86" t="str">
        <f>IF(SUM('Test Sample Data'!AC$3:AC$50)&gt;10,IF(AND(ISNUMBER('Test Sample Data'!AC44),'Test Sample Data'!AC44&lt;37,'Test Sample Data'!AC44&gt;0),'Test Sample Data'!AC44,37),"")</f>
        <v/>
      </c>
      <c r="CD44" s="86" t="str">
        <f>IF(SUM('Test Sample Data'!AD$3:AD$50)&gt;10,IF(AND(ISNUMBER('Test Sample Data'!AD44),'Test Sample Data'!AD44&lt;37,'Test Sample Data'!AD44&gt;0),'Test Sample Data'!AD44,37),"")</f>
        <v/>
      </c>
      <c r="CE44" s="86" t="str">
        <f>IF(SUM('Test Sample Data'!AE$3:AE$50)&gt;10,IF(AND(ISNUMBER('Test Sample Data'!AE44),'Test Sample Data'!AE44&lt;37,'Test Sample Data'!AE44&gt;0),'Test Sample Data'!AE44,37),"")</f>
        <v/>
      </c>
      <c r="CF44" s="86" t="str">
        <f>IF(SUM('Test Sample Data'!AF$3:AF$50)&gt;10,IF(AND(ISNUMBER('Test Sample Data'!AF44),'Test Sample Data'!AF44&lt;37,'Test Sample Data'!AF44&gt;0),'Test Sample Data'!AF44,37),"")</f>
        <v/>
      </c>
      <c r="CG44" s="86" t="str">
        <f>IF(SUM('Test Sample Data'!AG$3:AG$50)&gt;10,IF(AND(ISNUMBER('Test Sample Data'!AG44),'Test Sample Data'!AG44&lt;37,'Test Sample Data'!AG44&gt;0),'Test Sample Data'!AG44,37),"")</f>
        <v/>
      </c>
      <c r="CH44" s="86" t="str">
        <f>IF(SUM('Test Sample Data'!AH$3:AH$50)&gt;10,IF(AND(ISNUMBER('Test Sample Data'!AH44),'Test Sample Data'!AH44&lt;37,'Test Sample Data'!AH44&gt;0),'Test Sample Data'!AH44,37),"")</f>
        <v/>
      </c>
      <c r="CI44" s="86" t="str">
        <f>IF(SUM('Test Sample Data'!AI$3:AI$50)&gt;10,IF(AND(ISNUMBER('Test Sample Data'!AI44),'Test Sample Data'!AI44&lt;37,'Test Sample Data'!AI44&gt;0),'Test Sample Data'!AI44,37),"")</f>
        <v/>
      </c>
      <c r="CJ44" s="86" t="str">
        <f>IF(SUM('Test Sample Data'!AJ$3:AJ$50)&gt;10,IF(AND(ISNUMBER('Test Sample Data'!AJ44),'Test Sample Data'!AJ44&lt;37,'Test Sample Data'!AJ44&gt;0),'Test Sample Data'!AJ44,37),"")</f>
        <v/>
      </c>
      <c r="CK44" s="86" t="str">
        <f>IF(SUM('Test Sample Data'!AK$3:AK$50)&gt;10,IF(AND(ISNUMBER('Test Sample Data'!AK44),'Test Sample Data'!AK44&lt;37,'Test Sample Data'!AK44&gt;0),'Test Sample Data'!AK44,37),"")</f>
        <v/>
      </c>
      <c r="CL44" s="86" t="str">
        <f>IF(SUM('Test Sample Data'!AL$3:AL$50)&gt;10,IF(AND(ISNUMBER('Test Sample Data'!AL44),'Test Sample Data'!AL44&lt;37,'Test Sample Data'!AL44&gt;0),'Test Sample Data'!AL44,37),"")</f>
        <v/>
      </c>
      <c r="CM44" s="86" t="str">
        <f>IF(SUM('Test Sample Data'!AM$3:AM$50)&gt;10,IF(AND(ISNUMBER('Test Sample Data'!AM44),'Test Sample Data'!AM44&lt;37,'Test Sample Data'!AM44&gt;0),'Test Sample Data'!AM44,37),"")</f>
        <v/>
      </c>
      <c r="CN44" s="86" t="str">
        <f>IF(SUM('Test Sample Data'!AN$3:AN$50)&gt;10,IF(AND(ISNUMBER('Test Sample Data'!AN44),'Test Sample Data'!AN44&lt;37,'Test Sample Data'!AN44&gt;0),'Test Sample Data'!AN44,37),"")</f>
        <v/>
      </c>
      <c r="CO44" s="86" t="str">
        <f>IF(SUM('Test Sample Data'!AO$3:AO$50)&gt;10,IF(AND(ISNUMBER('Test Sample Data'!AO44),'Test Sample Data'!AO44&lt;37,'Test Sample Data'!AO44&gt;0),'Test Sample Data'!AO44,37),"")</f>
        <v/>
      </c>
      <c r="CP44" s="86" t="str">
        <f>IF(SUM('Test Sample Data'!AP$3:AP$50)&gt;10,IF(AND(ISNUMBER('Test Sample Data'!AP44),'Test Sample Data'!AP44&lt;37,'Test Sample Data'!AP44&gt;0),'Test Sample Data'!AP44,37),"")</f>
        <v/>
      </c>
      <c r="CQ44" s="86" t="str">
        <f>IF(SUM('Test Sample Data'!AQ$3:AQ$50)&gt;10,IF(AND(ISNUMBER('Test Sample Data'!AQ44),'Test Sample Data'!AQ44&lt;37,'Test Sample Data'!AQ44&gt;0),'Test Sample Data'!AQ44,37),"")</f>
        <v/>
      </c>
      <c r="CR44" s="86" t="str">
        <f>IF(SUM('Test Sample Data'!AR$3:AR$50)&gt;10,IF(AND(ISNUMBER('Test Sample Data'!AR44),'Test Sample Data'!AR44&lt;37,'Test Sample Data'!AR44&gt;0),'Test Sample Data'!AR44,37),"")</f>
        <v/>
      </c>
      <c r="CS44" s="86" t="str">
        <f>IF(SUM('Test Sample Data'!AS$3:AS$50)&gt;10,IF(AND(ISNUMBER('Test Sample Data'!AS44),'Test Sample Data'!AS44&lt;37,'Test Sample Data'!AS44&gt;0),'Test Sample Data'!AS44,37),"")</f>
        <v/>
      </c>
      <c r="CT44" s="86" t="str">
        <f>IF(SUM('Test Sample Data'!AT$3:AT$50)&gt;10,IF(AND(ISNUMBER('Test Sample Data'!AT44),'Test Sample Data'!AT44&lt;37,'Test Sample Data'!AT44&gt;0),'Test Sample Data'!AT44,37),"")</f>
        <v/>
      </c>
      <c r="CU44" s="86" t="str">
        <f>IF(SUM('Test Sample Data'!AU$3:AU$50)&gt;10,IF(AND(ISNUMBER('Test Sample Data'!AU44),'Test Sample Data'!AU44&lt;37,'Test Sample Data'!AU44&gt;0),'Test Sample Data'!AU44,37),"")</f>
        <v/>
      </c>
      <c r="CV44" s="86" t="str">
        <f>IF(SUM('Test Sample Data'!AV$3:AV$50)&gt;10,IF(AND(ISNUMBER('Test Sample Data'!AV44),'Test Sample Data'!AV44&lt;37,'Test Sample Data'!AV44&gt;0),'Test Sample Data'!AV44,37),"")</f>
        <v/>
      </c>
      <c r="CW44" s="86" t="str">
        <f>IF(SUM('Test Sample Data'!AW$3:AW$50)&gt;10,IF(AND(ISNUMBER('Test Sample Data'!AW44),'Test Sample Data'!AW44&lt;37,'Test Sample Data'!AW44&gt;0),'Test Sample Data'!AW44,37),"")</f>
        <v/>
      </c>
      <c r="CX44" s="86" t="str">
        <f>IF(SUM('Test Sample Data'!AX$3:AX$50)&gt;10,IF(AND(ISNUMBER('Test Sample Data'!AX44),'Test Sample Data'!AX44&lt;37,'Test Sample Data'!AX44&gt;0),'Test Sample Data'!AX44,37),"")</f>
        <v/>
      </c>
      <c r="CY44" s="87">
        <f>IF(ISERROR(AVERAGE(Calculations!BC44:CX44)),"",AVERAGE(Calculations!BC44:CX44))</f>
        <v>34.636666666666663</v>
      </c>
      <c r="CZ44" s="87">
        <f>IF(ISERROR(STDEV(Calculations!BC44:CX44)),"",IF(COUNT(Calculations!BC44:CX44)&lt;3,"N/A",STDEV(Calculations!BC44:CX44)))</f>
        <v>0.5918051481132407</v>
      </c>
      <c r="DA44" s="84" t="s">
        <v>1558</v>
      </c>
      <c r="DB44" s="85" t="str">
        <f>'Array Table'!B43</f>
        <v>Streptococcus anginosus</v>
      </c>
      <c r="DC44" s="87">
        <f>IF(SUM('No Template Controls'!C$3:C$50)&gt;10,IF(AND(ISNUMBER('No Template Controls'!C44),'No Template Controls'!C44&lt;37,'No Template Controls'!C44&gt;0),'No Template Controls'!C44,37),"")</f>
        <v>37</v>
      </c>
      <c r="DD44" s="87">
        <f>IF(SUM('No Template Controls'!D$3:D$50)&gt;10,IF(AND(ISNUMBER('No Template Controls'!D44),'No Template Controls'!D44&lt;37,'No Template Controls'!D44&gt;0),'No Template Controls'!D44,37),"")</f>
        <v>37</v>
      </c>
      <c r="DE44" s="87">
        <f>IF(SUM('No Template Controls'!E$3:E$50)&gt;10,IF(AND(ISNUMBER('No Template Controls'!E44),'No Template Controls'!E44&lt;37,'No Template Controls'!E44&gt;0),'No Template Controls'!E44,37),"")</f>
        <v>37</v>
      </c>
      <c r="DF44" s="87" t="str">
        <f>IF(SUM('No Template Controls'!F$3:F$50)&gt;10,IF(AND(ISNUMBER('No Template Controls'!F44),'No Template Controls'!F44&lt;37,'No Template Controls'!F44&gt;0),'No Template Controls'!F44,37),"")</f>
        <v/>
      </c>
      <c r="DG44" s="87" t="str">
        <f>IF(SUM('No Template Controls'!G$3:G$50)&gt;10,IF(AND(ISNUMBER('No Template Controls'!G44),'No Template Controls'!G44&lt;37,'No Template Controls'!G44&gt;0),'No Template Controls'!G44,37),"")</f>
        <v/>
      </c>
      <c r="DH44" s="87" t="str">
        <f>IF(SUM('No Template Controls'!H$3:H$50)&gt;10,IF(AND(ISNUMBER('No Template Controls'!H44),'No Template Controls'!H44&lt;37,'No Template Controls'!H44&gt;0),'No Template Controls'!H44,37),"")</f>
        <v/>
      </c>
      <c r="DI44" s="87">
        <f>IF(ISERROR(AVERAGE(Calculations!DC44:DH44)),"",AVERAGE(Calculations!DC44:DH44))</f>
        <v>37</v>
      </c>
      <c r="DJ44" s="87">
        <f>IF(ISERROR(STDEV(Calculations!DC44:DH44)),"",IF(COUNT(Calculations!DC44:DH44)&lt;3,"N/A",STDEV(Calculations!DC44:DH44)))</f>
        <v>0</v>
      </c>
      <c r="DK44" s="84" t="s">
        <v>1558</v>
      </c>
      <c r="DL44" s="85" t="str">
        <f>'Array Table'!B43</f>
        <v>Streptococcus anginosus</v>
      </c>
      <c r="DM44" s="86">
        <f t="shared" si="0"/>
        <v>7.2199999999999989</v>
      </c>
      <c r="DN44" s="86">
        <f t="shared" si="1"/>
        <v>7.5549999999999997</v>
      </c>
      <c r="DO44" s="86">
        <f t="shared" si="2"/>
        <v>8.0300000000000011</v>
      </c>
      <c r="DP44" s="86" t="str">
        <f t="shared" si="3"/>
        <v/>
      </c>
      <c r="DQ44" s="86" t="str">
        <f t="shared" si="4"/>
        <v/>
      </c>
      <c r="DR44" s="86" t="str">
        <f t="shared" si="5"/>
        <v/>
      </c>
      <c r="DS44" s="86" t="str">
        <f t="shared" si="6"/>
        <v/>
      </c>
      <c r="DT44" s="86" t="str">
        <f t="shared" si="7"/>
        <v/>
      </c>
      <c r="DU44" s="86" t="str">
        <f t="shared" si="8"/>
        <v/>
      </c>
      <c r="DV44" s="86" t="str">
        <f t="shared" si="9"/>
        <v/>
      </c>
      <c r="DW44" s="86" t="str">
        <f t="shared" si="10"/>
        <v/>
      </c>
      <c r="DX44" s="86" t="str">
        <f t="shared" si="11"/>
        <v/>
      </c>
      <c r="DY44" s="86" t="str">
        <f t="shared" si="12"/>
        <v/>
      </c>
      <c r="DZ44" s="86" t="str">
        <f t="shared" si="13"/>
        <v/>
      </c>
      <c r="EA44" s="86" t="str">
        <f t="shared" si="14"/>
        <v/>
      </c>
      <c r="EB44" s="86" t="str">
        <f t="shared" si="15"/>
        <v/>
      </c>
      <c r="EC44" s="86" t="str">
        <f t="shared" si="16"/>
        <v/>
      </c>
      <c r="ED44" s="86" t="str">
        <f t="shared" si="17"/>
        <v/>
      </c>
      <c r="EE44" s="86" t="str">
        <f t="shared" si="18"/>
        <v/>
      </c>
      <c r="EF44" s="86" t="str">
        <f t="shared" si="19"/>
        <v/>
      </c>
      <c r="EG44" s="86" t="str">
        <f t="shared" si="20"/>
        <v/>
      </c>
      <c r="EH44" s="86" t="str">
        <f t="shared" si="21"/>
        <v/>
      </c>
      <c r="EI44" s="86" t="str">
        <f t="shared" si="22"/>
        <v/>
      </c>
      <c r="EJ44" s="86" t="str">
        <f t="shared" si="23"/>
        <v/>
      </c>
      <c r="EK44" s="86" t="str">
        <f t="shared" si="24"/>
        <v/>
      </c>
      <c r="EL44" s="86" t="str">
        <f t="shared" si="25"/>
        <v/>
      </c>
      <c r="EM44" s="86" t="str">
        <f t="shared" si="26"/>
        <v/>
      </c>
      <c r="EN44" s="86" t="str">
        <f t="shared" si="27"/>
        <v/>
      </c>
      <c r="EO44" s="86" t="str">
        <f t="shared" si="28"/>
        <v/>
      </c>
      <c r="EP44" s="86" t="str">
        <f t="shared" si="29"/>
        <v/>
      </c>
      <c r="EQ44" s="86" t="str">
        <f t="shared" si="30"/>
        <v/>
      </c>
      <c r="ER44" s="86" t="str">
        <f t="shared" si="31"/>
        <v/>
      </c>
      <c r="ES44" s="86" t="str">
        <f t="shared" si="32"/>
        <v/>
      </c>
      <c r="ET44" s="86" t="str">
        <f t="shared" si="33"/>
        <v/>
      </c>
      <c r="EU44" s="86" t="str">
        <f t="shared" si="34"/>
        <v/>
      </c>
      <c r="EV44" s="86" t="str">
        <f t="shared" si="35"/>
        <v/>
      </c>
      <c r="EW44" s="86" t="str">
        <f t="shared" si="36"/>
        <v/>
      </c>
      <c r="EX44" s="86" t="str">
        <f t="shared" si="37"/>
        <v/>
      </c>
      <c r="EY44" s="86" t="str">
        <f t="shared" si="38"/>
        <v/>
      </c>
      <c r="EZ44" s="86" t="str">
        <f t="shared" si="39"/>
        <v/>
      </c>
      <c r="FA44" s="86" t="str">
        <f t="shared" si="40"/>
        <v/>
      </c>
      <c r="FB44" s="86" t="str">
        <f t="shared" si="41"/>
        <v/>
      </c>
      <c r="FC44" s="86" t="str">
        <f t="shared" si="42"/>
        <v/>
      </c>
      <c r="FD44" s="86" t="str">
        <f t="shared" si="43"/>
        <v/>
      </c>
      <c r="FE44" s="86" t="str">
        <f t="shared" si="44"/>
        <v/>
      </c>
      <c r="FF44" s="86" t="str">
        <f t="shared" si="45"/>
        <v/>
      </c>
      <c r="FG44" s="86" t="str">
        <f t="shared" si="46"/>
        <v/>
      </c>
      <c r="FH44" s="86" t="str">
        <f t="shared" si="47"/>
        <v/>
      </c>
      <c r="FI44" s="88">
        <f t="shared" si="48"/>
        <v>7.6016666666666666</v>
      </c>
      <c r="FJ44" s="84" t="s">
        <v>1558</v>
      </c>
      <c r="FK44" s="85" t="str">
        <f>'Array Table'!B43</f>
        <v>Streptococcus anginosus</v>
      </c>
      <c r="FL44" s="86">
        <f t="shared" si="49"/>
        <v>9.9449999999999967</v>
      </c>
      <c r="FM44" s="86">
        <f t="shared" si="50"/>
        <v>8.9349999999999987</v>
      </c>
      <c r="FN44" s="86">
        <f t="shared" si="51"/>
        <v>11.465</v>
      </c>
      <c r="FO44" s="86" t="str">
        <f t="shared" si="52"/>
        <v/>
      </c>
      <c r="FP44" s="86" t="str">
        <f t="shared" si="53"/>
        <v/>
      </c>
      <c r="FQ44" s="86" t="str">
        <f t="shared" si="54"/>
        <v/>
      </c>
      <c r="FR44" s="86" t="str">
        <f t="shared" si="55"/>
        <v/>
      </c>
      <c r="FS44" s="86" t="str">
        <f t="shared" si="56"/>
        <v/>
      </c>
      <c r="FT44" s="86" t="str">
        <f t="shared" si="57"/>
        <v/>
      </c>
      <c r="FU44" s="86" t="str">
        <f t="shared" si="58"/>
        <v/>
      </c>
      <c r="FV44" s="86" t="str">
        <f t="shared" si="59"/>
        <v/>
      </c>
      <c r="FW44" s="86" t="str">
        <f t="shared" si="60"/>
        <v/>
      </c>
      <c r="FX44" s="86" t="str">
        <f t="shared" si="61"/>
        <v/>
      </c>
      <c r="FY44" s="86" t="str">
        <f t="shared" si="62"/>
        <v/>
      </c>
      <c r="FZ44" s="86" t="str">
        <f t="shared" si="63"/>
        <v/>
      </c>
      <c r="GA44" s="86" t="str">
        <f t="shared" si="64"/>
        <v/>
      </c>
      <c r="GB44" s="86" t="str">
        <f t="shared" si="65"/>
        <v/>
      </c>
      <c r="GC44" s="86" t="str">
        <f t="shared" si="66"/>
        <v/>
      </c>
      <c r="GD44" s="86" t="str">
        <f t="shared" si="67"/>
        <v/>
      </c>
      <c r="GE44" s="86" t="str">
        <f t="shared" si="68"/>
        <v/>
      </c>
      <c r="GF44" s="86" t="str">
        <f t="shared" si="69"/>
        <v/>
      </c>
      <c r="GG44" s="86" t="str">
        <f t="shared" si="70"/>
        <v/>
      </c>
      <c r="GH44" s="86" t="str">
        <f t="shared" si="71"/>
        <v/>
      </c>
      <c r="GI44" s="86" t="str">
        <f t="shared" si="72"/>
        <v/>
      </c>
      <c r="GJ44" s="86" t="str">
        <f t="shared" si="73"/>
        <v/>
      </c>
      <c r="GK44" s="86" t="str">
        <f t="shared" si="74"/>
        <v/>
      </c>
      <c r="GL44" s="86" t="str">
        <f t="shared" si="75"/>
        <v/>
      </c>
      <c r="GM44" s="86" t="str">
        <f t="shared" si="76"/>
        <v/>
      </c>
      <c r="GN44" s="86" t="str">
        <f t="shared" si="77"/>
        <v/>
      </c>
      <c r="GO44" s="86" t="str">
        <f t="shared" si="78"/>
        <v/>
      </c>
      <c r="GP44" s="86" t="str">
        <f t="shared" si="79"/>
        <v/>
      </c>
      <c r="GQ44" s="86" t="str">
        <f t="shared" si="80"/>
        <v/>
      </c>
      <c r="GR44" s="86" t="str">
        <f t="shared" si="81"/>
        <v/>
      </c>
      <c r="GS44" s="86" t="str">
        <f t="shared" si="82"/>
        <v/>
      </c>
      <c r="GT44" s="86" t="str">
        <f t="shared" si="83"/>
        <v/>
      </c>
      <c r="GU44" s="86" t="str">
        <f t="shared" si="84"/>
        <v/>
      </c>
      <c r="GV44" s="86" t="str">
        <f t="shared" si="85"/>
        <v/>
      </c>
      <c r="GW44" s="86" t="str">
        <f t="shared" si="86"/>
        <v/>
      </c>
      <c r="GX44" s="86" t="str">
        <f t="shared" si="87"/>
        <v/>
      </c>
      <c r="GY44" s="86" t="str">
        <f t="shared" si="88"/>
        <v/>
      </c>
      <c r="GZ44" s="86" t="str">
        <f t="shared" si="89"/>
        <v/>
      </c>
      <c r="HA44" s="86" t="str">
        <f t="shared" si="90"/>
        <v/>
      </c>
      <c r="HB44" s="86" t="str">
        <f t="shared" si="91"/>
        <v/>
      </c>
      <c r="HC44" s="86" t="str">
        <f t="shared" si="92"/>
        <v/>
      </c>
      <c r="HD44" s="86" t="str">
        <f t="shared" si="93"/>
        <v/>
      </c>
      <c r="HE44" s="86" t="str">
        <f t="shared" si="94"/>
        <v/>
      </c>
      <c r="HF44" s="86" t="str">
        <f t="shared" si="95"/>
        <v/>
      </c>
      <c r="HG44" s="86" t="str">
        <f t="shared" si="96"/>
        <v/>
      </c>
      <c r="HH44" s="89">
        <f t="shared" si="97"/>
        <v>10.114999999999998</v>
      </c>
      <c r="HI44" s="84" t="s">
        <v>1558</v>
      </c>
      <c r="HJ44" s="85" t="str">
        <f>'Array Table'!B43</f>
        <v>Streptococcus anginosus</v>
      </c>
      <c r="HK44" s="87">
        <f t="shared" si="296"/>
        <v>-5.7093770166834599</v>
      </c>
      <c r="HL44" s="90">
        <f t="shared" si="149"/>
        <v>0.17515045811090849</v>
      </c>
      <c r="HM44" s="87">
        <f t="shared" si="150"/>
        <v>-0.75658872243547248</v>
      </c>
      <c r="HN44" s="84" t="s">
        <v>1558</v>
      </c>
      <c r="HO44" s="85" t="str">
        <f>'Array Table'!B43</f>
        <v>Streptococcus anginosus</v>
      </c>
      <c r="HP44" s="92">
        <f t="shared" si="151"/>
        <v>5.2800000000000011</v>
      </c>
      <c r="HQ44" s="92">
        <f t="shared" si="236"/>
        <v>4.7199999999999989</v>
      </c>
      <c r="HR44" s="92">
        <f t="shared" si="237"/>
        <v>4.4699999999999989</v>
      </c>
      <c r="HS44" s="92" t="str">
        <f t="shared" si="238"/>
        <v/>
      </c>
      <c r="HT44" s="92" t="str">
        <f t="shared" si="239"/>
        <v/>
      </c>
      <c r="HU44" s="92" t="str">
        <f t="shared" si="240"/>
        <v/>
      </c>
      <c r="HV44" s="92" t="str">
        <f t="shared" si="241"/>
        <v/>
      </c>
      <c r="HW44" s="92" t="str">
        <f t="shared" si="242"/>
        <v/>
      </c>
      <c r="HX44" s="92" t="str">
        <f t="shared" si="243"/>
        <v/>
      </c>
      <c r="HY44" s="92" t="str">
        <f t="shared" si="244"/>
        <v/>
      </c>
      <c r="HZ44" s="92" t="str">
        <f t="shared" si="245"/>
        <v/>
      </c>
      <c r="IA44" s="92" t="str">
        <f t="shared" si="246"/>
        <v/>
      </c>
      <c r="IB44" s="92" t="str">
        <f t="shared" si="247"/>
        <v/>
      </c>
      <c r="IC44" s="92" t="str">
        <f t="shared" si="248"/>
        <v/>
      </c>
      <c r="ID44" s="92" t="str">
        <f t="shared" si="249"/>
        <v/>
      </c>
      <c r="IE44" s="92" t="str">
        <f t="shared" si="250"/>
        <v/>
      </c>
      <c r="IF44" s="92" t="str">
        <f t="shared" si="251"/>
        <v/>
      </c>
      <c r="IG44" s="92" t="str">
        <f t="shared" si="252"/>
        <v/>
      </c>
      <c r="IH44" s="92" t="str">
        <f t="shared" si="253"/>
        <v/>
      </c>
      <c r="II44" s="92" t="str">
        <f t="shared" si="254"/>
        <v/>
      </c>
      <c r="IJ44" s="92" t="str">
        <f t="shared" si="255"/>
        <v/>
      </c>
      <c r="IK44" s="92" t="str">
        <f t="shared" si="155"/>
        <v/>
      </c>
      <c r="IL44" s="92" t="str">
        <f t="shared" si="156"/>
        <v/>
      </c>
      <c r="IM44" s="92" t="str">
        <f t="shared" si="157"/>
        <v/>
      </c>
      <c r="IN44" s="92" t="str">
        <f t="shared" si="158"/>
        <v/>
      </c>
      <c r="IO44" s="92" t="str">
        <f t="shared" si="159"/>
        <v/>
      </c>
      <c r="IP44" s="92" t="str">
        <f t="shared" si="160"/>
        <v/>
      </c>
      <c r="IQ44" s="92" t="str">
        <f t="shared" si="161"/>
        <v/>
      </c>
      <c r="IR44" s="92" t="str">
        <f t="shared" si="162"/>
        <v/>
      </c>
      <c r="IS44" s="92" t="str">
        <f t="shared" si="163"/>
        <v/>
      </c>
      <c r="IT44" s="92" t="str">
        <f t="shared" si="164"/>
        <v/>
      </c>
      <c r="IU44" s="92" t="str">
        <f t="shared" si="165"/>
        <v/>
      </c>
      <c r="IV44" s="92" t="str">
        <f t="shared" si="166"/>
        <v/>
      </c>
      <c r="IW44" s="92" t="str">
        <f t="shared" si="167"/>
        <v/>
      </c>
      <c r="IX44" s="92" t="str">
        <f t="shared" si="168"/>
        <v/>
      </c>
      <c r="IY44" s="92" t="str">
        <f t="shared" si="169"/>
        <v/>
      </c>
      <c r="IZ44" s="92" t="str">
        <f t="shared" si="170"/>
        <v/>
      </c>
      <c r="JA44" s="92" t="str">
        <f t="shared" si="171"/>
        <v/>
      </c>
      <c r="JB44" s="92" t="str">
        <f t="shared" si="172"/>
        <v/>
      </c>
      <c r="JC44" s="92" t="str">
        <f t="shared" si="173"/>
        <v/>
      </c>
      <c r="JD44" s="92" t="str">
        <f t="shared" si="174"/>
        <v/>
      </c>
      <c r="JE44" s="92" t="str">
        <f t="shared" si="175"/>
        <v/>
      </c>
      <c r="JF44" s="92" t="str">
        <f t="shared" si="176"/>
        <v/>
      </c>
      <c r="JG44" s="92" t="str">
        <f t="shared" si="177"/>
        <v/>
      </c>
      <c r="JH44" s="92" t="str">
        <f t="shared" si="178"/>
        <v/>
      </c>
      <c r="JI44" s="92" t="str">
        <f t="shared" si="179"/>
        <v/>
      </c>
      <c r="JJ44" s="92" t="str">
        <f t="shared" si="180"/>
        <v/>
      </c>
      <c r="JK44" s="92" t="str">
        <f t="shared" si="181"/>
        <v/>
      </c>
      <c r="JL44" s="84" t="s">
        <v>1558</v>
      </c>
      <c r="JM44" s="85" t="str">
        <f>'Array Table'!B43</f>
        <v>Streptococcus anginosus</v>
      </c>
      <c r="JN44" s="92">
        <f t="shared" si="152"/>
        <v>2.7000000000000028</v>
      </c>
      <c r="JO44" s="92">
        <f t="shared" si="256"/>
        <v>2.7100000000000009</v>
      </c>
      <c r="JP44" s="92">
        <f t="shared" si="257"/>
        <v>1.6799999999999997</v>
      </c>
      <c r="JQ44" s="92" t="str">
        <f t="shared" si="258"/>
        <v/>
      </c>
      <c r="JR44" s="92" t="str">
        <f t="shared" si="259"/>
        <v/>
      </c>
      <c r="JS44" s="92" t="str">
        <f t="shared" si="260"/>
        <v/>
      </c>
      <c r="JT44" s="92" t="str">
        <f t="shared" si="261"/>
        <v/>
      </c>
      <c r="JU44" s="92" t="str">
        <f t="shared" si="262"/>
        <v/>
      </c>
      <c r="JV44" s="92" t="str">
        <f t="shared" si="263"/>
        <v/>
      </c>
      <c r="JW44" s="92" t="str">
        <f t="shared" si="264"/>
        <v/>
      </c>
      <c r="JX44" s="92" t="str">
        <f t="shared" si="265"/>
        <v/>
      </c>
      <c r="JY44" s="92" t="str">
        <f t="shared" si="266"/>
        <v/>
      </c>
      <c r="JZ44" s="92" t="str">
        <f t="shared" si="267"/>
        <v/>
      </c>
      <c r="KA44" s="92" t="str">
        <f t="shared" si="268"/>
        <v/>
      </c>
      <c r="KB44" s="92" t="str">
        <f t="shared" si="269"/>
        <v/>
      </c>
      <c r="KC44" s="92" t="str">
        <f t="shared" si="270"/>
        <v/>
      </c>
      <c r="KD44" s="92" t="str">
        <f t="shared" si="271"/>
        <v/>
      </c>
      <c r="KE44" s="92" t="str">
        <f t="shared" si="272"/>
        <v/>
      </c>
      <c r="KF44" s="92" t="str">
        <f t="shared" si="273"/>
        <v/>
      </c>
      <c r="KG44" s="92" t="str">
        <f t="shared" si="274"/>
        <v/>
      </c>
      <c r="KH44" s="92" t="str">
        <f t="shared" si="275"/>
        <v/>
      </c>
      <c r="KI44" s="92" t="str">
        <f t="shared" si="182"/>
        <v/>
      </c>
      <c r="KJ44" s="92" t="str">
        <f t="shared" si="183"/>
        <v/>
      </c>
      <c r="KK44" s="92" t="str">
        <f t="shared" si="184"/>
        <v/>
      </c>
      <c r="KL44" s="92" t="str">
        <f t="shared" si="185"/>
        <v/>
      </c>
      <c r="KM44" s="92" t="str">
        <f t="shared" si="186"/>
        <v/>
      </c>
      <c r="KN44" s="92" t="str">
        <f t="shared" si="187"/>
        <v/>
      </c>
      <c r="KO44" s="92" t="str">
        <f t="shared" si="188"/>
        <v/>
      </c>
      <c r="KP44" s="92" t="str">
        <f t="shared" si="189"/>
        <v/>
      </c>
      <c r="KQ44" s="92" t="str">
        <f t="shared" si="190"/>
        <v/>
      </c>
      <c r="KR44" s="92" t="str">
        <f t="shared" si="191"/>
        <v/>
      </c>
      <c r="KS44" s="92" t="str">
        <f t="shared" si="192"/>
        <v/>
      </c>
      <c r="KT44" s="92" t="str">
        <f t="shared" si="193"/>
        <v/>
      </c>
      <c r="KU44" s="92" t="str">
        <f t="shared" si="194"/>
        <v/>
      </c>
      <c r="KV44" s="92" t="str">
        <f t="shared" si="195"/>
        <v/>
      </c>
      <c r="KW44" s="92" t="str">
        <f t="shared" si="196"/>
        <v/>
      </c>
      <c r="KX44" s="92" t="str">
        <f t="shared" si="197"/>
        <v/>
      </c>
      <c r="KY44" s="92" t="str">
        <f t="shared" si="198"/>
        <v/>
      </c>
      <c r="KZ44" s="92" t="str">
        <f t="shared" si="199"/>
        <v/>
      </c>
      <c r="LA44" s="92" t="str">
        <f t="shared" si="200"/>
        <v/>
      </c>
      <c r="LB44" s="92" t="str">
        <f t="shared" si="201"/>
        <v/>
      </c>
      <c r="LC44" s="92" t="str">
        <f t="shared" si="202"/>
        <v/>
      </c>
      <c r="LD44" s="92" t="str">
        <f t="shared" si="203"/>
        <v/>
      </c>
      <c r="LE44" s="92" t="str">
        <f t="shared" si="204"/>
        <v/>
      </c>
      <c r="LF44" s="92" t="str">
        <f t="shared" si="205"/>
        <v/>
      </c>
      <c r="LG44" s="92" t="str">
        <f t="shared" si="206"/>
        <v/>
      </c>
      <c r="LH44" s="92" t="str">
        <f t="shared" si="207"/>
        <v/>
      </c>
      <c r="LI44" s="92" t="str">
        <f t="shared" si="208"/>
        <v/>
      </c>
      <c r="LJ44" s="84" t="s">
        <v>1558</v>
      </c>
      <c r="LK44" s="85" t="str">
        <f>'Array Table'!B43</f>
        <v>Streptococcus anginosus</v>
      </c>
      <c r="LL44" s="93" t="str">
        <f t="shared" si="153"/>
        <v>+</v>
      </c>
      <c r="LM44" s="93" t="str">
        <f t="shared" si="276"/>
        <v>+</v>
      </c>
      <c r="LN44" s="93" t="str">
        <f t="shared" si="277"/>
        <v>+</v>
      </c>
      <c r="LO44" s="93" t="str">
        <f t="shared" si="278"/>
        <v/>
      </c>
      <c r="LP44" s="93" t="str">
        <f t="shared" si="279"/>
        <v/>
      </c>
      <c r="LQ44" s="93" t="str">
        <f t="shared" si="280"/>
        <v/>
      </c>
      <c r="LR44" s="93" t="str">
        <f t="shared" si="281"/>
        <v/>
      </c>
      <c r="LS44" s="93" t="str">
        <f t="shared" si="282"/>
        <v/>
      </c>
      <c r="LT44" s="93" t="str">
        <f t="shared" si="283"/>
        <v/>
      </c>
      <c r="LU44" s="93" t="str">
        <f t="shared" si="284"/>
        <v/>
      </c>
      <c r="LV44" s="93" t="str">
        <f t="shared" si="285"/>
        <v/>
      </c>
      <c r="LW44" s="93" t="str">
        <f t="shared" si="286"/>
        <v/>
      </c>
      <c r="LX44" s="93" t="str">
        <f t="shared" si="287"/>
        <v/>
      </c>
      <c r="LY44" s="93" t="str">
        <f t="shared" si="288"/>
        <v/>
      </c>
      <c r="LZ44" s="93" t="str">
        <f t="shared" si="289"/>
        <v/>
      </c>
      <c r="MA44" s="93" t="str">
        <f t="shared" si="290"/>
        <v/>
      </c>
      <c r="MB44" s="93" t="str">
        <f t="shared" si="291"/>
        <v/>
      </c>
      <c r="MC44" s="93" t="str">
        <f t="shared" si="292"/>
        <v/>
      </c>
      <c r="MD44" s="93" t="str">
        <f t="shared" si="293"/>
        <v/>
      </c>
      <c r="ME44" s="93" t="str">
        <f t="shared" si="294"/>
        <v/>
      </c>
      <c r="MF44" s="93" t="str">
        <f t="shared" si="295"/>
        <v/>
      </c>
      <c r="MG44" s="93" t="str">
        <f t="shared" si="209"/>
        <v/>
      </c>
      <c r="MH44" s="93" t="str">
        <f t="shared" si="210"/>
        <v/>
      </c>
      <c r="MI44" s="93" t="str">
        <f t="shared" si="211"/>
        <v/>
      </c>
      <c r="MJ44" s="93" t="str">
        <f t="shared" si="212"/>
        <v/>
      </c>
      <c r="MK44" s="93" t="str">
        <f t="shared" si="213"/>
        <v/>
      </c>
      <c r="ML44" s="93" t="str">
        <f t="shared" si="214"/>
        <v/>
      </c>
      <c r="MM44" s="93" t="str">
        <f t="shared" si="215"/>
        <v/>
      </c>
      <c r="MN44" s="93" t="str">
        <f t="shared" si="216"/>
        <v/>
      </c>
      <c r="MO44" s="93" t="str">
        <f t="shared" si="217"/>
        <v/>
      </c>
      <c r="MP44" s="93" t="str">
        <f t="shared" si="218"/>
        <v/>
      </c>
      <c r="MQ44" s="93" t="str">
        <f t="shared" si="219"/>
        <v/>
      </c>
      <c r="MR44" s="93" t="str">
        <f t="shared" si="220"/>
        <v/>
      </c>
      <c r="MS44" s="93" t="str">
        <f t="shared" si="221"/>
        <v/>
      </c>
      <c r="MT44" s="93" t="str">
        <f t="shared" si="222"/>
        <v/>
      </c>
      <c r="MU44" s="93" t="str">
        <f t="shared" si="223"/>
        <v/>
      </c>
      <c r="MV44" s="93" t="str">
        <f t="shared" si="224"/>
        <v/>
      </c>
      <c r="MW44" s="93" t="str">
        <f t="shared" si="225"/>
        <v/>
      </c>
      <c r="MX44" s="93" t="str">
        <f t="shared" si="226"/>
        <v/>
      </c>
      <c r="MY44" s="93" t="str">
        <f t="shared" si="227"/>
        <v/>
      </c>
      <c r="MZ44" s="93" t="str">
        <f t="shared" si="228"/>
        <v/>
      </c>
      <c r="NA44" s="93" t="str">
        <f t="shared" si="229"/>
        <v/>
      </c>
      <c r="NB44" s="93" t="str">
        <f t="shared" si="230"/>
        <v/>
      </c>
      <c r="NC44" s="93" t="str">
        <f t="shared" si="231"/>
        <v/>
      </c>
      <c r="ND44" s="93" t="str">
        <f t="shared" si="232"/>
        <v/>
      </c>
      <c r="NE44" s="93" t="str">
        <f t="shared" si="233"/>
        <v/>
      </c>
      <c r="NF44" s="93" t="str">
        <f t="shared" si="234"/>
        <v/>
      </c>
      <c r="NG44" s="93" t="str">
        <f t="shared" si="235"/>
        <v/>
      </c>
      <c r="NH44" s="84" t="s">
        <v>1558</v>
      </c>
      <c r="NI44" s="85" t="str">
        <f>'Array Table'!B43</f>
        <v>Streptococcus anginosus</v>
      </c>
      <c r="NJ44" s="93" t="str">
        <f t="shared" si="101"/>
        <v>+/-</v>
      </c>
      <c r="NK44" s="93" t="str">
        <f t="shared" si="102"/>
        <v>+/-</v>
      </c>
      <c r="NL44" s="93" t="str">
        <f t="shared" si="103"/>
        <v>+/-</v>
      </c>
      <c r="NM44" s="93" t="str">
        <f t="shared" si="104"/>
        <v/>
      </c>
      <c r="NN44" s="93" t="str">
        <f t="shared" si="105"/>
        <v/>
      </c>
      <c r="NO44" s="93" t="str">
        <f t="shared" si="106"/>
        <v/>
      </c>
      <c r="NP44" s="93" t="str">
        <f t="shared" si="107"/>
        <v/>
      </c>
      <c r="NQ44" s="93" t="str">
        <f t="shared" si="108"/>
        <v/>
      </c>
      <c r="NR44" s="93" t="str">
        <f t="shared" si="109"/>
        <v/>
      </c>
      <c r="NS44" s="93" t="str">
        <f t="shared" si="110"/>
        <v/>
      </c>
      <c r="NT44" s="93" t="str">
        <f t="shared" si="111"/>
        <v/>
      </c>
      <c r="NU44" s="93" t="str">
        <f t="shared" si="112"/>
        <v/>
      </c>
      <c r="NV44" s="93" t="str">
        <f t="shared" si="113"/>
        <v/>
      </c>
      <c r="NW44" s="93" t="str">
        <f t="shared" si="114"/>
        <v/>
      </c>
      <c r="NX44" s="93" t="str">
        <f t="shared" si="115"/>
        <v/>
      </c>
      <c r="NY44" s="93" t="str">
        <f t="shared" si="116"/>
        <v/>
      </c>
      <c r="NZ44" s="93" t="str">
        <f t="shared" si="117"/>
        <v/>
      </c>
      <c r="OA44" s="93" t="str">
        <f t="shared" si="118"/>
        <v/>
      </c>
      <c r="OB44" s="93" t="str">
        <f t="shared" si="119"/>
        <v/>
      </c>
      <c r="OC44" s="93" t="str">
        <f t="shared" si="120"/>
        <v/>
      </c>
      <c r="OD44" s="93" t="str">
        <f t="shared" si="121"/>
        <v/>
      </c>
      <c r="OE44" s="93" t="str">
        <f t="shared" si="122"/>
        <v/>
      </c>
      <c r="OF44" s="93" t="str">
        <f t="shared" si="123"/>
        <v/>
      </c>
      <c r="OG44" s="93" t="str">
        <f t="shared" si="124"/>
        <v/>
      </c>
      <c r="OH44" s="93" t="str">
        <f t="shared" si="125"/>
        <v/>
      </c>
      <c r="OI44" s="93" t="str">
        <f t="shared" si="126"/>
        <v/>
      </c>
      <c r="OJ44" s="93" t="str">
        <f t="shared" si="127"/>
        <v/>
      </c>
      <c r="OK44" s="93" t="str">
        <f t="shared" si="128"/>
        <v/>
      </c>
      <c r="OL44" s="93" t="str">
        <f t="shared" si="129"/>
        <v/>
      </c>
      <c r="OM44" s="93" t="str">
        <f t="shared" si="130"/>
        <v/>
      </c>
      <c r="ON44" s="93" t="str">
        <f t="shared" si="131"/>
        <v/>
      </c>
      <c r="OO44" s="93" t="str">
        <f t="shared" si="132"/>
        <v/>
      </c>
      <c r="OP44" s="93" t="str">
        <f t="shared" si="133"/>
        <v/>
      </c>
      <c r="OQ44" s="93" t="str">
        <f t="shared" si="134"/>
        <v/>
      </c>
      <c r="OR44" s="93" t="str">
        <f t="shared" si="135"/>
        <v/>
      </c>
      <c r="OS44" s="93" t="str">
        <f t="shared" si="136"/>
        <v/>
      </c>
      <c r="OT44" s="93" t="str">
        <f t="shared" si="137"/>
        <v/>
      </c>
      <c r="OU44" s="93" t="str">
        <f t="shared" si="138"/>
        <v/>
      </c>
      <c r="OV44" s="93" t="str">
        <f t="shared" si="139"/>
        <v/>
      </c>
      <c r="OW44" s="93" t="str">
        <f t="shared" si="140"/>
        <v/>
      </c>
      <c r="OX44" s="93" t="str">
        <f t="shared" si="141"/>
        <v/>
      </c>
      <c r="OY44" s="93" t="str">
        <f t="shared" si="142"/>
        <v/>
      </c>
      <c r="OZ44" s="93" t="str">
        <f t="shared" si="143"/>
        <v/>
      </c>
      <c r="PA44" s="93" t="str">
        <f t="shared" si="144"/>
        <v/>
      </c>
      <c r="PB44" s="93" t="str">
        <f t="shared" si="145"/>
        <v/>
      </c>
      <c r="PC44" s="93" t="str">
        <f t="shared" si="146"/>
        <v/>
      </c>
      <c r="PD44" s="93" t="str">
        <f t="shared" si="147"/>
        <v/>
      </c>
      <c r="PE44" s="93" t="str">
        <f t="shared" si="148"/>
        <v/>
      </c>
    </row>
    <row r="45" spans="1:421" ht="12.75" x14ac:dyDescent="0.25">
      <c r="A45" s="84" t="s">
        <v>1559</v>
      </c>
      <c r="B45" s="85" t="str">
        <f>'Array Table'!B44</f>
        <v>Streptococcus mutans</v>
      </c>
      <c r="C45" s="86">
        <f>IF(SUM('Control Sample Data'!C$3:C$50)&gt;10,IF(AND(ISNUMBER('Control Sample Data'!C45),'Control Sample Data'!C45&lt;37,'Control Sample Data'!C45&gt;0),'Control Sample Data'!C45,37),"")</f>
        <v>20</v>
      </c>
      <c r="D45" s="86">
        <f>IF(SUM('Control Sample Data'!D$3:D$50)&gt;10,IF(AND(ISNUMBER('Control Sample Data'!D45),'Control Sample Data'!D45&lt;37,'Control Sample Data'!D45&gt;0),'Control Sample Data'!D45,37),"")</f>
        <v>19.96</v>
      </c>
      <c r="E45" s="86">
        <f>IF(SUM('Control Sample Data'!E$3:E$50)&gt;10,IF(AND(ISNUMBER('Control Sample Data'!E45),'Control Sample Data'!E45&lt;37,'Control Sample Data'!E45&gt;0),'Control Sample Data'!E45,37),"")</f>
        <v>20.09</v>
      </c>
      <c r="F45" s="86" t="str">
        <f>IF(SUM('Control Sample Data'!F$3:F$50)&gt;10,IF(AND(ISNUMBER('Control Sample Data'!F45),'Control Sample Data'!F45&lt;37,'Control Sample Data'!F45&gt;0),'Control Sample Data'!F45,37),"")</f>
        <v/>
      </c>
      <c r="G45" s="86" t="str">
        <f>IF(SUM('Control Sample Data'!G$3:G$50)&gt;10,IF(AND(ISNUMBER('Control Sample Data'!G45),'Control Sample Data'!G45&lt;37,'Control Sample Data'!G45&gt;0),'Control Sample Data'!G45,37),"")</f>
        <v/>
      </c>
      <c r="H45" s="86" t="str">
        <f>IF(SUM('Control Sample Data'!H$3:H$50)&gt;10,IF(AND(ISNUMBER('Control Sample Data'!H45),'Control Sample Data'!H45&lt;37,'Control Sample Data'!H45&gt;0),'Control Sample Data'!H45,37),"")</f>
        <v/>
      </c>
      <c r="I45" s="86" t="str">
        <f>IF(SUM('Control Sample Data'!I$3:I$50)&gt;10,IF(AND(ISNUMBER('Control Sample Data'!I45),'Control Sample Data'!I45&lt;37,'Control Sample Data'!I45&gt;0),'Control Sample Data'!I45,37),"")</f>
        <v/>
      </c>
      <c r="J45" s="86" t="str">
        <f>IF(SUM('Control Sample Data'!J$3:J$50)&gt;10,IF(AND(ISNUMBER('Control Sample Data'!J45),'Control Sample Data'!J45&lt;37,'Control Sample Data'!J45&gt;0),'Control Sample Data'!J45,37),"")</f>
        <v/>
      </c>
      <c r="K45" s="86" t="str">
        <f>IF(SUM('Control Sample Data'!K$3:K$50)&gt;10,IF(AND(ISNUMBER('Control Sample Data'!K45),'Control Sample Data'!K45&lt;37,'Control Sample Data'!K45&gt;0),'Control Sample Data'!K45,37),"")</f>
        <v/>
      </c>
      <c r="L45" s="86" t="str">
        <f>IF(SUM('Control Sample Data'!L$3:L$50)&gt;10,IF(AND(ISNUMBER('Control Sample Data'!L45),'Control Sample Data'!L45&lt;37,'Control Sample Data'!L45&gt;0),'Control Sample Data'!L45,37),"")</f>
        <v/>
      </c>
      <c r="M45" s="86" t="str">
        <f>IF(SUM('Control Sample Data'!M$3:M$50)&gt;10,IF(AND(ISNUMBER('Control Sample Data'!M45),'Control Sample Data'!M45&lt;37,'Control Sample Data'!M45&gt;0),'Control Sample Data'!M45,37),"")</f>
        <v/>
      </c>
      <c r="N45" s="86" t="str">
        <f>IF(SUM('Control Sample Data'!N$3:N$50)&gt;10,IF(AND(ISNUMBER('Control Sample Data'!N45),'Control Sample Data'!N45&lt;37,'Control Sample Data'!N45&gt;0),'Control Sample Data'!N45,37),"")</f>
        <v/>
      </c>
      <c r="O45" s="86" t="str">
        <f>IF(SUM('Control Sample Data'!O$3:O$50)&gt;10,IF(AND(ISNUMBER('Control Sample Data'!O45),'Control Sample Data'!O45&lt;37,'Control Sample Data'!O45&gt;0),'Control Sample Data'!O45,37),"")</f>
        <v/>
      </c>
      <c r="P45" s="86" t="str">
        <f>IF(SUM('Control Sample Data'!P$3:P$50)&gt;10,IF(AND(ISNUMBER('Control Sample Data'!P45),'Control Sample Data'!P45&lt;37,'Control Sample Data'!P45&gt;0),'Control Sample Data'!P45,37),"")</f>
        <v/>
      </c>
      <c r="Q45" s="86" t="str">
        <f>IF(SUM('Control Sample Data'!Q$3:Q$50)&gt;10,IF(AND(ISNUMBER('Control Sample Data'!Q45),'Control Sample Data'!Q45&lt;37,'Control Sample Data'!Q45&gt;0),'Control Sample Data'!Q45,37),"")</f>
        <v/>
      </c>
      <c r="R45" s="86" t="str">
        <f>IF(SUM('Control Sample Data'!R$3:R$50)&gt;10,IF(AND(ISNUMBER('Control Sample Data'!R45),'Control Sample Data'!R45&lt;37,'Control Sample Data'!R45&gt;0),'Control Sample Data'!R45,37),"")</f>
        <v/>
      </c>
      <c r="S45" s="86" t="str">
        <f>IF(SUM('Control Sample Data'!S$3:S$50)&gt;10,IF(AND(ISNUMBER('Control Sample Data'!S45),'Control Sample Data'!S45&lt;37,'Control Sample Data'!S45&gt;0),'Control Sample Data'!S45,37),"")</f>
        <v/>
      </c>
      <c r="T45" s="86" t="str">
        <f>IF(SUM('Control Sample Data'!T$3:T$50)&gt;10,IF(AND(ISNUMBER('Control Sample Data'!T45),'Control Sample Data'!T45&lt;37,'Control Sample Data'!T45&gt;0),'Control Sample Data'!T45,37),"")</f>
        <v/>
      </c>
      <c r="U45" s="86" t="str">
        <f>IF(SUM('Control Sample Data'!U$3:U$50)&gt;10,IF(AND(ISNUMBER('Control Sample Data'!U45),'Control Sample Data'!U45&lt;37,'Control Sample Data'!U45&gt;0),'Control Sample Data'!U45,37),"")</f>
        <v/>
      </c>
      <c r="V45" s="86" t="str">
        <f>IF(SUM('Control Sample Data'!V$3:V$50)&gt;10,IF(AND(ISNUMBER('Control Sample Data'!V45),'Control Sample Data'!V45&lt;37,'Control Sample Data'!V45&gt;0),'Control Sample Data'!V45,37),"")</f>
        <v/>
      </c>
      <c r="W45" s="86" t="str">
        <f>IF(SUM('Control Sample Data'!W$3:W$50)&gt;10,IF(AND(ISNUMBER('Control Sample Data'!W45),'Control Sample Data'!W45&lt;37,'Control Sample Data'!W45&gt;0),'Control Sample Data'!W45,37),"")</f>
        <v/>
      </c>
      <c r="X45" s="86" t="str">
        <f>IF(SUM('Control Sample Data'!X$3:X$50)&gt;10,IF(AND(ISNUMBER('Control Sample Data'!X45),'Control Sample Data'!X45&lt;37,'Control Sample Data'!X45&gt;0),'Control Sample Data'!X45,37),"")</f>
        <v/>
      </c>
      <c r="Y45" s="86" t="str">
        <f>IF(SUM('Control Sample Data'!Y$3:Y$50)&gt;10,IF(AND(ISNUMBER('Control Sample Data'!Y45),'Control Sample Data'!Y45&lt;37,'Control Sample Data'!Y45&gt;0),'Control Sample Data'!Y45,37),"")</f>
        <v/>
      </c>
      <c r="Z45" s="86" t="str">
        <f>IF(SUM('Control Sample Data'!Z$3:Z$50)&gt;10,IF(AND(ISNUMBER('Control Sample Data'!Z45),'Control Sample Data'!Z45&lt;37,'Control Sample Data'!Z45&gt;0),'Control Sample Data'!Z45,37),"")</f>
        <v/>
      </c>
      <c r="AA45" s="86" t="str">
        <f>IF(SUM('Control Sample Data'!AA$3:AA$50)&gt;10,IF(AND(ISNUMBER('Control Sample Data'!AA45),'Control Sample Data'!AA45&lt;37,'Control Sample Data'!AA45&gt;0),'Control Sample Data'!AA45,37),"")</f>
        <v/>
      </c>
      <c r="AB45" s="86" t="str">
        <f>IF(SUM('Control Sample Data'!AB$3:AB$50)&gt;10,IF(AND(ISNUMBER('Control Sample Data'!AB45),'Control Sample Data'!AB45&lt;37,'Control Sample Data'!AB45&gt;0),'Control Sample Data'!AB45,37),"")</f>
        <v/>
      </c>
      <c r="AC45" s="86" t="str">
        <f>IF(SUM('Control Sample Data'!AC$3:AC$50)&gt;10,IF(AND(ISNUMBER('Control Sample Data'!AC45),'Control Sample Data'!AC45&lt;37,'Control Sample Data'!AC45&gt;0),'Control Sample Data'!AC45,37),"")</f>
        <v/>
      </c>
      <c r="AD45" s="86" t="str">
        <f>IF(SUM('Control Sample Data'!AD$3:AD$50)&gt;10,IF(AND(ISNUMBER('Control Sample Data'!AD45),'Control Sample Data'!AD45&lt;37,'Control Sample Data'!AD45&gt;0),'Control Sample Data'!AD45,37),"")</f>
        <v/>
      </c>
      <c r="AE45" s="86" t="str">
        <f>IF(SUM('Control Sample Data'!AE$3:AE$50)&gt;10,IF(AND(ISNUMBER('Control Sample Data'!AE45),'Control Sample Data'!AE45&lt;37,'Control Sample Data'!AE45&gt;0),'Control Sample Data'!AE45,37),"")</f>
        <v/>
      </c>
      <c r="AF45" s="86" t="str">
        <f>IF(SUM('Control Sample Data'!AF$3:AF$50)&gt;10,IF(AND(ISNUMBER('Control Sample Data'!AF45),'Control Sample Data'!AF45&lt;37,'Control Sample Data'!AF45&gt;0),'Control Sample Data'!AF45,37),"")</f>
        <v/>
      </c>
      <c r="AG45" s="86" t="str">
        <f>IF(SUM('Control Sample Data'!AG$3:AG$50)&gt;10,IF(AND(ISNUMBER('Control Sample Data'!AG45),'Control Sample Data'!AG45&lt;37,'Control Sample Data'!AG45&gt;0),'Control Sample Data'!AG45,37),"")</f>
        <v/>
      </c>
      <c r="AH45" s="86" t="str">
        <f>IF(SUM('Control Sample Data'!AH$3:AH$50)&gt;10,IF(AND(ISNUMBER('Control Sample Data'!AH45),'Control Sample Data'!AH45&lt;37,'Control Sample Data'!AH45&gt;0),'Control Sample Data'!AH45,37),"")</f>
        <v/>
      </c>
      <c r="AI45" s="86" t="str">
        <f>IF(SUM('Control Sample Data'!AI$3:AI$50)&gt;10,IF(AND(ISNUMBER('Control Sample Data'!AI45),'Control Sample Data'!AI45&lt;37,'Control Sample Data'!AI45&gt;0),'Control Sample Data'!AI45,37),"")</f>
        <v/>
      </c>
      <c r="AJ45" s="86" t="str">
        <f>IF(SUM('Control Sample Data'!AJ$3:AJ$50)&gt;10,IF(AND(ISNUMBER('Control Sample Data'!AJ45),'Control Sample Data'!AJ45&lt;37,'Control Sample Data'!AJ45&gt;0),'Control Sample Data'!AJ45,37),"")</f>
        <v/>
      </c>
      <c r="AK45" s="86" t="str">
        <f>IF(SUM('Control Sample Data'!AK$3:AK$50)&gt;10,IF(AND(ISNUMBER('Control Sample Data'!AK45),'Control Sample Data'!AK45&lt;37,'Control Sample Data'!AK45&gt;0),'Control Sample Data'!AK45,37),"")</f>
        <v/>
      </c>
      <c r="AL45" s="86" t="str">
        <f>IF(SUM('Control Sample Data'!AL$3:AL$50)&gt;10,IF(AND(ISNUMBER('Control Sample Data'!AL45),'Control Sample Data'!AL45&lt;37,'Control Sample Data'!AL45&gt;0),'Control Sample Data'!AL45,37),"")</f>
        <v/>
      </c>
      <c r="AM45" s="86" t="str">
        <f>IF(SUM('Control Sample Data'!AM$3:AM$50)&gt;10,IF(AND(ISNUMBER('Control Sample Data'!AM45),'Control Sample Data'!AM45&lt;37,'Control Sample Data'!AM45&gt;0),'Control Sample Data'!AM45,37),"")</f>
        <v/>
      </c>
      <c r="AN45" s="86" t="str">
        <f>IF(SUM('Control Sample Data'!AN$3:AN$50)&gt;10,IF(AND(ISNUMBER('Control Sample Data'!AN45),'Control Sample Data'!AN45&lt;37,'Control Sample Data'!AN45&gt;0),'Control Sample Data'!AN45,37),"")</f>
        <v/>
      </c>
      <c r="AO45" s="86" t="str">
        <f>IF(SUM('Control Sample Data'!AO$3:AO$50)&gt;10,IF(AND(ISNUMBER('Control Sample Data'!AO45),'Control Sample Data'!AO45&lt;37,'Control Sample Data'!AO45&gt;0),'Control Sample Data'!AO45,37),"")</f>
        <v/>
      </c>
      <c r="AP45" s="86" t="str">
        <f>IF(SUM('Control Sample Data'!AP$3:AP$50)&gt;10,IF(AND(ISNUMBER('Control Sample Data'!AP45),'Control Sample Data'!AP45&lt;37,'Control Sample Data'!AP45&gt;0),'Control Sample Data'!AP45,37),"")</f>
        <v/>
      </c>
      <c r="AQ45" s="86" t="str">
        <f>IF(SUM('Control Sample Data'!AQ$3:AQ$50)&gt;10,IF(AND(ISNUMBER('Control Sample Data'!AQ45),'Control Sample Data'!AQ45&lt;37,'Control Sample Data'!AQ45&gt;0),'Control Sample Data'!AQ45,37),"")</f>
        <v/>
      </c>
      <c r="AR45" s="86" t="str">
        <f>IF(SUM('Control Sample Data'!AR$3:AR$50)&gt;10,IF(AND(ISNUMBER('Control Sample Data'!AR45),'Control Sample Data'!AR45&lt;37,'Control Sample Data'!AR45&gt;0),'Control Sample Data'!AR45,37),"")</f>
        <v/>
      </c>
      <c r="AS45" s="86" t="str">
        <f>IF(SUM('Control Sample Data'!AS$3:AS$50)&gt;10,IF(AND(ISNUMBER('Control Sample Data'!AS45),'Control Sample Data'!AS45&lt;37,'Control Sample Data'!AS45&gt;0),'Control Sample Data'!AS45,37),"")</f>
        <v/>
      </c>
      <c r="AT45" s="86" t="str">
        <f>IF(SUM('Control Sample Data'!AT$3:AT$50)&gt;10,IF(AND(ISNUMBER('Control Sample Data'!AT45),'Control Sample Data'!AT45&lt;37,'Control Sample Data'!AT45&gt;0),'Control Sample Data'!AT45,37),"")</f>
        <v/>
      </c>
      <c r="AU45" s="86" t="str">
        <f>IF(SUM('Control Sample Data'!AU$3:AU$50)&gt;10,IF(AND(ISNUMBER('Control Sample Data'!AU45),'Control Sample Data'!AU45&lt;37,'Control Sample Data'!AU45&gt;0),'Control Sample Data'!AU45,37),"")</f>
        <v/>
      </c>
      <c r="AV45" s="86" t="str">
        <f>IF(SUM('Control Sample Data'!AV$3:AV$50)&gt;10,IF(AND(ISNUMBER('Control Sample Data'!AV45),'Control Sample Data'!AV45&lt;37,'Control Sample Data'!AV45&gt;0),'Control Sample Data'!AV45,37),"")</f>
        <v/>
      </c>
      <c r="AW45" s="86" t="str">
        <f>IF(SUM('Control Sample Data'!AW$3:AW$50)&gt;10,IF(AND(ISNUMBER('Control Sample Data'!AW45),'Control Sample Data'!AW45&lt;37,'Control Sample Data'!AW45&gt;0),'Control Sample Data'!AW45,37),"")</f>
        <v/>
      </c>
      <c r="AX45" s="86" t="str">
        <f>IF(SUM('Control Sample Data'!AX$3:AX$50)&gt;10,IF(AND(ISNUMBER('Control Sample Data'!AX45),'Control Sample Data'!AX45&lt;37,'Control Sample Data'!AX45&gt;0),'Control Sample Data'!AX45,37),"")</f>
        <v/>
      </c>
      <c r="AY45" s="87">
        <f>IF(ISERROR(AVERAGE(Calculations!C45:AX45)),"",AVERAGE(Calculations!C45:AX45))</f>
        <v>20.016666666666666</v>
      </c>
      <c r="AZ45" s="87">
        <f>IF(ISERROR(STDEV(Calculations!C45:AX45)),"",IF(COUNT(Calculations!C45:AX45)&lt;3,"N/A",STDEV(Calculations!C45:AX45)))</f>
        <v>6.6583281184793494E-2</v>
      </c>
      <c r="BA45" s="84" t="s">
        <v>1559</v>
      </c>
      <c r="BB45" s="85" t="str">
        <f>'Array Table'!B44</f>
        <v>Streptococcus mutans</v>
      </c>
      <c r="BC45" s="86">
        <f>IF(SUM('Test Sample Data'!C$3:C$50)&gt;10,IF(AND(ISNUMBER('Test Sample Data'!C45),'Test Sample Data'!C45&lt;37,'Test Sample Data'!C45&gt;0),'Test Sample Data'!C45,37),"")</f>
        <v>24.3</v>
      </c>
      <c r="BD45" s="86">
        <f>IF(SUM('Test Sample Data'!D$3:D$50)&gt;10,IF(AND(ISNUMBER('Test Sample Data'!D45),'Test Sample Data'!D45&lt;37,'Test Sample Data'!D45&gt;0),'Test Sample Data'!D45,37),"")</f>
        <v>24.33</v>
      </c>
      <c r="BE45" s="86">
        <f>IF(SUM('Test Sample Data'!E$3:E$50)&gt;10,IF(AND(ISNUMBER('Test Sample Data'!E45),'Test Sample Data'!E45&lt;37,'Test Sample Data'!E45&gt;0),'Test Sample Data'!E45,37),"")</f>
        <v>24.17</v>
      </c>
      <c r="BF45" s="86" t="str">
        <f>IF(SUM('Test Sample Data'!F$3:F$50)&gt;10,IF(AND(ISNUMBER('Test Sample Data'!F45),'Test Sample Data'!F45&lt;37,'Test Sample Data'!F45&gt;0),'Test Sample Data'!F45,37),"")</f>
        <v/>
      </c>
      <c r="BG45" s="86" t="str">
        <f>IF(SUM('Test Sample Data'!G$3:G$50)&gt;10,IF(AND(ISNUMBER('Test Sample Data'!G45),'Test Sample Data'!G45&lt;37,'Test Sample Data'!G45&gt;0),'Test Sample Data'!G45,37),"")</f>
        <v/>
      </c>
      <c r="BH45" s="86" t="str">
        <f>IF(SUM('Test Sample Data'!H$3:H$50)&gt;10,IF(AND(ISNUMBER('Test Sample Data'!H45),'Test Sample Data'!H45&lt;37,'Test Sample Data'!H45&gt;0),'Test Sample Data'!H45,37),"")</f>
        <v/>
      </c>
      <c r="BI45" s="86" t="str">
        <f>IF(SUM('Test Sample Data'!I$3:I$50)&gt;10,IF(AND(ISNUMBER('Test Sample Data'!I45),'Test Sample Data'!I45&lt;37,'Test Sample Data'!I45&gt;0),'Test Sample Data'!I45,37),"")</f>
        <v/>
      </c>
      <c r="BJ45" s="86" t="str">
        <f>IF(SUM('Test Sample Data'!J$3:J$50)&gt;10,IF(AND(ISNUMBER('Test Sample Data'!J45),'Test Sample Data'!J45&lt;37,'Test Sample Data'!J45&gt;0),'Test Sample Data'!J45,37),"")</f>
        <v/>
      </c>
      <c r="BK45" s="86" t="str">
        <f>IF(SUM('Test Sample Data'!K$3:K$50)&gt;10,IF(AND(ISNUMBER('Test Sample Data'!K45),'Test Sample Data'!K45&lt;37,'Test Sample Data'!K45&gt;0),'Test Sample Data'!K45,37),"")</f>
        <v/>
      </c>
      <c r="BL45" s="86" t="str">
        <f>IF(SUM('Test Sample Data'!L$3:L$50)&gt;10,IF(AND(ISNUMBER('Test Sample Data'!L45),'Test Sample Data'!L45&lt;37,'Test Sample Data'!L45&gt;0),'Test Sample Data'!L45,37),"")</f>
        <v/>
      </c>
      <c r="BM45" s="86" t="str">
        <f>IF(SUM('Test Sample Data'!M$3:M$50)&gt;10,IF(AND(ISNUMBER('Test Sample Data'!M45),'Test Sample Data'!M45&lt;37,'Test Sample Data'!M45&gt;0),'Test Sample Data'!M45,37),"")</f>
        <v/>
      </c>
      <c r="BN45" s="86" t="str">
        <f>IF(SUM('Test Sample Data'!N$3:N$50)&gt;10,IF(AND(ISNUMBER('Test Sample Data'!N45),'Test Sample Data'!N45&lt;37,'Test Sample Data'!N45&gt;0),'Test Sample Data'!N45,37),"")</f>
        <v/>
      </c>
      <c r="BO45" s="86" t="str">
        <f>IF(SUM('Test Sample Data'!O$3:O$50)&gt;10,IF(AND(ISNUMBER('Test Sample Data'!O45),'Test Sample Data'!O45&lt;37,'Test Sample Data'!O45&gt;0),'Test Sample Data'!O45,37),"")</f>
        <v/>
      </c>
      <c r="BP45" s="86" t="str">
        <f>IF(SUM('Test Sample Data'!P$3:P$50)&gt;10,IF(AND(ISNUMBER('Test Sample Data'!P45),'Test Sample Data'!P45&lt;37,'Test Sample Data'!P45&gt;0),'Test Sample Data'!P45,37),"")</f>
        <v/>
      </c>
      <c r="BQ45" s="86" t="str">
        <f>IF(SUM('Test Sample Data'!Q$3:Q$50)&gt;10,IF(AND(ISNUMBER('Test Sample Data'!Q45),'Test Sample Data'!Q45&lt;37,'Test Sample Data'!Q45&gt;0),'Test Sample Data'!Q45,37),"")</f>
        <v/>
      </c>
      <c r="BR45" s="86" t="str">
        <f>IF(SUM('Test Sample Data'!R$3:R$50)&gt;10,IF(AND(ISNUMBER('Test Sample Data'!R45),'Test Sample Data'!R45&lt;37,'Test Sample Data'!R45&gt;0),'Test Sample Data'!R45,37),"")</f>
        <v/>
      </c>
      <c r="BS45" s="86" t="str">
        <f>IF(SUM('Test Sample Data'!S$3:S$50)&gt;10,IF(AND(ISNUMBER('Test Sample Data'!S45),'Test Sample Data'!S45&lt;37,'Test Sample Data'!S45&gt;0),'Test Sample Data'!S45,37),"")</f>
        <v/>
      </c>
      <c r="BT45" s="86" t="str">
        <f>IF(SUM('Test Sample Data'!T$3:T$50)&gt;10,IF(AND(ISNUMBER('Test Sample Data'!T45),'Test Sample Data'!T45&lt;37,'Test Sample Data'!T45&gt;0),'Test Sample Data'!T45,37),"")</f>
        <v/>
      </c>
      <c r="BU45" s="86" t="str">
        <f>IF(SUM('Test Sample Data'!U$3:U$50)&gt;10,IF(AND(ISNUMBER('Test Sample Data'!U45),'Test Sample Data'!U45&lt;37,'Test Sample Data'!U45&gt;0),'Test Sample Data'!U45,37),"")</f>
        <v/>
      </c>
      <c r="BV45" s="86" t="str">
        <f>IF(SUM('Test Sample Data'!V$3:V$50)&gt;10,IF(AND(ISNUMBER('Test Sample Data'!V45),'Test Sample Data'!V45&lt;37,'Test Sample Data'!V45&gt;0),'Test Sample Data'!V45,37),"")</f>
        <v/>
      </c>
      <c r="BW45" s="86" t="str">
        <f>IF(SUM('Test Sample Data'!W$3:W$50)&gt;10,IF(AND(ISNUMBER('Test Sample Data'!W45),'Test Sample Data'!W45&lt;37,'Test Sample Data'!W45&gt;0),'Test Sample Data'!W45,37),"")</f>
        <v/>
      </c>
      <c r="BX45" s="86" t="str">
        <f>IF(SUM('Test Sample Data'!X$3:X$50)&gt;10,IF(AND(ISNUMBER('Test Sample Data'!X45),'Test Sample Data'!X45&lt;37,'Test Sample Data'!X45&gt;0),'Test Sample Data'!X45,37),"")</f>
        <v/>
      </c>
      <c r="BY45" s="86" t="str">
        <f>IF(SUM('Test Sample Data'!Y$3:Y$50)&gt;10,IF(AND(ISNUMBER('Test Sample Data'!Y45),'Test Sample Data'!Y45&lt;37,'Test Sample Data'!Y45&gt;0),'Test Sample Data'!Y45,37),"")</f>
        <v/>
      </c>
      <c r="BZ45" s="86" t="str">
        <f>IF(SUM('Test Sample Data'!Z$3:Z$50)&gt;10,IF(AND(ISNUMBER('Test Sample Data'!Z45),'Test Sample Data'!Z45&lt;37,'Test Sample Data'!Z45&gt;0),'Test Sample Data'!Z45,37),"")</f>
        <v/>
      </c>
      <c r="CA45" s="86" t="str">
        <f>IF(SUM('Test Sample Data'!AA$3:AA$50)&gt;10,IF(AND(ISNUMBER('Test Sample Data'!AA45),'Test Sample Data'!AA45&lt;37,'Test Sample Data'!AA45&gt;0),'Test Sample Data'!AA45,37),"")</f>
        <v/>
      </c>
      <c r="CB45" s="86" t="str">
        <f>IF(SUM('Test Sample Data'!AB$3:AB$50)&gt;10,IF(AND(ISNUMBER('Test Sample Data'!AB45),'Test Sample Data'!AB45&lt;37,'Test Sample Data'!AB45&gt;0),'Test Sample Data'!AB45,37),"")</f>
        <v/>
      </c>
      <c r="CC45" s="86" t="str">
        <f>IF(SUM('Test Sample Data'!AC$3:AC$50)&gt;10,IF(AND(ISNUMBER('Test Sample Data'!AC45),'Test Sample Data'!AC45&lt;37,'Test Sample Data'!AC45&gt;0),'Test Sample Data'!AC45,37),"")</f>
        <v/>
      </c>
      <c r="CD45" s="86" t="str">
        <f>IF(SUM('Test Sample Data'!AD$3:AD$50)&gt;10,IF(AND(ISNUMBER('Test Sample Data'!AD45),'Test Sample Data'!AD45&lt;37,'Test Sample Data'!AD45&gt;0),'Test Sample Data'!AD45,37),"")</f>
        <v/>
      </c>
      <c r="CE45" s="86" t="str">
        <f>IF(SUM('Test Sample Data'!AE$3:AE$50)&gt;10,IF(AND(ISNUMBER('Test Sample Data'!AE45),'Test Sample Data'!AE45&lt;37,'Test Sample Data'!AE45&gt;0),'Test Sample Data'!AE45,37),"")</f>
        <v/>
      </c>
      <c r="CF45" s="86" t="str">
        <f>IF(SUM('Test Sample Data'!AF$3:AF$50)&gt;10,IF(AND(ISNUMBER('Test Sample Data'!AF45),'Test Sample Data'!AF45&lt;37,'Test Sample Data'!AF45&gt;0),'Test Sample Data'!AF45,37),"")</f>
        <v/>
      </c>
      <c r="CG45" s="86" t="str">
        <f>IF(SUM('Test Sample Data'!AG$3:AG$50)&gt;10,IF(AND(ISNUMBER('Test Sample Data'!AG45),'Test Sample Data'!AG45&lt;37,'Test Sample Data'!AG45&gt;0),'Test Sample Data'!AG45,37),"")</f>
        <v/>
      </c>
      <c r="CH45" s="86" t="str">
        <f>IF(SUM('Test Sample Data'!AH$3:AH$50)&gt;10,IF(AND(ISNUMBER('Test Sample Data'!AH45),'Test Sample Data'!AH45&lt;37,'Test Sample Data'!AH45&gt;0),'Test Sample Data'!AH45,37),"")</f>
        <v/>
      </c>
      <c r="CI45" s="86" t="str">
        <f>IF(SUM('Test Sample Data'!AI$3:AI$50)&gt;10,IF(AND(ISNUMBER('Test Sample Data'!AI45),'Test Sample Data'!AI45&lt;37,'Test Sample Data'!AI45&gt;0),'Test Sample Data'!AI45,37),"")</f>
        <v/>
      </c>
      <c r="CJ45" s="86" t="str">
        <f>IF(SUM('Test Sample Data'!AJ$3:AJ$50)&gt;10,IF(AND(ISNUMBER('Test Sample Data'!AJ45),'Test Sample Data'!AJ45&lt;37,'Test Sample Data'!AJ45&gt;0),'Test Sample Data'!AJ45,37),"")</f>
        <v/>
      </c>
      <c r="CK45" s="86" t="str">
        <f>IF(SUM('Test Sample Data'!AK$3:AK$50)&gt;10,IF(AND(ISNUMBER('Test Sample Data'!AK45),'Test Sample Data'!AK45&lt;37,'Test Sample Data'!AK45&gt;0),'Test Sample Data'!AK45,37),"")</f>
        <v/>
      </c>
      <c r="CL45" s="86" t="str">
        <f>IF(SUM('Test Sample Data'!AL$3:AL$50)&gt;10,IF(AND(ISNUMBER('Test Sample Data'!AL45),'Test Sample Data'!AL45&lt;37,'Test Sample Data'!AL45&gt;0),'Test Sample Data'!AL45,37),"")</f>
        <v/>
      </c>
      <c r="CM45" s="86" t="str">
        <f>IF(SUM('Test Sample Data'!AM$3:AM$50)&gt;10,IF(AND(ISNUMBER('Test Sample Data'!AM45),'Test Sample Data'!AM45&lt;37,'Test Sample Data'!AM45&gt;0),'Test Sample Data'!AM45,37),"")</f>
        <v/>
      </c>
      <c r="CN45" s="86" t="str">
        <f>IF(SUM('Test Sample Data'!AN$3:AN$50)&gt;10,IF(AND(ISNUMBER('Test Sample Data'!AN45),'Test Sample Data'!AN45&lt;37,'Test Sample Data'!AN45&gt;0),'Test Sample Data'!AN45,37),"")</f>
        <v/>
      </c>
      <c r="CO45" s="86" t="str">
        <f>IF(SUM('Test Sample Data'!AO$3:AO$50)&gt;10,IF(AND(ISNUMBER('Test Sample Data'!AO45),'Test Sample Data'!AO45&lt;37,'Test Sample Data'!AO45&gt;0),'Test Sample Data'!AO45,37),"")</f>
        <v/>
      </c>
      <c r="CP45" s="86" t="str">
        <f>IF(SUM('Test Sample Data'!AP$3:AP$50)&gt;10,IF(AND(ISNUMBER('Test Sample Data'!AP45),'Test Sample Data'!AP45&lt;37,'Test Sample Data'!AP45&gt;0),'Test Sample Data'!AP45,37),"")</f>
        <v/>
      </c>
      <c r="CQ45" s="86" t="str">
        <f>IF(SUM('Test Sample Data'!AQ$3:AQ$50)&gt;10,IF(AND(ISNUMBER('Test Sample Data'!AQ45),'Test Sample Data'!AQ45&lt;37,'Test Sample Data'!AQ45&gt;0),'Test Sample Data'!AQ45,37),"")</f>
        <v/>
      </c>
      <c r="CR45" s="86" t="str">
        <f>IF(SUM('Test Sample Data'!AR$3:AR$50)&gt;10,IF(AND(ISNUMBER('Test Sample Data'!AR45),'Test Sample Data'!AR45&lt;37,'Test Sample Data'!AR45&gt;0),'Test Sample Data'!AR45,37),"")</f>
        <v/>
      </c>
      <c r="CS45" s="86" t="str">
        <f>IF(SUM('Test Sample Data'!AS$3:AS$50)&gt;10,IF(AND(ISNUMBER('Test Sample Data'!AS45),'Test Sample Data'!AS45&lt;37,'Test Sample Data'!AS45&gt;0),'Test Sample Data'!AS45,37),"")</f>
        <v/>
      </c>
      <c r="CT45" s="86" t="str">
        <f>IF(SUM('Test Sample Data'!AT$3:AT$50)&gt;10,IF(AND(ISNUMBER('Test Sample Data'!AT45),'Test Sample Data'!AT45&lt;37,'Test Sample Data'!AT45&gt;0),'Test Sample Data'!AT45,37),"")</f>
        <v/>
      </c>
      <c r="CU45" s="86" t="str">
        <f>IF(SUM('Test Sample Data'!AU$3:AU$50)&gt;10,IF(AND(ISNUMBER('Test Sample Data'!AU45),'Test Sample Data'!AU45&lt;37,'Test Sample Data'!AU45&gt;0),'Test Sample Data'!AU45,37),"")</f>
        <v/>
      </c>
      <c r="CV45" s="86" t="str">
        <f>IF(SUM('Test Sample Data'!AV$3:AV$50)&gt;10,IF(AND(ISNUMBER('Test Sample Data'!AV45),'Test Sample Data'!AV45&lt;37,'Test Sample Data'!AV45&gt;0),'Test Sample Data'!AV45,37),"")</f>
        <v/>
      </c>
      <c r="CW45" s="86" t="str">
        <f>IF(SUM('Test Sample Data'!AW$3:AW$50)&gt;10,IF(AND(ISNUMBER('Test Sample Data'!AW45),'Test Sample Data'!AW45&lt;37,'Test Sample Data'!AW45&gt;0),'Test Sample Data'!AW45,37),"")</f>
        <v/>
      </c>
      <c r="CX45" s="86" t="str">
        <f>IF(SUM('Test Sample Data'!AX$3:AX$50)&gt;10,IF(AND(ISNUMBER('Test Sample Data'!AX45),'Test Sample Data'!AX45&lt;37,'Test Sample Data'!AX45&gt;0),'Test Sample Data'!AX45,37),"")</f>
        <v/>
      </c>
      <c r="CY45" s="87">
        <f>IF(ISERROR(AVERAGE(Calculations!BC45:CX45)),"",AVERAGE(Calculations!BC45:CX45))</f>
        <v>24.266666666666666</v>
      </c>
      <c r="CZ45" s="87">
        <f>IF(ISERROR(STDEV(Calculations!BC45:CX45)),"",IF(COUNT(Calculations!BC45:CX45)&lt;3,"N/A",STDEV(Calculations!BC45:CX45)))</f>
        <v>8.5049005481152365E-2</v>
      </c>
      <c r="DA45" s="84" t="s">
        <v>1559</v>
      </c>
      <c r="DB45" s="85" t="str">
        <f>'Array Table'!B44</f>
        <v>Streptococcus mutans</v>
      </c>
      <c r="DC45" s="87">
        <f>IF(SUM('No Template Controls'!C$3:C$50)&gt;10,IF(AND(ISNUMBER('No Template Controls'!C45),'No Template Controls'!C45&lt;37,'No Template Controls'!C45&gt;0),'No Template Controls'!C45,37),"")</f>
        <v>37</v>
      </c>
      <c r="DD45" s="87">
        <f>IF(SUM('No Template Controls'!D$3:D$50)&gt;10,IF(AND(ISNUMBER('No Template Controls'!D45),'No Template Controls'!D45&lt;37,'No Template Controls'!D45&gt;0),'No Template Controls'!D45,37),"")</f>
        <v>37</v>
      </c>
      <c r="DE45" s="87">
        <f>IF(SUM('No Template Controls'!E$3:E$50)&gt;10,IF(AND(ISNUMBER('No Template Controls'!E45),'No Template Controls'!E45&lt;37,'No Template Controls'!E45&gt;0),'No Template Controls'!E45,37),"")</f>
        <v>37</v>
      </c>
      <c r="DF45" s="87" t="str">
        <f>IF(SUM('No Template Controls'!F$3:F$50)&gt;10,IF(AND(ISNUMBER('No Template Controls'!F45),'No Template Controls'!F45&lt;37,'No Template Controls'!F45&gt;0),'No Template Controls'!F45,37),"")</f>
        <v/>
      </c>
      <c r="DG45" s="87" t="str">
        <f>IF(SUM('No Template Controls'!G$3:G$50)&gt;10,IF(AND(ISNUMBER('No Template Controls'!G45),'No Template Controls'!G45&lt;37,'No Template Controls'!G45&gt;0),'No Template Controls'!G45,37),"")</f>
        <v/>
      </c>
      <c r="DH45" s="87" t="str">
        <f>IF(SUM('No Template Controls'!H$3:H$50)&gt;10,IF(AND(ISNUMBER('No Template Controls'!H45),'No Template Controls'!H45&lt;37,'No Template Controls'!H45&gt;0),'No Template Controls'!H45,37),"")</f>
        <v/>
      </c>
      <c r="DI45" s="87">
        <f>IF(ISERROR(AVERAGE(Calculations!DC45:DH45)),"",AVERAGE(Calculations!DC45:DH45))</f>
        <v>37</v>
      </c>
      <c r="DJ45" s="87">
        <f>IF(ISERROR(STDEV(Calculations!DC45:DH45)),"",IF(COUNT(Calculations!DC45:DH45)&lt;3,"N/A",STDEV(Calculations!DC45:DH45)))</f>
        <v>0</v>
      </c>
      <c r="DK45" s="84" t="s">
        <v>1559</v>
      </c>
      <c r="DL45" s="85" t="str">
        <f>'Array Table'!B44</f>
        <v>Streptococcus mutans</v>
      </c>
      <c r="DM45" s="86">
        <f t="shared" si="0"/>
        <v>-4.5</v>
      </c>
      <c r="DN45" s="86">
        <f t="shared" si="1"/>
        <v>-4.7650000000000006</v>
      </c>
      <c r="DO45" s="86">
        <f t="shared" si="2"/>
        <v>-4.41</v>
      </c>
      <c r="DP45" s="86" t="str">
        <f t="shared" si="3"/>
        <v/>
      </c>
      <c r="DQ45" s="86" t="str">
        <f t="shared" si="4"/>
        <v/>
      </c>
      <c r="DR45" s="86" t="str">
        <f t="shared" si="5"/>
        <v/>
      </c>
      <c r="DS45" s="86" t="str">
        <f t="shared" si="6"/>
        <v/>
      </c>
      <c r="DT45" s="86" t="str">
        <f t="shared" si="7"/>
        <v/>
      </c>
      <c r="DU45" s="86" t="str">
        <f t="shared" si="8"/>
        <v/>
      </c>
      <c r="DV45" s="86" t="str">
        <f t="shared" si="9"/>
        <v/>
      </c>
      <c r="DW45" s="86" t="str">
        <f t="shared" si="10"/>
        <v/>
      </c>
      <c r="DX45" s="86" t="str">
        <f t="shared" si="11"/>
        <v/>
      </c>
      <c r="DY45" s="86" t="str">
        <f t="shared" si="12"/>
        <v/>
      </c>
      <c r="DZ45" s="86" t="str">
        <f t="shared" si="13"/>
        <v/>
      </c>
      <c r="EA45" s="86" t="str">
        <f t="shared" si="14"/>
        <v/>
      </c>
      <c r="EB45" s="86" t="str">
        <f t="shared" si="15"/>
        <v/>
      </c>
      <c r="EC45" s="86" t="str">
        <f t="shared" si="16"/>
        <v/>
      </c>
      <c r="ED45" s="86" t="str">
        <f t="shared" si="17"/>
        <v/>
      </c>
      <c r="EE45" s="86" t="str">
        <f t="shared" si="18"/>
        <v/>
      </c>
      <c r="EF45" s="86" t="str">
        <f t="shared" si="19"/>
        <v/>
      </c>
      <c r="EG45" s="86" t="str">
        <f t="shared" si="20"/>
        <v/>
      </c>
      <c r="EH45" s="86" t="str">
        <f t="shared" si="21"/>
        <v/>
      </c>
      <c r="EI45" s="86" t="str">
        <f t="shared" si="22"/>
        <v/>
      </c>
      <c r="EJ45" s="86" t="str">
        <f t="shared" si="23"/>
        <v/>
      </c>
      <c r="EK45" s="86" t="str">
        <f t="shared" si="24"/>
        <v/>
      </c>
      <c r="EL45" s="86" t="str">
        <f t="shared" si="25"/>
        <v/>
      </c>
      <c r="EM45" s="86" t="str">
        <f t="shared" si="26"/>
        <v/>
      </c>
      <c r="EN45" s="86" t="str">
        <f t="shared" si="27"/>
        <v/>
      </c>
      <c r="EO45" s="86" t="str">
        <f t="shared" si="28"/>
        <v/>
      </c>
      <c r="EP45" s="86" t="str">
        <f t="shared" si="29"/>
        <v/>
      </c>
      <c r="EQ45" s="86" t="str">
        <f t="shared" si="30"/>
        <v/>
      </c>
      <c r="ER45" s="86" t="str">
        <f t="shared" si="31"/>
        <v/>
      </c>
      <c r="ES45" s="86" t="str">
        <f t="shared" si="32"/>
        <v/>
      </c>
      <c r="ET45" s="86" t="str">
        <f t="shared" si="33"/>
        <v/>
      </c>
      <c r="EU45" s="86" t="str">
        <f t="shared" si="34"/>
        <v/>
      </c>
      <c r="EV45" s="86" t="str">
        <f t="shared" si="35"/>
        <v/>
      </c>
      <c r="EW45" s="86" t="str">
        <f t="shared" si="36"/>
        <v/>
      </c>
      <c r="EX45" s="86" t="str">
        <f t="shared" si="37"/>
        <v/>
      </c>
      <c r="EY45" s="86" t="str">
        <f t="shared" si="38"/>
        <v/>
      </c>
      <c r="EZ45" s="86" t="str">
        <f t="shared" si="39"/>
        <v/>
      </c>
      <c r="FA45" s="86" t="str">
        <f t="shared" si="40"/>
        <v/>
      </c>
      <c r="FB45" s="86" t="str">
        <f t="shared" si="41"/>
        <v/>
      </c>
      <c r="FC45" s="86" t="str">
        <f t="shared" si="42"/>
        <v/>
      </c>
      <c r="FD45" s="86" t="str">
        <f t="shared" si="43"/>
        <v/>
      </c>
      <c r="FE45" s="86" t="str">
        <f t="shared" si="44"/>
        <v/>
      </c>
      <c r="FF45" s="86" t="str">
        <f t="shared" si="45"/>
        <v/>
      </c>
      <c r="FG45" s="86" t="str">
        <f t="shared" si="46"/>
        <v/>
      </c>
      <c r="FH45" s="86" t="str">
        <f t="shared" si="47"/>
        <v/>
      </c>
      <c r="FI45" s="88">
        <f t="shared" si="48"/>
        <v>-4.5583333333333336</v>
      </c>
      <c r="FJ45" s="84" t="s">
        <v>1559</v>
      </c>
      <c r="FK45" s="85" t="str">
        <f>'Array Table'!B44</f>
        <v>Streptococcus mutans</v>
      </c>
      <c r="FL45" s="86">
        <f t="shared" si="49"/>
        <v>-5.4999999999999716E-2</v>
      </c>
      <c r="FM45" s="86">
        <f t="shared" si="50"/>
        <v>-1.0250000000000021</v>
      </c>
      <c r="FN45" s="86">
        <f t="shared" si="51"/>
        <v>0.31500000000000128</v>
      </c>
      <c r="FO45" s="86" t="str">
        <f t="shared" si="52"/>
        <v/>
      </c>
      <c r="FP45" s="86" t="str">
        <f t="shared" si="53"/>
        <v/>
      </c>
      <c r="FQ45" s="86" t="str">
        <f t="shared" si="54"/>
        <v/>
      </c>
      <c r="FR45" s="86" t="str">
        <f t="shared" si="55"/>
        <v/>
      </c>
      <c r="FS45" s="86" t="str">
        <f t="shared" si="56"/>
        <v/>
      </c>
      <c r="FT45" s="86" t="str">
        <f t="shared" si="57"/>
        <v/>
      </c>
      <c r="FU45" s="86" t="str">
        <f t="shared" si="58"/>
        <v/>
      </c>
      <c r="FV45" s="86" t="str">
        <f t="shared" si="59"/>
        <v/>
      </c>
      <c r="FW45" s="86" t="str">
        <f t="shared" si="60"/>
        <v/>
      </c>
      <c r="FX45" s="86" t="str">
        <f t="shared" si="61"/>
        <v/>
      </c>
      <c r="FY45" s="86" t="str">
        <f t="shared" si="62"/>
        <v/>
      </c>
      <c r="FZ45" s="86" t="str">
        <f t="shared" si="63"/>
        <v/>
      </c>
      <c r="GA45" s="86" t="str">
        <f t="shared" si="64"/>
        <v/>
      </c>
      <c r="GB45" s="86" t="str">
        <f t="shared" si="65"/>
        <v/>
      </c>
      <c r="GC45" s="86" t="str">
        <f t="shared" si="66"/>
        <v/>
      </c>
      <c r="GD45" s="86" t="str">
        <f t="shared" si="67"/>
        <v/>
      </c>
      <c r="GE45" s="86" t="str">
        <f t="shared" si="68"/>
        <v/>
      </c>
      <c r="GF45" s="86" t="str">
        <f t="shared" si="69"/>
        <v/>
      </c>
      <c r="GG45" s="86" t="str">
        <f t="shared" si="70"/>
        <v/>
      </c>
      <c r="GH45" s="86" t="str">
        <f t="shared" si="71"/>
        <v/>
      </c>
      <c r="GI45" s="86" t="str">
        <f t="shared" si="72"/>
        <v/>
      </c>
      <c r="GJ45" s="86" t="str">
        <f t="shared" si="73"/>
        <v/>
      </c>
      <c r="GK45" s="86" t="str">
        <f t="shared" si="74"/>
        <v/>
      </c>
      <c r="GL45" s="86" t="str">
        <f t="shared" si="75"/>
        <v/>
      </c>
      <c r="GM45" s="86" t="str">
        <f t="shared" si="76"/>
        <v/>
      </c>
      <c r="GN45" s="86" t="str">
        <f t="shared" si="77"/>
        <v/>
      </c>
      <c r="GO45" s="86" t="str">
        <f t="shared" si="78"/>
        <v/>
      </c>
      <c r="GP45" s="86" t="str">
        <f t="shared" si="79"/>
        <v/>
      </c>
      <c r="GQ45" s="86" t="str">
        <f t="shared" si="80"/>
        <v/>
      </c>
      <c r="GR45" s="86" t="str">
        <f t="shared" si="81"/>
        <v/>
      </c>
      <c r="GS45" s="86" t="str">
        <f t="shared" si="82"/>
        <v/>
      </c>
      <c r="GT45" s="86" t="str">
        <f t="shared" si="83"/>
        <v/>
      </c>
      <c r="GU45" s="86" t="str">
        <f t="shared" si="84"/>
        <v/>
      </c>
      <c r="GV45" s="86" t="str">
        <f t="shared" si="85"/>
        <v/>
      </c>
      <c r="GW45" s="86" t="str">
        <f t="shared" si="86"/>
        <v/>
      </c>
      <c r="GX45" s="86" t="str">
        <f t="shared" si="87"/>
        <v/>
      </c>
      <c r="GY45" s="86" t="str">
        <f t="shared" si="88"/>
        <v/>
      </c>
      <c r="GZ45" s="86" t="str">
        <f t="shared" si="89"/>
        <v/>
      </c>
      <c r="HA45" s="86" t="str">
        <f t="shared" si="90"/>
        <v/>
      </c>
      <c r="HB45" s="86" t="str">
        <f t="shared" si="91"/>
        <v/>
      </c>
      <c r="HC45" s="86" t="str">
        <f t="shared" si="92"/>
        <v/>
      </c>
      <c r="HD45" s="86" t="str">
        <f t="shared" si="93"/>
        <v/>
      </c>
      <c r="HE45" s="86" t="str">
        <f t="shared" si="94"/>
        <v/>
      </c>
      <c r="HF45" s="86" t="str">
        <f t="shared" si="95"/>
        <v/>
      </c>
      <c r="HG45" s="86" t="str">
        <f t="shared" si="96"/>
        <v/>
      </c>
      <c r="HH45" s="89">
        <f t="shared" si="97"/>
        <v>-0.25500000000000017</v>
      </c>
      <c r="HI45" s="84" t="s">
        <v>1559</v>
      </c>
      <c r="HJ45" s="85" t="str">
        <f>'Array Table'!B44</f>
        <v>Streptococcus mutans</v>
      </c>
      <c r="HK45" s="87">
        <f t="shared" si="296"/>
        <v>-19.743875993985117</v>
      </c>
      <c r="HL45" s="90">
        <f t="shared" si="149"/>
        <v>5.0648616325621447E-2</v>
      </c>
      <c r="HM45" s="87">
        <f t="shared" si="150"/>
        <v>-1.2954324146739988</v>
      </c>
      <c r="HN45" s="84" t="s">
        <v>1559</v>
      </c>
      <c r="HO45" s="85" t="str">
        <f>'Array Table'!B44</f>
        <v>Streptococcus mutans</v>
      </c>
      <c r="HP45" s="92">
        <f t="shared" si="151"/>
        <v>17</v>
      </c>
      <c r="HQ45" s="92">
        <f t="shared" si="236"/>
        <v>17.04</v>
      </c>
      <c r="HR45" s="92">
        <f t="shared" si="237"/>
        <v>16.91</v>
      </c>
      <c r="HS45" s="92" t="str">
        <f t="shared" si="238"/>
        <v/>
      </c>
      <c r="HT45" s="92" t="str">
        <f t="shared" si="239"/>
        <v/>
      </c>
      <c r="HU45" s="92" t="str">
        <f t="shared" si="240"/>
        <v/>
      </c>
      <c r="HV45" s="92" t="str">
        <f t="shared" si="241"/>
        <v/>
      </c>
      <c r="HW45" s="92" t="str">
        <f t="shared" si="242"/>
        <v/>
      </c>
      <c r="HX45" s="92" t="str">
        <f t="shared" si="243"/>
        <v/>
      </c>
      <c r="HY45" s="92" t="str">
        <f t="shared" si="244"/>
        <v/>
      </c>
      <c r="HZ45" s="92" t="str">
        <f t="shared" si="245"/>
        <v/>
      </c>
      <c r="IA45" s="92" t="str">
        <f t="shared" si="246"/>
        <v/>
      </c>
      <c r="IB45" s="92" t="str">
        <f t="shared" si="247"/>
        <v/>
      </c>
      <c r="IC45" s="92" t="str">
        <f t="shared" si="248"/>
        <v/>
      </c>
      <c r="ID45" s="92" t="str">
        <f t="shared" si="249"/>
        <v/>
      </c>
      <c r="IE45" s="92" t="str">
        <f t="shared" si="250"/>
        <v/>
      </c>
      <c r="IF45" s="92" t="str">
        <f t="shared" si="251"/>
        <v/>
      </c>
      <c r="IG45" s="92" t="str">
        <f t="shared" si="252"/>
        <v/>
      </c>
      <c r="IH45" s="92" t="str">
        <f t="shared" si="253"/>
        <v/>
      </c>
      <c r="II45" s="92" t="str">
        <f t="shared" si="254"/>
        <v/>
      </c>
      <c r="IJ45" s="92" t="str">
        <f t="shared" si="255"/>
        <v/>
      </c>
      <c r="IK45" s="92" t="str">
        <f t="shared" si="155"/>
        <v/>
      </c>
      <c r="IL45" s="92" t="str">
        <f t="shared" si="156"/>
        <v/>
      </c>
      <c r="IM45" s="92" t="str">
        <f t="shared" si="157"/>
        <v/>
      </c>
      <c r="IN45" s="92" t="str">
        <f t="shared" si="158"/>
        <v/>
      </c>
      <c r="IO45" s="92" t="str">
        <f t="shared" si="159"/>
        <v/>
      </c>
      <c r="IP45" s="92" t="str">
        <f t="shared" si="160"/>
        <v/>
      </c>
      <c r="IQ45" s="92" t="str">
        <f t="shared" si="161"/>
        <v/>
      </c>
      <c r="IR45" s="92" t="str">
        <f t="shared" si="162"/>
        <v/>
      </c>
      <c r="IS45" s="92" t="str">
        <f t="shared" si="163"/>
        <v/>
      </c>
      <c r="IT45" s="92" t="str">
        <f t="shared" si="164"/>
        <v/>
      </c>
      <c r="IU45" s="92" t="str">
        <f t="shared" si="165"/>
        <v/>
      </c>
      <c r="IV45" s="92" t="str">
        <f t="shared" si="166"/>
        <v/>
      </c>
      <c r="IW45" s="92" t="str">
        <f t="shared" si="167"/>
        <v/>
      </c>
      <c r="IX45" s="92" t="str">
        <f t="shared" si="168"/>
        <v/>
      </c>
      <c r="IY45" s="92" t="str">
        <f t="shared" si="169"/>
        <v/>
      </c>
      <c r="IZ45" s="92" t="str">
        <f t="shared" si="170"/>
        <v/>
      </c>
      <c r="JA45" s="92" t="str">
        <f t="shared" si="171"/>
        <v/>
      </c>
      <c r="JB45" s="92" t="str">
        <f t="shared" si="172"/>
        <v/>
      </c>
      <c r="JC45" s="92" t="str">
        <f t="shared" si="173"/>
        <v/>
      </c>
      <c r="JD45" s="92" t="str">
        <f t="shared" si="174"/>
        <v/>
      </c>
      <c r="JE45" s="92" t="str">
        <f t="shared" si="175"/>
        <v/>
      </c>
      <c r="JF45" s="92" t="str">
        <f t="shared" si="176"/>
        <v/>
      </c>
      <c r="JG45" s="92" t="str">
        <f t="shared" si="177"/>
        <v/>
      </c>
      <c r="JH45" s="92" t="str">
        <f t="shared" si="178"/>
        <v/>
      </c>
      <c r="JI45" s="92" t="str">
        <f t="shared" si="179"/>
        <v/>
      </c>
      <c r="JJ45" s="92" t="str">
        <f t="shared" si="180"/>
        <v/>
      </c>
      <c r="JK45" s="92" t="str">
        <f t="shared" si="181"/>
        <v/>
      </c>
      <c r="JL45" s="84" t="s">
        <v>1559</v>
      </c>
      <c r="JM45" s="85" t="str">
        <f>'Array Table'!B44</f>
        <v>Streptococcus mutans</v>
      </c>
      <c r="JN45" s="92">
        <f t="shared" si="152"/>
        <v>12.7</v>
      </c>
      <c r="JO45" s="92">
        <f t="shared" si="256"/>
        <v>12.670000000000002</v>
      </c>
      <c r="JP45" s="92">
        <f t="shared" si="257"/>
        <v>12.829999999999998</v>
      </c>
      <c r="JQ45" s="92" t="str">
        <f t="shared" si="258"/>
        <v/>
      </c>
      <c r="JR45" s="92" t="str">
        <f t="shared" si="259"/>
        <v/>
      </c>
      <c r="JS45" s="92" t="str">
        <f t="shared" si="260"/>
        <v/>
      </c>
      <c r="JT45" s="92" t="str">
        <f t="shared" si="261"/>
        <v/>
      </c>
      <c r="JU45" s="92" t="str">
        <f t="shared" si="262"/>
        <v/>
      </c>
      <c r="JV45" s="92" t="str">
        <f t="shared" si="263"/>
        <v/>
      </c>
      <c r="JW45" s="92" t="str">
        <f t="shared" si="264"/>
        <v/>
      </c>
      <c r="JX45" s="92" t="str">
        <f t="shared" si="265"/>
        <v/>
      </c>
      <c r="JY45" s="92" t="str">
        <f t="shared" si="266"/>
        <v/>
      </c>
      <c r="JZ45" s="92" t="str">
        <f t="shared" si="267"/>
        <v/>
      </c>
      <c r="KA45" s="92" t="str">
        <f t="shared" si="268"/>
        <v/>
      </c>
      <c r="KB45" s="92" t="str">
        <f t="shared" si="269"/>
        <v/>
      </c>
      <c r="KC45" s="92" t="str">
        <f t="shared" si="270"/>
        <v/>
      </c>
      <c r="KD45" s="92" t="str">
        <f t="shared" si="271"/>
        <v/>
      </c>
      <c r="KE45" s="92" t="str">
        <f t="shared" si="272"/>
        <v/>
      </c>
      <c r="KF45" s="92" t="str">
        <f t="shared" si="273"/>
        <v/>
      </c>
      <c r="KG45" s="92" t="str">
        <f t="shared" si="274"/>
        <v/>
      </c>
      <c r="KH45" s="92" t="str">
        <f t="shared" si="275"/>
        <v/>
      </c>
      <c r="KI45" s="92" t="str">
        <f t="shared" si="182"/>
        <v/>
      </c>
      <c r="KJ45" s="92" t="str">
        <f t="shared" si="183"/>
        <v/>
      </c>
      <c r="KK45" s="92" t="str">
        <f t="shared" si="184"/>
        <v/>
      </c>
      <c r="KL45" s="92" t="str">
        <f t="shared" si="185"/>
        <v/>
      </c>
      <c r="KM45" s="92" t="str">
        <f t="shared" si="186"/>
        <v/>
      </c>
      <c r="KN45" s="92" t="str">
        <f t="shared" si="187"/>
        <v/>
      </c>
      <c r="KO45" s="92" t="str">
        <f t="shared" si="188"/>
        <v/>
      </c>
      <c r="KP45" s="92" t="str">
        <f t="shared" si="189"/>
        <v/>
      </c>
      <c r="KQ45" s="92" t="str">
        <f t="shared" si="190"/>
        <v/>
      </c>
      <c r="KR45" s="92" t="str">
        <f t="shared" si="191"/>
        <v/>
      </c>
      <c r="KS45" s="92" t="str">
        <f t="shared" si="192"/>
        <v/>
      </c>
      <c r="KT45" s="92" t="str">
        <f t="shared" si="193"/>
        <v/>
      </c>
      <c r="KU45" s="92" t="str">
        <f t="shared" si="194"/>
        <v/>
      </c>
      <c r="KV45" s="92" t="str">
        <f t="shared" si="195"/>
        <v/>
      </c>
      <c r="KW45" s="92" t="str">
        <f t="shared" si="196"/>
        <v/>
      </c>
      <c r="KX45" s="92" t="str">
        <f t="shared" si="197"/>
        <v/>
      </c>
      <c r="KY45" s="92" t="str">
        <f t="shared" si="198"/>
        <v/>
      </c>
      <c r="KZ45" s="92" t="str">
        <f t="shared" si="199"/>
        <v/>
      </c>
      <c r="LA45" s="92" t="str">
        <f t="shared" si="200"/>
        <v/>
      </c>
      <c r="LB45" s="92" t="str">
        <f t="shared" si="201"/>
        <v/>
      </c>
      <c r="LC45" s="92" t="str">
        <f t="shared" si="202"/>
        <v/>
      </c>
      <c r="LD45" s="92" t="str">
        <f t="shared" si="203"/>
        <v/>
      </c>
      <c r="LE45" s="92" t="str">
        <f t="shared" si="204"/>
        <v/>
      </c>
      <c r="LF45" s="92" t="str">
        <f t="shared" si="205"/>
        <v/>
      </c>
      <c r="LG45" s="92" t="str">
        <f t="shared" si="206"/>
        <v/>
      </c>
      <c r="LH45" s="92" t="str">
        <f t="shared" si="207"/>
        <v/>
      </c>
      <c r="LI45" s="92" t="str">
        <f t="shared" si="208"/>
        <v/>
      </c>
      <c r="LJ45" s="84" t="s">
        <v>1559</v>
      </c>
      <c r="LK45" s="85" t="str">
        <f>'Array Table'!B44</f>
        <v>Streptococcus mutans</v>
      </c>
      <c r="LL45" s="93" t="str">
        <f t="shared" si="153"/>
        <v>+</v>
      </c>
      <c r="LM45" s="93" t="str">
        <f t="shared" si="276"/>
        <v>+</v>
      </c>
      <c r="LN45" s="93" t="str">
        <f t="shared" si="277"/>
        <v>+</v>
      </c>
      <c r="LO45" s="93" t="str">
        <f t="shared" si="278"/>
        <v/>
      </c>
      <c r="LP45" s="93" t="str">
        <f t="shared" si="279"/>
        <v/>
      </c>
      <c r="LQ45" s="93" t="str">
        <f t="shared" si="280"/>
        <v/>
      </c>
      <c r="LR45" s="93" t="str">
        <f t="shared" si="281"/>
        <v/>
      </c>
      <c r="LS45" s="93" t="str">
        <f t="shared" si="282"/>
        <v/>
      </c>
      <c r="LT45" s="93" t="str">
        <f t="shared" si="283"/>
        <v/>
      </c>
      <c r="LU45" s="93" t="str">
        <f t="shared" si="284"/>
        <v/>
      </c>
      <c r="LV45" s="93" t="str">
        <f t="shared" si="285"/>
        <v/>
      </c>
      <c r="LW45" s="93" t="str">
        <f t="shared" si="286"/>
        <v/>
      </c>
      <c r="LX45" s="93" t="str">
        <f t="shared" si="287"/>
        <v/>
      </c>
      <c r="LY45" s="93" t="str">
        <f t="shared" si="288"/>
        <v/>
      </c>
      <c r="LZ45" s="93" t="str">
        <f t="shared" si="289"/>
        <v/>
      </c>
      <c r="MA45" s="93" t="str">
        <f t="shared" si="290"/>
        <v/>
      </c>
      <c r="MB45" s="93" t="str">
        <f t="shared" si="291"/>
        <v/>
      </c>
      <c r="MC45" s="93" t="str">
        <f t="shared" si="292"/>
        <v/>
      </c>
      <c r="MD45" s="93" t="str">
        <f t="shared" si="293"/>
        <v/>
      </c>
      <c r="ME45" s="93" t="str">
        <f t="shared" si="294"/>
        <v/>
      </c>
      <c r="MF45" s="93" t="str">
        <f t="shared" si="295"/>
        <v/>
      </c>
      <c r="MG45" s="93" t="str">
        <f t="shared" si="209"/>
        <v/>
      </c>
      <c r="MH45" s="93" t="str">
        <f t="shared" si="210"/>
        <v/>
      </c>
      <c r="MI45" s="93" t="str">
        <f t="shared" si="211"/>
        <v/>
      </c>
      <c r="MJ45" s="93" t="str">
        <f t="shared" si="212"/>
        <v/>
      </c>
      <c r="MK45" s="93" t="str">
        <f t="shared" si="213"/>
        <v/>
      </c>
      <c r="ML45" s="93" t="str">
        <f t="shared" si="214"/>
        <v/>
      </c>
      <c r="MM45" s="93" t="str">
        <f t="shared" si="215"/>
        <v/>
      </c>
      <c r="MN45" s="93" t="str">
        <f t="shared" si="216"/>
        <v/>
      </c>
      <c r="MO45" s="93" t="str">
        <f t="shared" si="217"/>
        <v/>
      </c>
      <c r="MP45" s="93" t="str">
        <f t="shared" si="218"/>
        <v/>
      </c>
      <c r="MQ45" s="93" t="str">
        <f t="shared" si="219"/>
        <v/>
      </c>
      <c r="MR45" s="93" t="str">
        <f t="shared" si="220"/>
        <v/>
      </c>
      <c r="MS45" s="93" t="str">
        <f t="shared" si="221"/>
        <v/>
      </c>
      <c r="MT45" s="93" t="str">
        <f t="shared" si="222"/>
        <v/>
      </c>
      <c r="MU45" s="93" t="str">
        <f t="shared" si="223"/>
        <v/>
      </c>
      <c r="MV45" s="93" t="str">
        <f t="shared" si="224"/>
        <v/>
      </c>
      <c r="MW45" s="93" t="str">
        <f t="shared" si="225"/>
        <v/>
      </c>
      <c r="MX45" s="93" t="str">
        <f t="shared" si="226"/>
        <v/>
      </c>
      <c r="MY45" s="93" t="str">
        <f t="shared" si="227"/>
        <v/>
      </c>
      <c r="MZ45" s="93" t="str">
        <f t="shared" si="228"/>
        <v/>
      </c>
      <c r="NA45" s="93" t="str">
        <f t="shared" si="229"/>
        <v/>
      </c>
      <c r="NB45" s="93" t="str">
        <f t="shared" si="230"/>
        <v/>
      </c>
      <c r="NC45" s="93" t="str">
        <f t="shared" si="231"/>
        <v/>
      </c>
      <c r="ND45" s="93" t="str">
        <f t="shared" si="232"/>
        <v/>
      </c>
      <c r="NE45" s="93" t="str">
        <f t="shared" si="233"/>
        <v/>
      </c>
      <c r="NF45" s="93" t="str">
        <f t="shared" si="234"/>
        <v/>
      </c>
      <c r="NG45" s="93" t="str">
        <f t="shared" si="235"/>
        <v/>
      </c>
      <c r="NH45" s="84" t="s">
        <v>1559</v>
      </c>
      <c r="NI45" s="85" t="str">
        <f>'Array Table'!B44</f>
        <v>Streptococcus mutans</v>
      </c>
      <c r="NJ45" s="93" t="str">
        <f t="shared" si="101"/>
        <v>+</v>
      </c>
      <c r="NK45" s="93" t="str">
        <f t="shared" si="102"/>
        <v>+</v>
      </c>
      <c r="NL45" s="93" t="str">
        <f t="shared" si="103"/>
        <v>+</v>
      </c>
      <c r="NM45" s="93" t="str">
        <f t="shared" si="104"/>
        <v/>
      </c>
      <c r="NN45" s="93" t="str">
        <f t="shared" si="105"/>
        <v/>
      </c>
      <c r="NO45" s="93" t="str">
        <f t="shared" si="106"/>
        <v/>
      </c>
      <c r="NP45" s="93" t="str">
        <f t="shared" si="107"/>
        <v/>
      </c>
      <c r="NQ45" s="93" t="str">
        <f t="shared" si="108"/>
        <v/>
      </c>
      <c r="NR45" s="93" t="str">
        <f t="shared" si="109"/>
        <v/>
      </c>
      <c r="NS45" s="93" t="str">
        <f t="shared" si="110"/>
        <v/>
      </c>
      <c r="NT45" s="93" t="str">
        <f t="shared" si="111"/>
        <v/>
      </c>
      <c r="NU45" s="93" t="str">
        <f t="shared" si="112"/>
        <v/>
      </c>
      <c r="NV45" s="93" t="str">
        <f t="shared" si="113"/>
        <v/>
      </c>
      <c r="NW45" s="93" t="str">
        <f t="shared" si="114"/>
        <v/>
      </c>
      <c r="NX45" s="93" t="str">
        <f t="shared" si="115"/>
        <v/>
      </c>
      <c r="NY45" s="93" t="str">
        <f t="shared" si="116"/>
        <v/>
      </c>
      <c r="NZ45" s="93" t="str">
        <f t="shared" si="117"/>
        <v/>
      </c>
      <c r="OA45" s="93" t="str">
        <f t="shared" si="118"/>
        <v/>
      </c>
      <c r="OB45" s="93" t="str">
        <f t="shared" si="119"/>
        <v/>
      </c>
      <c r="OC45" s="93" t="str">
        <f t="shared" si="120"/>
        <v/>
      </c>
      <c r="OD45" s="93" t="str">
        <f t="shared" si="121"/>
        <v/>
      </c>
      <c r="OE45" s="93" t="str">
        <f t="shared" si="122"/>
        <v/>
      </c>
      <c r="OF45" s="93" t="str">
        <f t="shared" si="123"/>
        <v/>
      </c>
      <c r="OG45" s="93" t="str">
        <f t="shared" si="124"/>
        <v/>
      </c>
      <c r="OH45" s="93" t="str">
        <f t="shared" si="125"/>
        <v/>
      </c>
      <c r="OI45" s="93" t="str">
        <f t="shared" si="126"/>
        <v/>
      </c>
      <c r="OJ45" s="93" t="str">
        <f t="shared" si="127"/>
        <v/>
      </c>
      <c r="OK45" s="93" t="str">
        <f t="shared" si="128"/>
        <v/>
      </c>
      <c r="OL45" s="93" t="str">
        <f t="shared" si="129"/>
        <v/>
      </c>
      <c r="OM45" s="93" t="str">
        <f t="shared" si="130"/>
        <v/>
      </c>
      <c r="ON45" s="93" t="str">
        <f t="shared" si="131"/>
        <v/>
      </c>
      <c r="OO45" s="93" t="str">
        <f t="shared" si="132"/>
        <v/>
      </c>
      <c r="OP45" s="93" t="str">
        <f t="shared" si="133"/>
        <v/>
      </c>
      <c r="OQ45" s="93" t="str">
        <f t="shared" si="134"/>
        <v/>
      </c>
      <c r="OR45" s="93" t="str">
        <f t="shared" si="135"/>
        <v/>
      </c>
      <c r="OS45" s="93" t="str">
        <f t="shared" si="136"/>
        <v/>
      </c>
      <c r="OT45" s="93" t="str">
        <f t="shared" si="137"/>
        <v/>
      </c>
      <c r="OU45" s="93" t="str">
        <f t="shared" si="138"/>
        <v/>
      </c>
      <c r="OV45" s="93" t="str">
        <f t="shared" si="139"/>
        <v/>
      </c>
      <c r="OW45" s="93" t="str">
        <f t="shared" si="140"/>
        <v/>
      </c>
      <c r="OX45" s="93" t="str">
        <f t="shared" si="141"/>
        <v/>
      </c>
      <c r="OY45" s="93" t="str">
        <f t="shared" si="142"/>
        <v/>
      </c>
      <c r="OZ45" s="93" t="str">
        <f t="shared" si="143"/>
        <v/>
      </c>
      <c r="PA45" s="93" t="str">
        <f t="shared" si="144"/>
        <v/>
      </c>
      <c r="PB45" s="93" t="str">
        <f t="shared" si="145"/>
        <v/>
      </c>
      <c r="PC45" s="93" t="str">
        <f t="shared" si="146"/>
        <v/>
      </c>
      <c r="PD45" s="93" t="str">
        <f t="shared" si="147"/>
        <v/>
      </c>
      <c r="PE45" s="93" t="str">
        <f t="shared" si="148"/>
        <v/>
      </c>
    </row>
    <row r="46" spans="1:421" ht="12.75" x14ac:dyDescent="0.25">
      <c r="A46" s="84" t="s">
        <v>1560</v>
      </c>
      <c r="B46" s="85" t="str">
        <f>'Array Table'!B45</f>
        <v>Streptococcus thermophilus,Streptococcus salivarius</v>
      </c>
      <c r="C46" s="86">
        <f>IF(SUM('Control Sample Data'!C$3:C$50)&gt;10,IF(AND(ISNUMBER('Control Sample Data'!C46),'Control Sample Data'!C46&lt;37,'Control Sample Data'!C46&gt;0),'Control Sample Data'!C46,37),"")</f>
        <v>15.58</v>
      </c>
      <c r="D46" s="86">
        <f>IF(SUM('Control Sample Data'!D$3:D$50)&gt;10,IF(AND(ISNUMBER('Control Sample Data'!D46),'Control Sample Data'!D46&lt;37,'Control Sample Data'!D46&gt;0),'Control Sample Data'!D46,37),"")</f>
        <v>15.57</v>
      </c>
      <c r="E46" s="86">
        <f>IF(SUM('Control Sample Data'!E$3:E$50)&gt;10,IF(AND(ISNUMBER('Control Sample Data'!E46),'Control Sample Data'!E46&lt;37,'Control Sample Data'!E46&gt;0),'Control Sample Data'!E46,37),"")</f>
        <v>15.76</v>
      </c>
      <c r="F46" s="86" t="str">
        <f>IF(SUM('Control Sample Data'!F$3:F$50)&gt;10,IF(AND(ISNUMBER('Control Sample Data'!F46),'Control Sample Data'!F46&lt;37,'Control Sample Data'!F46&gt;0),'Control Sample Data'!F46,37),"")</f>
        <v/>
      </c>
      <c r="G46" s="86" t="str">
        <f>IF(SUM('Control Sample Data'!G$3:G$50)&gt;10,IF(AND(ISNUMBER('Control Sample Data'!G46),'Control Sample Data'!G46&lt;37,'Control Sample Data'!G46&gt;0),'Control Sample Data'!G46,37),"")</f>
        <v/>
      </c>
      <c r="H46" s="86" t="str">
        <f>IF(SUM('Control Sample Data'!H$3:H$50)&gt;10,IF(AND(ISNUMBER('Control Sample Data'!H46),'Control Sample Data'!H46&lt;37,'Control Sample Data'!H46&gt;0),'Control Sample Data'!H46,37),"")</f>
        <v/>
      </c>
      <c r="I46" s="86" t="str">
        <f>IF(SUM('Control Sample Data'!I$3:I$50)&gt;10,IF(AND(ISNUMBER('Control Sample Data'!I46),'Control Sample Data'!I46&lt;37,'Control Sample Data'!I46&gt;0),'Control Sample Data'!I46,37),"")</f>
        <v/>
      </c>
      <c r="J46" s="86" t="str">
        <f>IF(SUM('Control Sample Data'!J$3:J$50)&gt;10,IF(AND(ISNUMBER('Control Sample Data'!J46),'Control Sample Data'!J46&lt;37,'Control Sample Data'!J46&gt;0),'Control Sample Data'!J46,37),"")</f>
        <v/>
      </c>
      <c r="K46" s="86" t="str">
        <f>IF(SUM('Control Sample Data'!K$3:K$50)&gt;10,IF(AND(ISNUMBER('Control Sample Data'!K46),'Control Sample Data'!K46&lt;37,'Control Sample Data'!K46&gt;0),'Control Sample Data'!K46,37),"")</f>
        <v/>
      </c>
      <c r="L46" s="86" t="str">
        <f>IF(SUM('Control Sample Data'!L$3:L$50)&gt;10,IF(AND(ISNUMBER('Control Sample Data'!L46),'Control Sample Data'!L46&lt;37,'Control Sample Data'!L46&gt;0),'Control Sample Data'!L46,37),"")</f>
        <v/>
      </c>
      <c r="M46" s="86" t="str">
        <f>IF(SUM('Control Sample Data'!M$3:M$50)&gt;10,IF(AND(ISNUMBER('Control Sample Data'!M46),'Control Sample Data'!M46&lt;37,'Control Sample Data'!M46&gt;0),'Control Sample Data'!M46,37),"")</f>
        <v/>
      </c>
      <c r="N46" s="86" t="str">
        <f>IF(SUM('Control Sample Data'!N$3:N$50)&gt;10,IF(AND(ISNUMBER('Control Sample Data'!N46),'Control Sample Data'!N46&lt;37,'Control Sample Data'!N46&gt;0),'Control Sample Data'!N46,37),"")</f>
        <v/>
      </c>
      <c r="O46" s="86" t="str">
        <f>IF(SUM('Control Sample Data'!O$3:O$50)&gt;10,IF(AND(ISNUMBER('Control Sample Data'!O46),'Control Sample Data'!O46&lt;37,'Control Sample Data'!O46&gt;0),'Control Sample Data'!O46,37),"")</f>
        <v/>
      </c>
      <c r="P46" s="86" t="str">
        <f>IF(SUM('Control Sample Data'!P$3:P$50)&gt;10,IF(AND(ISNUMBER('Control Sample Data'!P46),'Control Sample Data'!P46&lt;37,'Control Sample Data'!P46&gt;0),'Control Sample Data'!P46,37),"")</f>
        <v/>
      </c>
      <c r="Q46" s="86" t="str">
        <f>IF(SUM('Control Sample Data'!Q$3:Q$50)&gt;10,IF(AND(ISNUMBER('Control Sample Data'!Q46),'Control Sample Data'!Q46&lt;37,'Control Sample Data'!Q46&gt;0),'Control Sample Data'!Q46,37),"")</f>
        <v/>
      </c>
      <c r="R46" s="86" t="str">
        <f>IF(SUM('Control Sample Data'!R$3:R$50)&gt;10,IF(AND(ISNUMBER('Control Sample Data'!R46),'Control Sample Data'!R46&lt;37,'Control Sample Data'!R46&gt;0),'Control Sample Data'!R46,37),"")</f>
        <v/>
      </c>
      <c r="S46" s="86" t="str">
        <f>IF(SUM('Control Sample Data'!S$3:S$50)&gt;10,IF(AND(ISNUMBER('Control Sample Data'!S46),'Control Sample Data'!S46&lt;37,'Control Sample Data'!S46&gt;0),'Control Sample Data'!S46,37),"")</f>
        <v/>
      </c>
      <c r="T46" s="86" t="str">
        <f>IF(SUM('Control Sample Data'!T$3:T$50)&gt;10,IF(AND(ISNUMBER('Control Sample Data'!T46),'Control Sample Data'!T46&lt;37,'Control Sample Data'!T46&gt;0),'Control Sample Data'!T46,37),"")</f>
        <v/>
      </c>
      <c r="U46" s="86" t="str">
        <f>IF(SUM('Control Sample Data'!U$3:U$50)&gt;10,IF(AND(ISNUMBER('Control Sample Data'!U46),'Control Sample Data'!U46&lt;37,'Control Sample Data'!U46&gt;0),'Control Sample Data'!U46,37),"")</f>
        <v/>
      </c>
      <c r="V46" s="86" t="str">
        <f>IF(SUM('Control Sample Data'!V$3:V$50)&gt;10,IF(AND(ISNUMBER('Control Sample Data'!V46),'Control Sample Data'!V46&lt;37,'Control Sample Data'!V46&gt;0),'Control Sample Data'!V46,37),"")</f>
        <v/>
      </c>
      <c r="W46" s="86" t="str">
        <f>IF(SUM('Control Sample Data'!W$3:W$50)&gt;10,IF(AND(ISNUMBER('Control Sample Data'!W46),'Control Sample Data'!W46&lt;37,'Control Sample Data'!W46&gt;0),'Control Sample Data'!W46,37),"")</f>
        <v/>
      </c>
      <c r="X46" s="86" t="str">
        <f>IF(SUM('Control Sample Data'!X$3:X$50)&gt;10,IF(AND(ISNUMBER('Control Sample Data'!X46),'Control Sample Data'!X46&lt;37,'Control Sample Data'!X46&gt;0),'Control Sample Data'!X46,37),"")</f>
        <v/>
      </c>
      <c r="Y46" s="86" t="str">
        <f>IF(SUM('Control Sample Data'!Y$3:Y$50)&gt;10,IF(AND(ISNUMBER('Control Sample Data'!Y46),'Control Sample Data'!Y46&lt;37,'Control Sample Data'!Y46&gt;0),'Control Sample Data'!Y46,37),"")</f>
        <v/>
      </c>
      <c r="Z46" s="86" t="str">
        <f>IF(SUM('Control Sample Data'!Z$3:Z$50)&gt;10,IF(AND(ISNUMBER('Control Sample Data'!Z46),'Control Sample Data'!Z46&lt;37,'Control Sample Data'!Z46&gt;0),'Control Sample Data'!Z46,37),"")</f>
        <v/>
      </c>
      <c r="AA46" s="86" t="str">
        <f>IF(SUM('Control Sample Data'!AA$3:AA$50)&gt;10,IF(AND(ISNUMBER('Control Sample Data'!AA46),'Control Sample Data'!AA46&lt;37,'Control Sample Data'!AA46&gt;0),'Control Sample Data'!AA46,37),"")</f>
        <v/>
      </c>
      <c r="AB46" s="86" t="str">
        <f>IF(SUM('Control Sample Data'!AB$3:AB$50)&gt;10,IF(AND(ISNUMBER('Control Sample Data'!AB46),'Control Sample Data'!AB46&lt;37,'Control Sample Data'!AB46&gt;0),'Control Sample Data'!AB46,37),"")</f>
        <v/>
      </c>
      <c r="AC46" s="86" t="str">
        <f>IF(SUM('Control Sample Data'!AC$3:AC$50)&gt;10,IF(AND(ISNUMBER('Control Sample Data'!AC46),'Control Sample Data'!AC46&lt;37,'Control Sample Data'!AC46&gt;0),'Control Sample Data'!AC46,37),"")</f>
        <v/>
      </c>
      <c r="AD46" s="86" t="str">
        <f>IF(SUM('Control Sample Data'!AD$3:AD$50)&gt;10,IF(AND(ISNUMBER('Control Sample Data'!AD46),'Control Sample Data'!AD46&lt;37,'Control Sample Data'!AD46&gt;0),'Control Sample Data'!AD46,37),"")</f>
        <v/>
      </c>
      <c r="AE46" s="86" t="str">
        <f>IF(SUM('Control Sample Data'!AE$3:AE$50)&gt;10,IF(AND(ISNUMBER('Control Sample Data'!AE46),'Control Sample Data'!AE46&lt;37,'Control Sample Data'!AE46&gt;0),'Control Sample Data'!AE46,37),"")</f>
        <v/>
      </c>
      <c r="AF46" s="86" t="str">
        <f>IF(SUM('Control Sample Data'!AF$3:AF$50)&gt;10,IF(AND(ISNUMBER('Control Sample Data'!AF46),'Control Sample Data'!AF46&lt;37,'Control Sample Data'!AF46&gt;0),'Control Sample Data'!AF46,37),"")</f>
        <v/>
      </c>
      <c r="AG46" s="86" t="str">
        <f>IF(SUM('Control Sample Data'!AG$3:AG$50)&gt;10,IF(AND(ISNUMBER('Control Sample Data'!AG46),'Control Sample Data'!AG46&lt;37,'Control Sample Data'!AG46&gt;0),'Control Sample Data'!AG46,37),"")</f>
        <v/>
      </c>
      <c r="AH46" s="86" t="str">
        <f>IF(SUM('Control Sample Data'!AH$3:AH$50)&gt;10,IF(AND(ISNUMBER('Control Sample Data'!AH46),'Control Sample Data'!AH46&lt;37,'Control Sample Data'!AH46&gt;0),'Control Sample Data'!AH46,37),"")</f>
        <v/>
      </c>
      <c r="AI46" s="86" t="str">
        <f>IF(SUM('Control Sample Data'!AI$3:AI$50)&gt;10,IF(AND(ISNUMBER('Control Sample Data'!AI46),'Control Sample Data'!AI46&lt;37,'Control Sample Data'!AI46&gt;0),'Control Sample Data'!AI46,37),"")</f>
        <v/>
      </c>
      <c r="AJ46" s="86" t="str">
        <f>IF(SUM('Control Sample Data'!AJ$3:AJ$50)&gt;10,IF(AND(ISNUMBER('Control Sample Data'!AJ46),'Control Sample Data'!AJ46&lt;37,'Control Sample Data'!AJ46&gt;0),'Control Sample Data'!AJ46,37),"")</f>
        <v/>
      </c>
      <c r="AK46" s="86" t="str">
        <f>IF(SUM('Control Sample Data'!AK$3:AK$50)&gt;10,IF(AND(ISNUMBER('Control Sample Data'!AK46),'Control Sample Data'!AK46&lt;37,'Control Sample Data'!AK46&gt;0),'Control Sample Data'!AK46,37),"")</f>
        <v/>
      </c>
      <c r="AL46" s="86" t="str">
        <f>IF(SUM('Control Sample Data'!AL$3:AL$50)&gt;10,IF(AND(ISNUMBER('Control Sample Data'!AL46),'Control Sample Data'!AL46&lt;37,'Control Sample Data'!AL46&gt;0),'Control Sample Data'!AL46,37),"")</f>
        <v/>
      </c>
      <c r="AM46" s="86" t="str">
        <f>IF(SUM('Control Sample Data'!AM$3:AM$50)&gt;10,IF(AND(ISNUMBER('Control Sample Data'!AM46),'Control Sample Data'!AM46&lt;37,'Control Sample Data'!AM46&gt;0),'Control Sample Data'!AM46,37),"")</f>
        <v/>
      </c>
      <c r="AN46" s="86" t="str">
        <f>IF(SUM('Control Sample Data'!AN$3:AN$50)&gt;10,IF(AND(ISNUMBER('Control Sample Data'!AN46),'Control Sample Data'!AN46&lt;37,'Control Sample Data'!AN46&gt;0),'Control Sample Data'!AN46,37),"")</f>
        <v/>
      </c>
      <c r="AO46" s="86" t="str">
        <f>IF(SUM('Control Sample Data'!AO$3:AO$50)&gt;10,IF(AND(ISNUMBER('Control Sample Data'!AO46),'Control Sample Data'!AO46&lt;37,'Control Sample Data'!AO46&gt;0),'Control Sample Data'!AO46,37),"")</f>
        <v/>
      </c>
      <c r="AP46" s="86" t="str">
        <f>IF(SUM('Control Sample Data'!AP$3:AP$50)&gt;10,IF(AND(ISNUMBER('Control Sample Data'!AP46),'Control Sample Data'!AP46&lt;37,'Control Sample Data'!AP46&gt;0),'Control Sample Data'!AP46,37),"")</f>
        <v/>
      </c>
      <c r="AQ46" s="86" t="str">
        <f>IF(SUM('Control Sample Data'!AQ$3:AQ$50)&gt;10,IF(AND(ISNUMBER('Control Sample Data'!AQ46),'Control Sample Data'!AQ46&lt;37,'Control Sample Data'!AQ46&gt;0),'Control Sample Data'!AQ46,37),"")</f>
        <v/>
      </c>
      <c r="AR46" s="86" t="str">
        <f>IF(SUM('Control Sample Data'!AR$3:AR$50)&gt;10,IF(AND(ISNUMBER('Control Sample Data'!AR46),'Control Sample Data'!AR46&lt;37,'Control Sample Data'!AR46&gt;0),'Control Sample Data'!AR46,37),"")</f>
        <v/>
      </c>
      <c r="AS46" s="86" t="str">
        <f>IF(SUM('Control Sample Data'!AS$3:AS$50)&gt;10,IF(AND(ISNUMBER('Control Sample Data'!AS46),'Control Sample Data'!AS46&lt;37,'Control Sample Data'!AS46&gt;0),'Control Sample Data'!AS46,37),"")</f>
        <v/>
      </c>
      <c r="AT46" s="86" t="str">
        <f>IF(SUM('Control Sample Data'!AT$3:AT$50)&gt;10,IF(AND(ISNUMBER('Control Sample Data'!AT46),'Control Sample Data'!AT46&lt;37,'Control Sample Data'!AT46&gt;0),'Control Sample Data'!AT46,37),"")</f>
        <v/>
      </c>
      <c r="AU46" s="86" t="str">
        <f>IF(SUM('Control Sample Data'!AU$3:AU$50)&gt;10,IF(AND(ISNUMBER('Control Sample Data'!AU46),'Control Sample Data'!AU46&lt;37,'Control Sample Data'!AU46&gt;0),'Control Sample Data'!AU46,37),"")</f>
        <v/>
      </c>
      <c r="AV46" s="86" t="str">
        <f>IF(SUM('Control Sample Data'!AV$3:AV$50)&gt;10,IF(AND(ISNUMBER('Control Sample Data'!AV46),'Control Sample Data'!AV46&lt;37,'Control Sample Data'!AV46&gt;0),'Control Sample Data'!AV46,37),"")</f>
        <v/>
      </c>
      <c r="AW46" s="86" t="str">
        <f>IF(SUM('Control Sample Data'!AW$3:AW$50)&gt;10,IF(AND(ISNUMBER('Control Sample Data'!AW46),'Control Sample Data'!AW46&lt;37,'Control Sample Data'!AW46&gt;0),'Control Sample Data'!AW46,37),"")</f>
        <v/>
      </c>
      <c r="AX46" s="86" t="str">
        <f>IF(SUM('Control Sample Data'!AX$3:AX$50)&gt;10,IF(AND(ISNUMBER('Control Sample Data'!AX46),'Control Sample Data'!AX46&lt;37,'Control Sample Data'!AX46&gt;0),'Control Sample Data'!AX46,37),"")</f>
        <v/>
      </c>
      <c r="AY46" s="87">
        <f>IF(ISERROR(AVERAGE(Calculations!C46:AX46)),"",AVERAGE(Calculations!C46:AX46))</f>
        <v>15.636666666666665</v>
      </c>
      <c r="AZ46" s="87">
        <f>IF(ISERROR(STDEV(Calculations!C46:AX46)),"",IF(COUNT(Calculations!C46:AX46)&lt;3,"N/A",STDEV(Calculations!C46:AX46)))</f>
        <v>0.10692676621563604</v>
      </c>
      <c r="BA46" s="84" t="s">
        <v>1560</v>
      </c>
      <c r="BB46" s="85" t="str">
        <f>'Array Table'!B45</f>
        <v>Streptococcus thermophilus,Streptococcus salivarius</v>
      </c>
      <c r="BC46" s="86">
        <f>IF(SUM('Test Sample Data'!C$3:C$50)&gt;10,IF(AND(ISNUMBER('Test Sample Data'!C46),'Test Sample Data'!C46&lt;37,'Test Sample Data'!C46&gt;0),'Test Sample Data'!C46,37),"")</f>
        <v>18.739999999999998</v>
      </c>
      <c r="BD46" s="86">
        <f>IF(SUM('Test Sample Data'!D$3:D$50)&gt;10,IF(AND(ISNUMBER('Test Sample Data'!D46),'Test Sample Data'!D46&lt;37,'Test Sample Data'!D46&gt;0),'Test Sample Data'!D46,37),"")</f>
        <v>18.62</v>
      </c>
      <c r="BE46" s="86">
        <f>IF(SUM('Test Sample Data'!E$3:E$50)&gt;10,IF(AND(ISNUMBER('Test Sample Data'!E46),'Test Sample Data'!E46&lt;37,'Test Sample Data'!E46&gt;0),'Test Sample Data'!E46,37),"")</f>
        <v>18.63</v>
      </c>
      <c r="BF46" s="86" t="str">
        <f>IF(SUM('Test Sample Data'!F$3:F$50)&gt;10,IF(AND(ISNUMBER('Test Sample Data'!F46),'Test Sample Data'!F46&lt;37,'Test Sample Data'!F46&gt;0),'Test Sample Data'!F46,37),"")</f>
        <v/>
      </c>
      <c r="BG46" s="86" t="str">
        <f>IF(SUM('Test Sample Data'!G$3:G$50)&gt;10,IF(AND(ISNUMBER('Test Sample Data'!G46),'Test Sample Data'!G46&lt;37,'Test Sample Data'!G46&gt;0),'Test Sample Data'!G46,37),"")</f>
        <v/>
      </c>
      <c r="BH46" s="86" t="str">
        <f>IF(SUM('Test Sample Data'!H$3:H$50)&gt;10,IF(AND(ISNUMBER('Test Sample Data'!H46),'Test Sample Data'!H46&lt;37,'Test Sample Data'!H46&gt;0),'Test Sample Data'!H46,37),"")</f>
        <v/>
      </c>
      <c r="BI46" s="86" t="str">
        <f>IF(SUM('Test Sample Data'!I$3:I$50)&gt;10,IF(AND(ISNUMBER('Test Sample Data'!I46),'Test Sample Data'!I46&lt;37,'Test Sample Data'!I46&gt;0),'Test Sample Data'!I46,37),"")</f>
        <v/>
      </c>
      <c r="BJ46" s="86" t="str">
        <f>IF(SUM('Test Sample Data'!J$3:J$50)&gt;10,IF(AND(ISNUMBER('Test Sample Data'!J46),'Test Sample Data'!J46&lt;37,'Test Sample Data'!J46&gt;0),'Test Sample Data'!J46,37),"")</f>
        <v/>
      </c>
      <c r="BK46" s="86" t="str">
        <f>IF(SUM('Test Sample Data'!K$3:K$50)&gt;10,IF(AND(ISNUMBER('Test Sample Data'!K46),'Test Sample Data'!K46&lt;37,'Test Sample Data'!K46&gt;0),'Test Sample Data'!K46,37),"")</f>
        <v/>
      </c>
      <c r="BL46" s="86" t="str">
        <f>IF(SUM('Test Sample Data'!L$3:L$50)&gt;10,IF(AND(ISNUMBER('Test Sample Data'!L46),'Test Sample Data'!L46&lt;37,'Test Sample Data'!L46&gt;0),'Test Sample Data'!L46,37),"")</f>
        <v/>
      </c>
      <c r="BM46" s="86" t="str">
        <f>IF(SUM('Test Sample Data'!M$3:M$50)&gt;10,IF(AND(ISNUMBER('Test Sample Data'!M46),'Test Sample Data'!M46&lt;37,'Test Sample Data'!M46&gt;0),'Test Sample Data'!M46,37),"")</f>
        <v/>
      </c>
      <c r="BN46" s="86" t="str">
        <f>IF(SUM('Test Sample Data'!N$3:N$50)&gt;10,IF(AND(ISNUMBER('Test Sample Data'!N46),'Test Sample Data'!N46&lt;37,'Test Sample Data'!N46&gt;0),'Test Sample Data'!N46,37),"")</f>
        <v/>
      </c>
      <c r="BO46" s="86" t="str">
        <f>IF(SUM('Test Sample Data'!O$3:O$50)&gt;10,IF(AND(ISNUMBER('Test Sample Data'!O46),'Test Sample Data'!O46&lt;37,'Test Sample Data'!O46&gt;0),'Test Sample Data'!O46,37),"")</f>
        <v/>
      </c>
      <c r="BP46" s="86" t="str">
        <f>IF(SUM('Test Sample Data'!P$3:P$50)&gt;10,IF(AND(ISNUMBER('Test Sample Data'!P46),'Test Sample Data'!P46&lt;37,'Test Sample Data'!P46&gt;0),'Test Sample Data'!P46,37),"")</f>
        <v/>
      </c>
      <c r="BQ46" s="86" t="str">
        <f>IF(SUM('Test Sample Data'!Q$3:Q$50)&gt;10,IF(AND(ISNUMBER('Test Sample Data'!Q46),'Test Sample Data'!Q46&lt;37,'Test Sample Data'!Q46&gt;0),'Test Sample Data'!Q46,37),"")</f>
        <v/>
      </c>
      <c r="BR46" s="86" t="str">
        <f>IF(SUM('Test Sample Data'!R$3:R$50)&gt;10,IF(AND(ISNUMBER('Test Sample Data'!R46),'Test Sample Data'!R46&lt;37,'Test Sample Data'!R46&gt;0),'Test Sample Data'!R46,37),"")</f>
        <v/>
      </c>
      <c r="BS46" s="86" t="str">
        <f>IF(SUM('Test Sample Data'!S$3:S$50)&gt;10,IF(AND(ISNUMBER('Test Sample Data'!S46),'Test Sample Data'!S46&lt;37,'Test Sample Data'!S46&gt;0),'Test Sample Data'!S46,37),"")</f>
        <v/>
      </c>
      <c r="BT46" s="86" t="str">
        <f>IF(SUM('Test Sample Data'!T$3:T$50)&gt;10,IF(AND(ISNUMBER('Test Sample Data'!T46),'Test Sample Data'!T46&lt;37,'Test Sample Data'!T46&gt;0),'Test Sample Data'!T46,37),"")</f>
        <v/>
      </c>
      <c r="BU46" s="86" t="str">
        <f>IF(SUM('Test Sample Data'!U$3:U$50)&gt;10,IF(AND(ISNUMBER('Test Sample Data'!U46),'Test Sample Data'!U46&lt;37,'Test Sample Data'!U46&gt;0),'Test Sample Data'!U46,37),"")</f>
        <v/>
      </c>
      <c r="BV46" s="86" t="str">
        <f>IF(SUM('Test Sample Data'!V$3:V$50)&gt;10,IF(AND(ISNUMBER('Test Sample Data'!V46),'Test Sample Data'!V46&lt;37,'Test Sample Data'!V46&gt;0),'Test Sample Data'!V46,37),"")</f>
        <v/>
      </c>
      <c r="BW46" s="86" t="str">
        <f>IF(SUM('Test Sample Data'!W$3:W$50)&gt;10,IF(AND(ISNUMBER('Test Sample Data'!W46),'Test Sample Data'!W46&lt;37,'Test Sample Data'!W46&gt;0),'Test Sample Data'!W46,37),"")</f>
        <v/>
      </c>
      <c r="BX46" s="86" t="str">
        <f>IF(SUM('Test Sample Data'!X$3:X$50)&gt;10,IF(AND(ISNUMBER('Test Sample Data'!X46),'Test Sample Data'!X46&lt;37,'Test Sample Data'!X46&gt;0),'Test Sample Data'!X46,37),"")</f>
        <v/>
      </c>
      <c r="BY46" s="86" t="str">
        <f>IF(SUM('Test Sample Data'!Y$3:Y$50)&gt;10,IF(AND(ISNUMBER('Test Sample Data'!Y46),'Test Sample Data'!Y46&lt;37,'Test Sample Data'!Y46&gt;0),'Test Sample Data'!Y46,37),"")</f>
        <v/>
      </c>
      <c r="BZ46" s="86" t="str">
        <f>IF(SUM('Test Sample Data'!Z$3:Z$50)&gt;10,IF(AND(ISNUMBER('Test Sample Data'!Z46),'Test Sample Data'!Z46&lt;37,'Test Sample Data'!Z46&gt;0),'Test Sample Data'!Z46,37),"")</f>
        <v/>
      </c>
      <c r="CA46" s="86" t="str">
        <f>IF(SUM('Test Sample Data'!AA$3:AA$50)&gt;10,IF(AND(ISNUMBER('Test Sample Data'!AA46),'Test Sample Data'!AA46&lt;37,'Test Sample Data'!AA46&gt;0),'Test Sample Data'!AA46,37),"")</f>
        <v/>
      </c>
      <c r="CB46" s="86" t="str">
        <f>IF(SUM('Test Sample Data'!AB$3:AB$50)&gt;10,IF(AND(ISNUMBER('Test Sample Data'!AB46),'Test Sample Data'!AB46&lt;37,'Test Sample Data'!AB46&gt;0),'Test Sample Data'!AB46,37),"")</f>
        <v/>
      </c>
      <c r="CC46" s="86" t="str">
        <f>IF(SUM('Test Sample Data'!AC$3:AC$50)&gt;10,IF(AND(ISNUMBER('Test Sample Data'!AC46),'Test Sample Data'!AC46&lt;37,'Test Sample Data'!AC46&gt;0),'Test Sample Data'!AC46,37),"")</f>
        <v/>
      </c>
      <c r="CD46" s="86" t="str">
        <f>IF(SUM('Test Sample Data'!AD$3:AD$50)&gt;10,IF(AND(ISNUMBER('Test Sample Data'!AD46),'Test Sample Data'!AD46&lt;37,'Test Sample Data'!AD46&gt;0),'Test Sample Data'!AD46,37),"")</f>
        <v/>
      </c>
      <c r="CE46" s="86" t="str">
        <f>IF(SUM('Test Sample Data'!AE$3:AE$50)&gt;10,IF(AND(ISNUMBER('Test Sample Data'!AE46),'Test Sample Data'!AE46&lt;37,'Test Sample Data'!AE46&gt;0),'Test Sample Data'!AE46,37),"")</f>
        <v/>
      </c>
      <c r="CF46" s="86" t="str">
        <f>IF(SUM('Test Sample Data'!AF$3:AF$50)&gt;10,IF(AND(ISNUMBER('Test Sample Data'!AF46),'Test Sample Data'!AF46&lt;37,'Test Sample Data'!AF46&gt;0),'Test Sample Data'!AF46,37),"")</f>
        <v/>
      </c>
      <c r="CG46" s="86" t="str">
        <f>IF(SUM('Test Sample Data'!AG$3:AG$50)&gt;10,IF(AND(ISNUMBER('Test Sample Data'!AG46),'Test Sample Data'!AG46&lt;37,'Test Sample Data'!AG46&gt;0),'Test Sample Data'!AG46,37),"")</f>
        <v/>
      </c>
      <c r="CH46" s="86" t="str">
        <f>IF(SUM('Test Sample Data'!AH$3:AH$50)&gt;10,IF(AND(ISNUMBER('Test Sample Data'!AH46),'Test Sample Data'!AH46&lt;37,'Test Sample Data'!AH46&gt;0),'Test Sample Data'!AH46,37),"")</f>
        <v/>
      </c>
      <c r="CI46" s="86" t="str">
        <f>IF(SUM('Test Sample Data'!AI$3:AI$50)&gt;10,IF(AND(ISNUMBER('Test Sample Data'!AI46),'Test Sample Data'!AI46&lt;37,'Test Sample Data'!AI46&gt;0),'Test Sample Data'!AI46,37),"")</f>
        <v/>
      </c>
      <c r="CJ46" s="86" t="str">
        <f>IF(SUM('Test Sample Data'!AJ$3:AJ$50)&gt;10,IF(AND(ISNUMBER('Test Sample Data'!AJ46),'Test Sample Data'!AJ46&lt;37,'Test Sample Data'!AJ46&gt;0),'Test Sample Data'!AJ46,37),"")</f>
        <v/>
      </c>
      <c r="CK46" s="86" t="str">
        <f>IF(SUM('Test Sample Data'!AK$3:AK$50)&gt;10,IF(AND(ISNUMBER('Test Sample Data'!AK46),'Test Sample Data'!AK46&lt;37,'Test Sample Data'!AK46&gt;0),'Test Sample Data'!AK46,37),"")</f>
        <v/>
      </c>
      <c r="CL46" s="86" t="str">
        <f>IF(SUM('Test Sample Data'!AL$3:AL$50)&gt;10,IF(AND(ISNUMBER('Test Sample Data'!AL46),'Test Sample Data'!AL46&lt;37,'Test Sample Data'!AL46&gt;0),'Test Sample Data'!AL46,37),"")</f>
        <v/>
      </c>
      <c r="CM46" s="86" t="str">
        <f>IF(SUM('Test Sample Data'!AM$3:AM$50)&gt;10,IF(AND(ISNUMBER('Test Sample Data'!AM46),'Test Sample Data'!AM46&lt;37,'Test Sample Data'!AM46&gt;0),'Test Sample Data'!AM46,37),"")</f>
        <v/>
      </c>
      <c r="CN46" s="86" t="str">
        <f>IF(SUM('Test Sample Data'!AN$3:AN$50)&gt;10,IF(AND(ISNUMBER('Test Sample Data'!AN46),'Test Sample Data'!AN46&lt;37,'Test Sample Data'!AN46&gt;0),'Test Sample Data'!AN46,37),"")</f>
        <v/>
      </c>
      <c r="CO46" s="86" t="str">
        <f>IF(SUM('Test Sample Data'!AO$3:AO$50)&gt;10,IF(AND(ISNUMBER('Test Sample Data'!AO46),'Test Sample Data'!AO46&lt;37,'Test Sample Data'!AO46&gt;0),'Test Sample Data'!AO46,37),"")</f>
        <v/>
      </c>
      <c r="CP46" s="86" t="str">
        <f>IF(SUM('Test Sample Data'!AP$3:AP$50)&gt;10,IF(AND(ISNUMBER('Test Sample Data'!AP46),'Test Sample Data'!AP46&lt;37,'Test Sample Data'!AP46&gt;0),'Test Sample Data'!AP46,37),"")</f>
        <v/>
      </c>
      <c r="CQ46" s="86" t="str">
        <f>IF(SUM('Test Sample Data'!AQ$3:AQ$50)&gt;10,IF(AND(ISNUMBER('Test Sample Data'!AQ46),'Test Sample Data'!AQ46&lt;37,'Test Sample Data'!AQ46&gt;0),'Test Sample Data'!AQ46,37),"")</f>
        <v/>
      </c>
      <c r="CR46" s="86" t="str">
        <f>IF(SUM('Test Sample Data'!AR$3:AR$50)&gt;10,IF(AND(ISNUMBER('Test Sample Data'!AR46),'Test Sample Data'!AR46&lt;37,'Test Sample Data'!AR46&gt;0),'Test Sample Data'!AR46,37),"")</f>
        <v/>
      </c>
      <c r="CS46" s="86" t="str">
        <f>IF(SUM('Test Sample Data'!AS$3:AS$50)&gt;10,IF(AND(ISNUMBER('Test Sample Data'!AS46),'Test Sample Data'!AS46&lt;37,'Test Sample Data'!AS46&gt;0),'Test Sample Data'!AS46,37),"")</f>
        <v/>
      </c>
      <c r="CT46" s="86" t="str">
        <f>IF(SUM('Test Sample Data'!AT$3:AT$50)&gt;10,IF(AND(ISNUMBER('Test Sample Data'!AT46),'Test Sample Data'!AT46&lt;37,'Test Sample Data'!AT46&gt;0),'Test Sample Data'!AT46,37),"")</f>
        <v/>
      </c>
      <c r="CU46" s="86" t="str">
        <f>IF(SUM('Test Sample Data'!AU$3:AU$50)&gt;10,IF(AND(ISNUMBER('Test Sample Data'!AU46),'Test Sample Data'!AU46&lt;37,'Test Sample Data'!AU46&gt;0),'Test Sample Data'!AU46,37),"")</f>
        <v/>
      </c>
      <c r="CV46" s="86" t="str">
        <f>IF(SUM('Test Sample Data'!AV$3:AV$50)&gt;10,IF(AND(ISNUMBER('Test Sample Data'!AV46),'Test Sample Data'!AV46&lt;37,'Test Sample Data'!AV46&gt;0),'Test Sample Data'!AV46,37),"")</f>
        <v/>
      </c>
      <c r="CW46" s="86" t="str">
        <f>IF(SUM('Test Sample Data'!AW$3:AW$50)&gt;10,IF(AND(ISNUMBER('Test Sample Data'!AW46),'Test Sample Data'!AW46&lt;37,'Test Sample Data'!AW46&gt;0),'Test Sample Data'!AW46,37),"")</f>
        <v/>
      </c>
      <c r="CX46" s="86" t="str">
        <f>IF(SUM('Test Sample Data'!AX$3:AX$50)&gt;10,IF(AND(ISNUMBER('Test Sample Data'!AX46),'Test Sample Data'!AX46&lt;37,'Test Sample Data'!AX46&gt;0),'Test Sample Data'!AX46,37),"")</f>
        <v/>
      </c>
      <c r="CY46" s="87">
        <f>IF(ISERROR(AVERAGE(Calculations!BC46:CX46)),"",AVERAGE(Calculations!BC46:CX46))</f>
        <v>18.66333333333333</v>
      </c>
      <c r="CZ46" s="87">
        <f>IF(ISERROR(STDEV(Calculations!BC46:CX46)),"",IF(COUNT(Calculations!BC46:CX46)&lt;3,"N/A",STDEV(Calculations!BC46:CX46)))</f>
        <v>6.6583281184792953E-2</v>
      </c>
      <c r="DA46" s="84" t="s">
        <v>1560</v>
      </c>
      <c r="DB46" s="85" t="str">
        <f>'Array Table'!B45</f>
        <v>Streptococcus thermophilus,Streptococcus salivarius</v>
      </c>
      <c r="DC46" s="87">
        <f>IF(SUM('No Template Controls'!C$3:C$50)&gt;10,IF(AND(ISNUMBER('No Template Controls'!C46),'No Template Controls'!C46&lt;37,'No Template Controls'!C46&gt;0),'No Template Controls'!C46,37),"")</f>
        <v>37</v>
      </c>
      <c r="DD46" s="87">
        <f>IF(SUM('No Template Controls'!D$3:D$50)&gt;10,IF(AND(ISNUMBER('No Template Controls'!D46),'No Template Controls'!D46&lt;37,'No Template Controls'!D46&gt;0),'No Template Controls'!D46,37),"")</f>
        <v>37</v>
      </c>
      <c r="DE46" s="87">
        <f>IF(SUM('No Template Controls'!E$3:E$50)&gt;10,IF(AND(ISNUMBER('No Template Controls'!E46),'No Template Controls'!E46&lt;37,'No Template Controls'!E46&gt;0),'No Template Controls'!E46,37),"")</f>
        <v>37</v>
      </c>
      <c r="DF46" s="87" t="str">
        <f>IF(SUM('No Template Controls'!F$3:F$50)&gt;10,IF(AND(ISNUMBER('No Template Controls'!F46),'No Template Controls'!F46&lt;37,'No Template Controls'!F46&gt;0),'No Template Controls'!F46,37),"")</f>
        <v/>
      </c>
      <c r="DG46" s="87" t="str">
        <f>IF(SUM('No Template Controls'!G$3:G$50)&gt;10,IF(AND(ISNUMBER('No Template Controls'!G46),'No Template Controls'!G46&lt;37,'No Template Controls'!G46&gt;0),'No Template Controls'!G46,37),"")</f>
        <v/>
      </c>
      <c r="DH46" s="87" t="str">
        <f>IF(SUM('No Template Controls'!H$3:H$50)&gt;10,IF(AND(ISNUMBER('No Template Controls'!H46),'No Template Controls'!H46&lt;37,'No Template Controls'!H46&gt;0),'No Template Controls'!H46,37),"")</f>
        <v/>
      </c>
      <c r="DI46" s="87">
        <f>IF(ISERROR(AVERAGE(Calculations!DC46:DH46)),"",AVERAGE(Calculations!DC46:DH46))</f>
        <v>37</v>
      </c>
      <c r="DJ46" s="87">
        <f>IF(ISERROR(STDEV(Calculations!DC46:DH46)),"",IF(COUNT(Calculations!DC46:DH46)&lt;3,"N/A",STDEV(Calculations!DC46:DH46)))</f>
        <v>0</v>
      </c>
      <c r="DK46" s="84" t="s">
        <v>1560</v>
      </c>
      <c r="DL46" s="85" t="str">
        <f>'Array Table'!B45</f>
        <v>Streptococcus thermophilus,Streptococcus salivarius</v>
      </c>
      <c r="DM46" s="86">
        <f t="shared" si="0"/>
        <v>-8.92</v>
      </c>
      <c r="DN46" s="86">
        <f t="shared" si="1"/>
        <v>-9.1550000000000011</v>
      </c>
      <c r="DO46" s="86">
        <f t="shared" si="2"/>
        <v>-8.74</v>
      </c>
      <c r="DP46" s="86" t="str">
        <f t="shared" si="3"/>
        <v/>
      </c>
      <c r="DQ46" s="86" t="str">
        <f t="shared" si="4"/>
        <v/>
      </c>
      <c r="DR46" s="86" t="str">
        <f t="shared" si="5"/>
        <v/>
      </c>
      <c r="DS46" s="86" t="str">
        <f t="shared" si="6"/>
        <v/>
      </c>
      <c r="DT46" s="86" t="str">
        <f t="shared" si="7"/>
        <v/>
      </c>
      <c r="DU46" s="86" t="str">
        <f t="shared" si="8"/>
        <v/>
      </c>
      <c r="DV46" s="86" t="str">
        <f t="shared" si="9"/>
        <v/>
      </c>
      <c r="DW46" s="86" t="str">
        <f t="shared" si="10"/>
        <v/>
      </c>
      <c r="DX46" s="86" t="str">
        <f t="shared" si="11"/>
        <v/>
      </c>
      <c r="DY46" s="86" t="str">
        <f t="shared" si="12"/>
        <v/>
      </c>
      <c r="DZ46" s="86" t="str">
        <f t="shared" si="13"/>
        <v/>
      </c>
      <c r="EA46" s="86" t="str">
        <f t="shared" si="14"/>
        <v/>
      </c>
      <c r="EB46" s="86" t="str">
        <f t="shared" si="15"/>
        <v/>
      </c>
      <c r="EC46" s="86" t="str">
        <f t="shared" si="16"/>
        <v/>
      </c>
      <c r="ED46" s="86" t="str">
        <f t="shared" si="17"/>
        <v/>
      </c>
      <c r="EE46" s="86" t="str">
        <f t="shared" si="18"/>
        <v/>
      </c>
      <c r="EF46" s="86" t="str">
        <f t="shared" si="19"/>
        <v/>
      </c>
      <c r="EG46" s="86" t="str">
        <f t="shared" si="20"/>
        <v/>
      </c>
      <c r="EH46" s="86" t="str">
        <f t="shared" si="21"/>
        <v/>
      </c>
      <c r="EI46" s="86" t="str">
        <f t="shared" si="22"/>
        <v/>
      </c>
      <c r="EJ46" s="86" t="str">
        <f t="shared" si="23"/>
        <v/>
      </c>
      <c r="EK46" s="86" t="str">
        <f t="shared" si="24"/>
        <v/>
      </c>
      <c r="EL46" s="86" t="str">
        <f t="shared" si="25"/>
        <v/>
      </c>
      <c r="EM46" s="86" t="str">
        <f t="shared" si="26"/>
        <v/>
      </c>
      <c r="EN46" s="86" t="str">
        <f t="shared" si="27"/>
        <v/>
      </c>
      <c r="EO46" s="86" t="str">
        <f t="shared" si="28"/>
        <v/>
      </c>
      <c r="EP46" s="86" t="str">
        <f t="shared" si="29"/>
        <v/>
      </c>
      <c r="EQ46" s="86" t="str">
        <f t="shared" si="30"/>
        <v/>
      </c>
      <c r="ER46" s="86" t="str">
        <f t="shared" si="31"/>
        <v/>
      </c>
      <c r="ES46" s="86" t="str">
        <f t="shared" si="32"/>
        <v/>
      </c>
      <c r="ET46" s="86" t="str">
        <f t="shared" si="33"/>
        <v/>
      </c>
      <c r="EU46" s="86" t="str">
        <f t="shared" si="34"/>
        <v/>
      </c>
      <c r="EV46" s="86" t="str">
        <f t="shared" si="35"/>
        <v/>
      </c>
      <c r="EW46" s="86" t="str">
        <f t="shared" si="36"/>
        <v/>
      </c>
      <c r="EX46" s="86" t="str">
        <f t="shared" si="37"/>
        <v/>
      </c>
      <c r="EY46" s="86" t="str">
        <f t="shared" si="38"/>
        <v/>
      </c>
      <c r="EZ46" s="86" t="str">
        <f t="shared" si="39"/>
        <v/>
      </c>
      <c r="FA46" s="86" t="str">
        <f t="shared" si="40"/>
        <v/>
      </c>
      <c r="FB46" s="86" t="str">
        <f t="shared" si="41"/>
        <v/>
      </c>
      <c r="FC46" s="86" t="str">
        <f t="shared" si="42"/>
        <v/>
      </c>
      <c r="FD46" s="86" t="str">
        <f t="shared" si="43"/>
        <v/>
      </c>
      <c r="FE46" s="86" t="str">
        <f t="shared" si="44"/>
        <v/>
      </c>
      <c r="FF46" s="86" t="str">
        <f t="shared" si="45"/>
        <v/>
      </c>
      <c r="FG46" s="86" t="str">
        <f t="shared" si="46"/>
        <v/>
      </c>
      <c r="FH46" s="86" t="str">
        <f t="shared" si="47"/>
        <v/>
      </c>
      <c r="FI46" s="88">
        <f t="shared" si="48"/>
        <v>-8.9383333333333344</v>
      </c>
      <c r="FJ46" s="84" t="s">
        <v>1560</v>
      </c>
      <c r="FK46" s="85" t="str">
        <f>'Array Table'!B45</f>
        <v>Streptococcus thermophilus,Streptococcus salivarius</v>
      </c>
      <c r="FL46" s="86">
        <f t="shared" si="49"/>
        <v>-5.615000000000002</v>
      </c>
      <c r="FM46" s="86">
        <f t="shared" si="50"/>
        <v>-6.7349999999999994</v>
      </c>
      <c r="FN46" s="86">
        <f t="shared" si="51"/>
        <v>-5.2250000000000014</v>
      </c>
      <c r="FO46" s="86" t="str">
        <f t="shared" si="52"/>
        <v/>
      </c>
      <c r="FP46" s="86" t="str">
        <f t="shared" si="53"/>
        <v/>
      </c>
      <c r="FQ46" s="86" t="str">
        <f t="shared" si="54"/>
        <v/>
      </c>
      <c r="FR46" s="86" t="str">
        <f t="shared" si="55"/>
        <v/>
      </c>
      <c r="FS46" s="86" t="str">
        <f t="shared" si="56"/>
        <v/>
      </c>
      <c r="FT46" s="86" t="str">
        <f t="shared" si="57"/>
        <v/>
      </c>
      <c r="FU46" s="86" t="str">
        <f t="shared" si="58"/>
        <v/>
      </c>
      <c r="FV46" s="86" t="str">
        <f t="shared" si="59"/>
        <v/>
      </c>
      <c r="FW46" s="86" t="str">
        <f t="shared" si="60"/>
        <v/>
      </c>
      <c r="FX46" s="86" t="str">
        <f t="shared" si="61"/>
        <v/>
      </c>
      <c r="FY46" s="86" t="str">
        <f t="shared" si="62"/>
        <v/>
      </c>
      <c r="FZ46" s="86" t="str">
        <f t="shared" si="63"/>
        <v/>
      </c>
      <c r="GA46" s="86" t="str">
        <f t="shared" si="64"/>
        <v/>
      </c>
      <c r="GB46" s="86" t="str">
        <f t="shared" si="65"/>
        <v/>
      </c>
      <c r="GC46" s="86" t="str">
        <f t="shared" si="66"/>
        <v/>
      </c>
      <c r="GD46" s="86" t="str">
        <f t="shared" si="67"/>
        <v/>
      </c>
      <c r="GE46" s="86" t="str">
        <f t="shared" si="68"/>
        <v/>
      </c>
      <c r="GF46" s="86" t="str">
        <f t="shared" si="69"/>
        <v/>
      </c>
      <c r="GG46" s="86" t="str">
        <f t="shared" si="70"/>
        <v/>
      </c>
      <c r="GH46" s="86" t="str">
        <f t="shared" si="71"/>
        <v/>
      </c>
      <c r="GI46" s="86" t="str">
        <f t="shared" si="72"/>
        <v/>
      </c>
      <c r="GJ46" s="86" t="str">
        <f t="shared" si="73"/>
        <v/>
      </c>
      <c r="GK46" s="86" t="str">
        <f t="shared" si="74"/>
        <v/>
      </c>
      <c r="GL46" s="86" t="str">
        <f t="shared" si="75"/>
        <v/>
      </c>
      <c r="GM46" s="86" t="str">
        <f t="shared" si="76"/>
        <v/>
      </c>
      <c r="GN46" s="86" t="str">
        <f t="shared" si="77"/>
        <v/>
      </c>
      <c r="GO46" s="86" t="str">
        <f t="shared" si="78"/>
        <v/>
      </c>
      <c r="GP46" s="86" t="str">
        <f t="shared" si="79"/>
        <v/>
      </c>
      <c r="GQ46" s="86" t="str">
        <f t="shared" si="80"/>
        <v/>
      </c>
      <c r="GR46" s="86" t="str">
        <f t="shared" si="81"/>
        <v/>
      </c>
      <c r="GS46" s="86" t="str">
        <f t="shared" si="82"/>
        <v/>
      </c>
      <c r="GT46" s="86" t="str">
        <f t="shared" si="83"/>
        <v/>
      </c>
      <c r="GU46" s="86" t="str">
        <f t="shared" si="84"/>
        <v/>
      </c>
      <c r="GV46" s="86" t="str">
        <f t="shared" si="85"/>
        <v/>
      </c>
      <c r="GW46" s="86" t="str">
        <f t="shared" si="86"/>
        <v/>
      </c>
      <c r="GX46" s="86" t="str">
        <f t="shared" si="87"/>
        <v/>
      </c>
      <c r="GY46" s="86" t="str">
        <f t="shared" si="88"/>
        <v/>
      </c>
      <c r="GZ46" s="86" t="str">
        <f t="shared" si="89"/>
        <v/>
      </c>
      <c r="HA46" s="86" t="str">
        <f t="shared" si="90"/>
        <v/>
      </c>
      <c r="HB46" s="86" t="str">
        <f t="shared" si="91"/>
        <v/>
      </c>
      <c r="HC46" s="86" t="str">
        <f t="shared" si="92"/>
        <v/>
      </c>
      <c r="HD46" s="86" t="str">
        <f t="shared" si="93"/>
        <v/>
      </c>
      <c r="HE46" s="86" t="str">
        <f t="shared" si="94"/>
        <v/>
      </c>
      <c r="HF46" s="86" t="str">
        <f t="shared" si="95"/>
        <v/>
      </c>
      <c r="HG46" s="86" t="str">
        <f t="shared" si="96"/>
        <v/>
      </c>
      <c r="HH46" s="89">
        <f t="shared" si="97"/>
        <v>-5.8583333333333343</v>
      </c>
      <c r="HI46" s="84" t="s">
        <v>1560</v>
      </c>
      <c r="HJ46" s="85" t="str">
        <f>'Array Table'!B45</f>
        <v>Streptococcus thermophilus,Streptococcus salivarius</v>
      </c>
      <c r="HK46" s="87">
        <f t="shared" si="296"/>
        <v>-8.4561443244910404</v>
      </c>
      <c r="HL46" s="90">
        <f t="shared" si="149"/>
        <v>0.11825720584069953</v>
      </c>
      <c r="HM46" s="87">
        <f t="shared" si="150"/>
        <v>-0.92717238664506185</v>
      </c>
      <c r="HN46" s="84" t="s">
        <v>1560</v>
      </c>
      <c r="HO46" s="85" t="str">
        <f>'Array Table'!B45</f>
        <v>Streptococcus thermophilus,Streptococcus salivarius</v>
      </c>
      <c r="HP46" s="92">
        <f t="shared" si="151"/>
        <v>21.42</v>
      </c>
      <c r="HQ46" s="92">
        <f t="shared" si="236"/>
        <v>21.43</v>
      </c>
      <c r="HR46" s="92">
        <f t="shared" si="237"/>
        <v>21.240000000000002</v>
      </c>
      <c r="HS46" s="92" t="str">
        <f t="shared" si="238"/>
        <v/>
      </c>
      <c r="HT46" s="92" t="str">
        <f t="shared" si="239"/>
        <v/>
      </c>
      <c r="HU46" s="92" t="str">
        <f t="shared" si="240"/>
        <v/>
      </c>
      <c r="HV46" s="92" t="str">
        <f t="shared" si="241"/>
        <v/>
      </c>
      <c r="HW46" s="92" t="str">
        <f t="shared" si="242"/>
        <v/>
      </c>
      <c r="HX46" s="92" t="str">
        <f t="shared" si="243"/>
        <v/>
      </c>
      <c r="HY46" s="92" t="str">
        <f t="shared" si="244"/>
        <v/>
      </c>
      <c r="HZ46" s="92" t="str">
        <f t="shared" si="245"/>
        <v/>
      </c>
      <c r="IA46" s="92" t="str">
        <f t="shared" si="246"/>
        <v/>
      </c>
      <c r="IB46" s="92" t="str">
        <f t="shared" si="247"/>
        <v/>
      </c>
      <c r="IC46" s="92" t="str">
        <f t="shared" si="248"/>
        <v/>
      </c>
      <c r="ID46" s="92" t="str">
        <f t="shared" si="249"/>
        <v/>
      </c>
      <c r="IE46" s="92" t="str">
        <f t="shared" si="250"/>
        <v/>
      </c>
      <c r="IF46" s="92" t="str">
        <f t="shared" si="251"/>
        <v/>
      </c>
      <c r="IG46" s="92" t="str">
        <f t="shared" si="252"/>
        <v/>
      </c>
      <c r="IH46" s="92" t="str">
        <f t="shared" si="253"/>
        <v/>
      </c>
      <c r="II46" s="92" t="str">
        <f t="shared" si="254"/>
        <v/>
      </c>
      <c r="IJ46" s="92" t="str">
        <f t="shared" si="255"/>
        <v/>
      </c>
      <c r="IK46" s="92" t="str">
        <f t="shared" si="155"/>
        <v/>
      </c>
      <c r="IL46" s="92" t="str">
        <f t="shared" si="156"/>
        <v/>
      </c>
      <c r="IM46" s="92" t="str">
        <f t="shared" si="157"/>
        <v/>
      </c>
      <c r="IN46" s="92" t="str">
        <f t="shared" si="158"/>
        <v/>
      </c>
      <c r="IO46" s="92" t="str">
        <f t="shared" si="159"/>
        <v/>
      </c>
      <c r="IP46" s="92" t="str">
        <f t="shared" si="160"/>
        <v/>
      </c>
      <c r="IQ46" s="92" t="str">
        <f t="shared" si="161"/>
        <v/>
      </c>
      <c r="IR46" s="92" t="str">
        <f t="shared" si="162"/>
        <v/>
      </c>
      <c r="IS46" s="92" t="str">
        <f t="shared" si="163"/>
        <v/>
      </c>
      <c r="IT46" s="92" t="str">
        <f t="shared" si="164"/>
        <v/>
      </c>
      <c r="IU46" s="92" t="str">
        <f t="shared" si="165"/>
        <v/>
      </c>
      <c r="IV46" s="92" t="str">
        <f t="shared" si="166"/>
        <v/>
      </c>
      <c r="IW46" s="92" t="str">
        <f t="shared" si="167"/>
        <v/>
      </c>
      <c r="IX46" s="92" t="str">
        <f t="shared" si="168"/>
        <v/>
      </c>
      <c r="IY46" s="92" t="str">
        <f t="shared" si="169"/>
        <v/>
      </c>
      <c r="IZ46" s="92" t="str">
        <f t="shared" si="170"/>
        <v/>
      </c>
      <c r="JA46" s="92" t="str">
        <f t="shared" si="171"/>
        <v/>
      </c>
      <c r="JB46" s="92" t="str">
        <f t="shared" si="172"/>
        <v/>
      </c>
      <c r="JC46" s="92" t="str">
        <f t="shared" si="173"/>
        <v/>
      </c>
      <c r="JD46" s="92" t="str">
        <f t="shared" si="174"/>
        <v/>
      </c>
      <c r="JE46" s="92" t="str">
        <f t="shared" si="175"/>
        <v/>
      </c>
      <c r="JF46" s="92" t="str">
        <f t="shared" si="176"/>
        <v/>
      </c>
      <c r="JG46" s="92" t="str">
        <f t="shared" si="177"/>
        <v/>
      </c>
      <c r="JH46" s="92" t="str">
        <f t="shared" si="178"/>
        <v/>
      </c>
      <c r="JI46" s="92" t="str">
        <f t="shared" si="179"/>
        <v/>
      </c>
      <c r="JJ46" s="92" t="str">
        <f t="shared" si="180"/>
        <v/>
      </c>
      <c r="JK46" s="92" t="str">
        <f t="shared" si="181"/>
        <v/>
      </c>
      <c r="JL46" s="84" t="s">
        <v>1560</v>
      </c>
      <c r="JM46" s="85" t="str">
        <f>'Array Table'!B45</f>
        <v>Streptococcus thermophilus,Streptococcus salivarius</v>
      </c>
      <c r="JN46" s="92">
        <f t="shared" si="152"/>
        <v>18.260000000000002</v>
      </c>
      <c r="JO46" s="92">
        <f t="shared" si="256"/>
        <v>18.38</v>
      </c>
      <c r="JP46" s="92">
        <f t="shared" si="257"/>
        <v>18.37</v>
      </c>
      <c r="JQ46" s="92" t="str">
        <f t="shared" si="258"/>
        <v/>
      </c>
      <c r="JR46" s="92" t="str">
        <f t="shared" si="259"/>
        <v/>
      </c>
      <c r="JS46" s="92" t="str">
        <f t="shared" si="260"/>
        <v/>
      </c>
      <c r="JT46" s="92" t="str">
        <f t="shared" si="261"/>
        <v/>
      </c>
      <c r="JU46" s="92" t="str">
        <f t="shared" si="262"/>
        <v/>
      </c>
      <c r="JV46" s="92" t="str">
        <f t="shared" si="263"/>
        <v/>
      </c>
      <c r="JW46" s="92" t="str">
        <f t="shared" si="264"/>
        <v/>
      </c>
      <c r="JX46" s="92" t="str">
        <f t="shared" si="265"/>
        <v/>
      </c>
      <c r="JY46" s="92" t="str">
        <f t="shared" si="266"/>
        <v/>
      </c>
      <c r="JZ46" s="92" t="str">
        <f t="shared" si="267"/>
        <v/>
      </c>
      <c r="KA46" s="92" t="str">
        <f t="shared" si="268"/>
        <v/>
      </c>
      <c r="KB46" s="92" t="str">
        <f t="shared" si="269"/>
        <v/>
      </c>
      <c r="KC46" s="92" t="str">
        <f t="shared" si="270"/>
        <v/>
      </c>
      <c r="KD46" s="92" t="str">
        <f t="shared" si="271"/>
        <v/>
      </c>
      <c r="KE46" s="92" t="str">
        <f t="shared" si="272"/>
        <v/>
      </c>
      <c r="KF46" s="92" t="str">
        <f t="shared" si="273"/>
        <v/>
      </c>
      <c r="KG46" s="92" t="str">
        <f t="shared" si="274"/>
        <v/>
      </c>
      <c r="KH46" s="92" t="str">
        <f t="shared" si="275"/>
        <v/>
      </c>
      <c r="KI46" s="92" t="str">
        <f t="shared" si="182"/>
        <v/>
      </c>
      <c r="KJ46" s="92" t="str">
        <f t="shared" si="183"/>
        <v/>
      </c>
      <c r="KK46" s="92" t="str">
        <f t="shared" si="184"/>
        <v/>
      </c>
      <c r="KL46" s="92" t="str">
        <f t="shared" si="185"/>
        <v/>
      </c>
      <c r="KM46" s="92" t="str">
        <f t="shared" si="186"/>
        <v/>
      </c>
      <c r="KN46" s="92" t="str">
        <f t="shared" si="187"/>
        <v/>
      </c>
      <c r="KO46" s="92" t="str">
        <f t="shared" si="188"/>
        <v/>
      </c>
      <c r="KP46" s="92" t="str">
        <f t="shared" si="189"/>
        <v/>
      </c>
      <c r="KQ46" s="92" t="str">
        <f t="shared" si="190"/>
        <v/>
      </c>
      <c r="KR46" s="92" t="str">
        <f t="shared" si="191"/>
        <v/>
      </c>
      <c r="KS46" s="92" t="str">
        <f t="shared" si="192"/>
        <v/>
      </c>
      <c r="KT46" s="92" t="str">
        <f t="shared" si="193"/>
        <v/>
      </c>
      <c r="KU46" s="92" t="str">
        <f t="shared" si="194"/>
        <v/>
      </c>
      <c r="KV46" s="92" t="str">
        <f t="shared" si="195"/>
        <v/>
      </c>
      <c r="KW46" s="92" t="str">
        <f t="shared" si="196"/>
        <v/>
      </c>
      <c r="KX46" s="92" t="str">
        <f t="shared" si="197"/>
        <v/>
      </c>
      <c r="KY46" s="92" t="str">
        <f t="shared" si="198"/>
        <v/>
      </c>
      <c r="KZ46" s="92" t="str">
        <f t="shared" si="199"/>
        <v/>
      </c>
      <c r="LA46" s="92" t="str">
        <f t="shared" si="200"/>
        <v/>
      </c>
      <c r="LB46" s="92" t="str">
        <f t="shared" si="201"/>
        <v/>
      </c>
      <c r="LC46" s="92" t="str">
        <f t="shared" si="202"/>
        <v/>
      </c>
      <c r="LD46" s="92" t="str">
        <f t="shared" si="203"/>
        <v/>
      </c>
      <c r="LE46" s="92" t="str">
        <f t="shared" si="204"/>
        <v/>
      </c>
      <c r="LF46" s="92" t="str">
        <f t="shared" si="205"/>
        <v/>
      </c>
      <c r="LG46" s="92" t="str">
        <f t="shared" si="206"/>
        <v/>
      </c>
      <c r="LH46" s="92" t="str">
        <f t="shared" si="207"/>
        <v/>
      </c>
      <c r="LI46" s="92" t="str">
        <f t="shared" si="208"/>
        <v/>
      </c>
      <c r="LJ46" s="84" t="s">
        <v>1560</v>
      </c>
      <c r="LK46" s="85" t="str">
        <f>'Array Table'!B45</f>
        <v>Streptococcus thermophilus,Streptococcus salivarius</v>
      </c>
      <c r="LL46" s="93" t="str">
        <f t="shared" si="153"/>
        <v>+</v>
      </c>
      <c r="LM46" s="93" t="str">
        <f t="shared" si="276"/>
        <v>+</v>
      </c>
      <c r="LN46" s="93" t="str">
        <f t="shared" si="277"/>
        <v>+</v>
      </c>
      <c r="LO46" s="93" t="str">
        <f t="shared" si="278"/>
        <v/>
      </c>
      <c r="LP46" s="93" t="str">
        <f t="shared" si="279"/>
        <v/>
      </c>
      <c r="LQ46" s="93" t="str">
        <f t="shared" si="280"/>
        <v/>
      </c>
      <c r="LR46" s="93" t="str">
        <f t="shared" si="281"/>
        <v/>
      </c>
      <c r="LS46" s="93" t="str">
        <f t="shared" si="282"/>
        <v/>
      </c>
      <c r="LT46" s="93" t="str">
        <f t="shared" si="283"/>
        <v/>
      </c>
      <c r="LU46" s="93" t="str">
        <f t="shared" si="284"/>
        <v/>
      </c>
      <c r="LV46" s="93" t="str">
        <f t="shared" si="285"/>
        <v/>
      </c>
      <c r="LW46" s="93" t="str">
        <f t="shared" si="286"/>
        <v/>
      </c>
      <c r="LX46" s="93" t="str">
        <f t="shared" si="287"/>
        <v/>
      </c>
      <c r="LY46" s="93" t="str">
        <f t="shared" si="288"/>
        <v/>
      </c>
      <c r="LZ46" s="93" t="str">
        <f t="shared" si="289"/>
        <v/>
      </c>
      <c r="MA46" s="93" t="str">
        <f t="shared" si="290"/>
        <v/>
      </c>
      <c r="MB46" s="93" t="str">
        <f t="shared" si="291"/>
        <v/>
      </c>
      <c r="MC46" s="93" t="str">
        <f t="shared" si="292"/>
        <v/>
      </c>
      <c r="MD46" s="93" t="str">
        <f t="shared" si="293"/>
        <v/>
      </c>
      <c r="ME46" s="93" t="str">
        <f t="shared" si="294"/>
        <v/>
      </c>
      <c r="MF46" s="93" t="str">
        <f t="shared" si="295"/>
        <v/>
      </c>
      <c r="MG46" s="93" t="str">
        <f t="shared" si="209"/>
        <v/>
      </c>
      <c r="MH46" s="93" t="str">
        <f t="shared" si="210"/>
        <v/>
      </c>
      <c r="MI46" s="93" t="str">
        <f t="shared" si="211"/>
        <v/>
      </c>
      <c r="MJ46" s="93" t="str">
        <f t="shared" si="212"/>
        <v/>
      </c>
      <c r="MK46" s="93" t="str">
        <f t="shared" si="213"/>
        <v/>
      </c>
      <c r="ML46" s="93" t="str">
        <f t="shared" si="214"/>
        <v/>
      </c>
      <c r="MM46" s="93" t="str">
        <f t="shared" si="215"/>
        <v/>
      </c>
      <c r="MN46" s="93" t="str">
        <f t="shared" si="216"/>
        <v/>
      </c>
      <c r="MO46" s="93" t="str">
        <f t="shared" si="217"/>
        <v/>
      </c>
      <c r="MP46" s="93" t="str">
        <f t="shared" si="218"/>
        <v/>
      </c>
      <c r="MQ46" s="93" t="str">
        <f t="shared" si="219"/>
        <v/>
      </c>
      <c r="MR46" s="93" t="str">
        <f t="shared" si="220"/>
        <v/>
      </c>
      <c r="MS46" s="93" t="str">
        <f t="shared" si="221"/>
        <v/>
      </c>
      <c r="MT46" s="93" t="str">
        <f t="shared" si="222"/>
        <v/>
      </c>
      <c r="MU46" s="93" t="str">
        <f t="shared" si="223"/>
        <v/>
      </c>
      <c r="MV46" s="93" t="str">
        <f t="shared" si="224"/>
        <v/>
      </c>
      <c r="MW46" s="93" t="str">
        <f t="shared" si="225"/>
        <v/>
      </c>
      <c r="MX46" s="93" t="str">
        <f t="shared" si="226"/>
        <v/>
      </c>
      <c r="MY46" s="93" t="str">
        <f t="shared" si="227"/>
        <v/>
      </c>
      <c r="MZ46" s="93" t="str">
        <f t="shared" si="228"/>
        <v/>
      </c>
      <c r="NA46" s="93" t="str">
        <f t="shared" si="229"/>
        <v/>
      </c>
      <c r="NB46" s="93" t="str">
        <f t="shared" si="230"/>
        <v/>
      </c>
      <c r="NC46" s="93" t="str">
        <f t="shared" si="231"/>
        <v/>
      </c>
      <c r="ND46" s="93" t="str">
        <f t="shared" si="232"/>
        <v/>
      </c>
      <c r="NE46" s="93" t="str">
        <f t="shared" si="233"/>
        <v/>
      </c>
      <c r="NF46" s="93" t="str">
        <f t="shared" si="234"/>
        <v/>
      </c>
      <c r="NG46" s="93" t="str">
        <f t="shared" si="235"/>
        <v/>
      </c>
      <c r="NH46" s="84" t="s">
        <v>1560</v>
      </c>
      <c r="NI46" s="85" t="str">
        <f>'Array Table'!B45</f>
        <v>Streptococcus thermophilus,Streptococcus salivarius</v>
      </c>
      <c r="NJ46" s="93" t="str">
        <f t="shared" si="101"/>
        <v>+</v>
      </c>
      <c r="NK46" s="93" t="str">
        <f t="shared" si="102"/>
        <v>+</v>
      </c>
      <c r="NL46" s="93" t="str">
        <f t="shared" si="103"/>
        <v>+</v>
      </c>
      <c r="NM46" s="93" t="str">
        <f t="shared" si="104"/>
        <v/>
      </c>
      <c r="NN46" s="93" t="str">
        <f t="shared" si="105"/>
        <v/>
      </c>
      <c r="NO46" s="93" t="str">
        <f t="shared" si="106"/>
        <v/>
      </c>
      <c r="NP46" s="93" t="str">
        <f t="shared" si="107"/>
        <v/>
      </c>
      <c r="NQ46" s="93" t="str">
        <f t="shared" si="108"/>
        <v/>
      </c>
      <c r="NR46" s="93" t="str">
        <f t="shared" si="109"/>
        <v/>
      </c>
      <c r="NS46" s="93" t="str">
        <f t="shared" si="110"/>
        <v/>
      </c>
      <c r="NT46" s="93" t="str">
        <f t="shared" si="111"/>
        <v/>
      </c>
      <c r="NU46" s="93" t="str">
        <f t="shared" si="112"/>
        <v/>
      </c>
      <c r="NV46" s="93" t="str">
        <f t="shared" si="113"/>
        <v/>
      </c>
      <c r="NW46" s="93" t="str">
        <f t="shared" si="114"/>
        <v/>
      </c>
      <c r="NX46" s="93" t="str">
        <f t="shared" si="115"/>
        <v/>
      </c>
      <c r="NY46" s="93" t="str">
        <f t="shared" si="116"/>
        <v/>
      </c>
      <c r="NZ46" s="93" t="str">
        <f t="shared" si="117"/>
        <v/>
      </c>
      <c r="OA46" s="93" t="str">
        <f t="shared" si="118"/>
        <v/>
      </c>
      <c r="OB46" s="93" t="str">
        <f t="shared" si="119"/>
        <v/>
      </c>
      <c r="OC46" s="93" t="str">
        <f t="shared" si="120"/>
        <v/>
      </c>
      <c r="OD46" s="93" t="str">
        <f t="shared" si="121"/>
        <v/>
      </c>
      <c r="OE46" s="93" t="str">
        <f t="shared" si="122"/>
        <v/>
      </c>
      <c r="OF46" s="93" t="str">
        <f t="shared" si="123"/>
        <v/>
      </c>
      <c r="OG46" s="93" t="str">
        <f t="shared" si="124"/>
        <v/>
      </c>
      <c r="OH46" s="93" t="str">
        <f t="shared" si="125"/>
        <v/>
      </c>
      <c r="OI46" s="93" t="str">
        <f t="shared" si="126"/>
        <v/>
      </c>
      <c r="OJ46" s="93" t="str">
        <f t="shared" si="127"/>
        <v/>
      </c>
      <c r="OK46" s="93" t="str">
        <f t="shared" si="128"/>
        <v/>
      </c>
      <c r="OL46" s="93" t="str">
        <f t="shared" si="129"/>
        <v/>
      </c>
      <c r="OM46" s="93" t="str">
        <f t="shared" si="130"/>
        <v/>
      </c>
      <c r="ON46" s="93" t="str">
        <f t="shared" si="131"/>
        <v/>
      </c>
      <c r="OO46" s="93" t="str">
        <f t="shared" si="132"/>
        <v/>
      </c>
      <c r="OP46" s="93" t="str">
        <f t="shared" si="133"/>
        <v/>
      </c>
      <c r="OQ46" s="93" t="str">
        <f t="shared" si="134"/>
        <v/>
      </c>
      <c r="OR46" s="93" t="str">
        <f t="shared" si="135"/>
        <v/>
      </c>
      <c r="OS46" s="93" t="str">
        <f t="shared" si="136"/>
        <v/>
      </c>
      <c r="OT46" s="93" t="str">
        <f t="shared" si="137"/>
        <v/>
      </c>
      <c r="OU46" s="93" t="str">
        <f t="shared" si="138"/>
        <v/>
      </c>
      <c r="OV46" s="93" t="str">
        <f t="shared" si="139"/>
        <v/>
      </c>
      <c r="OW46" s="93" t="str">
        <f t="shared" si="140"/>
        <v/>
      </c>
      <c r="OX46" s="93" t="str">
        <f t="shared" si="141"/>
        <v/>
      </c>
      <c r="OY46" s="93" t="str">
        <f t="shared" si="142"/>
        <v/>
      </c>
      <c r="OZ46" s="93" t="str">
        <f t="shared" si="143"/>
        <v/>
      </c>
      <c r="PA46" s="93" t="str">
        <f t="shared" si="144"/>
        <v/>
      </c>
      <c r="PB46" s="93" t="str">
        <f t="shared" si="145"/>
        <v/>
      </c>
      <c r="PC46" s="93" t="str">
        <f t="shared" si="146"/>
        <v/>
      </c>
      <c r="PD46" s="93" t="str">
        <f t="shared" si="147"/>
        <v/>
      </c>
      <c r="PE46" s="93" t="str">
        <f t="shared" si="148"/>
        <v/>
      </c>
    </row>
    <row r="47" spans="1:421" ht="12.75" x14ac:dyDescent="0.25">
      <c r="A47" s="84" t="s">
        <v>1561</v>
      </c>
      <c r="B47" s="85" t="str">
        <f>'Array Table'!B46</f>
        <v>Subdoligranulum variabile</v>
      </c>
      <c r="C47" s="86">
        <f>IF(SUM('Control Sample Data'!C$3:C$50)&gt;10,IF(AND(ISNUMBER('Control Sample Data'!C47),'Control Sample Data'!C47&lt;37,'Control Sample Data'!C47&gt;0),'Control Sample Data'!C47,37),"")</f>
        <v>37</v>
      </c>
      <c r="D47" s="86">
        <f>IF(SUM('Control Sample Data'!D$3:D$50)&gt;10,IF(AND(ISNUMBER('Control Sample Data'!D47),'Control Sample Data'!D47&lt;37,'Control Sample Data'!D47&gt;0),'Control Sample Data'!D47,37),"")</f>
        <v>37</v>
      </c>
      <c r="E47" s="86">
        <f>IF(SUM('Control Sample Data'!E$3:E$50)&gt;10,IF(AND(ISNUMBER('Control Sample Data'!E47),'Control Sample Data'!E47&lt;37,'Control Sample Data'!E47&gt;0),'Control Sample Data'!E47,37),"")</f>
        <v>37</v>
      </c>
      <c r="F47" s="86" t="str">
        <f>IF(SUM('Control Sample Data'!F$3:F$50)&gt;10,IF(AND(ISNUMBER('Control Sample Data'!F47),'Control Sample Data'!F47&lt;37,'Control Sample Data'!F47&gt;0),'Control Sample Data'!F47,37),"")</f>
        <v/>
      </c>
      <c r="G47" s="86" t="str">
        <f>IF(SUM('Control Sample Data'!G$3:G$50)&gt;10,IF(AND(ISNUMBER('Control Sample Data'!G47),'Control Sample Data'!G47&lt;37,'Control Sample Data'!G47&gt;0),'Control Sample Data'!G47,37),"")</f>
        <v/>
      </c>
      <c r="H47" s="86" t="str">
        <f>IF(SUM('Control Sample Data'!H$3:H$50)&gt;10,IF(AND(ISNUMBER('Control Sample Data'!H47),'Control Sample Data'!H47&lt;37,'Control Sample Data'!H47&gt;0),'Control Sample Data'!H47,37),"")</f>
        <v/>
      </c>
      <c r="I47" s="86" t="str">
        <f>IF(SUM('Control Sample Data'!I$3:I$50)&gt;10,IF(AND(ISNUMBER('Control Sample Data'!I47),'Control Sample Data'!I47&lt;37,'Control Sample Data'!I47&gt;0),'Control Sample Data'!I47,37),"")</f>
        <v/>
      </c>
      <c r="J47" s="86" t="str">
        <f>IF(SUM('Control Sample Data'!J$3:J$50)&gt;10,IF(AND(ISNUMBER('Control Sample Data'!J47),'Control Sample Data'!J47&lt;37,'Control Sample Data'!J47&gt;0),'Control Sample Data'!J47,37),"")</f>
        <v/>
      </c>
      <c r="K47" s="86" t="str">
        <f>IF(SUM('Control Sample Data'!K$3:K$50)&gt;10,IF(AND(ISNUMBER('Control Sample Data'!K47),'Control Sample Data'!K47&lt;37,'Control Sample Data'!K47&gt;0),'Control Sample Data'!K47,37),"")</f>
        <v/>
      </c>
      <c r="L47" s="86" t="str">
        <f>IF(SUM('Control Sample Data'!L$3:L$50)&gt;10,IF(AND(ISNUMBER('Control Sample Data'!L47),'Control Sample Data'!L47&lt;37,'Control Sample Data'!L47&gt;0),'Control Sample Data'!L47,37),"")</f>
        <v/>
      </c>
      <c r="M47" s="86" t="str">
        <f>IF(SUM('Control Sample Data'!M$3:M$50)&gt;10,IF(AND(ISNUMBER('Control Sample Data'!M47),'Control Sample Data'!M47&lt;37,'Control Sample Data'!M47&gt;0),'Control Sample Data'!M47,37),"")</f>
        <v/>
      </c>
      <c r="N47" s="86" t="str">
        <f>IF(SUM('Control Sample Data'!N$3:N$50)&gt;10,IF(AND(ISNUMBER('Control Sample Data'!N47),'Control Sample Data'!N47&lt;37,'Control Sample Data'!N47&gt;0),'Control Sample Data'!N47,37),"")</f>
        <v/>
      </c>
      <c r="O47" s="86" t="str">
        <f>IF(SUM('Control Sample Data'!O$3:O$50)&gt;10,IF(AND(ISNUMBER('Control Sample Data'!O47),'Control Sample Data'!O47&lt;37,'Control Sample Data'!O47&gt;0),'Control Sample Data'!O47,37),"")</f>
        <v/>
      </c>
      <c r="P47" s="86" t="str">
        <f>IF(SUM('Control Sample Data'!P$3:P$50)&gt;10,IF(AND(ISNUMBER('Control Sample Data'!P47),'Control Sample Data'!P47&lt;37,'Control Sample Data'!P47&gt;0),'Control Sample Data'!P47,37),"")</f>
        <v/>
      </c>
      <c r="Q47" s="86" t="str">
        <f>IF(SUM('Control Sample Data'!Q$3:Q$50)&gt;10,IF(AND(ISNUMBER('Control Sample Data'!Q47),'Control Sample Data'!Q47&lt;37,'Control Sample Data'!Q47&gt;0),'Control Sample Data'!Q47,37),"")</f>
        <v/>
      </c>
      <c r="R47" s="86" t="str">
        <f>IF(SUM('Control Sample Data'!R$3:R$50)&gt;10,IF(AND(ISNUMBER('Control Sample Data'!R47),'Control Sample Data'!R47&lt;37,'Control Sample Data'!R47&gt;0),'Control Sample Data'!R47,37),"")</f>
        <v/>
      </c>
      <c r="S47" s="86" t="str">
        <f>IF(SUM('Control Sample Data'!S$3:S$50)&gt;10,IF(AND(ISNUMBER('Control Sample Data'!S47),'Control Sample Data'!S47&lt;37,'Control Sample Data'!S47&gt;0),'Control Sample Data'!S47,37),"")</f>
        <v/>
      </c>
      <c r="T47" s="86" t="str">
        <f>IF(SUM('Control Sample Data'!T$3:T$50)&gt;10,IF(AND(ISNUMBER('Control Sample Data'!T47),'Control Sample Data'!T47&lt;37,'Control Sample Data'!T47&gt;0),'Control Sample Data'!T47,37),"")</f>
        <v/>
      </c>
      <c r="U47" s="86" t="str">
        <f>IF(SUM('Control Sample Data'!U$3:U$50)&gt;10,IF(AND(ISNUMBER('Control Sample Data'!U47),'Control Sample Data'!U47&lt;37,'Control Sample Data'!U47&gt;0),'Control Sample Data'!U47,37),"")</f>
        <v/>
      </c>
      <c r="V47" s="86" t="str">
        <f>IF(SUM('Control Sample Data'!V$3:V$50)&gt;10,IF(AND(ISNUMBER('Control Sample Data'!V47),'Control Sample Data'!V47&lt;37,'Control Sample Data'!V47&gt;0),'Control Sample Data'!V47,37),"")</f>
        <v/>
      </c>
      <c r="W47" s="86" t="str">
        <f>IF(SUM('Control Sample Data'!W$3:W$50)&gt;10,IF(AND(ISNUMBER('Control Sample Data'!W47),'Control Sample Data'!W47&lt;37,'Control Sample Data'!W47&gt;0),'Control Sample Data'!W47,37),"")</f>
        <v/>
      </c>
      <c r="X47" s="86" t="str">
        <f>IF(SUM('Control Sample Data'!X$3:X$50)&gt;10,IF(AND(ISNUMBER('Control Sample Data'!X47),'Control Sample Data'!X47&lt;37,'Control Sample Data'!X47&gt;0),'Control Sample Data'!X47,37),"")</f>
        <v/>
      </c>
      <c r="Y47" s="86" t="str">
        <f>IF(SUM('Control Sample Data'!Y$3:Y$50)&gt;10,IF(AND(ISNUMBER('Control Sample Data'!Y47),'Control Sample Data'!Y47&lt;37,'Control Sample Data'!Y47&gt;0),'Control Sample Data'!Y47,37),"")</f>
        <v/>
      </c>
      <c r="Z47" s="86" t="str">
        <f>IF(SUM('Control Sample Data'!Z$3:Z$50)&gt;10,IF(AND(ISNUMBER('Control Sample Data'!Z47),'Control Sample Data'!Z47&lt;37,'Control Sample Data'!Z47&gt;0),'Control Sample Data'!Z47,37),"")</f>
        <v/>
      </c>
      <c r="AA47" s="86" t="str">
        <f>IF(SUM('Control Sample Data'!AA$3:AA$50)&gt;10,IF(AND(ISNUMBER('Control Sample Data'!AA47),'Control Sample Data'!AA47&lt;37,'Control Sample Data'!AA47&gt;0),'Control Sample Data'!AA47,37),"")</f>
        <v/>
      </c>
      <c r="AB47" s="86" t="str">
        <f>IF(SUM('Control Sample Data'!AB$3:AB$50)&gt;10,IF(AND(ISNUMBER('Control Sample Data'!AB47),'Control Sample Data'!AB47&lt;37,'Control Sample Data'!AB47&gt;0),'Control Sample Data'!AB47,37),"")</f>
        <v/>
      </c>
      <c r="AC47" s="86" t="str">
        <f>IF(SUM('Control Sample Data'!AC$3:AC$50)&gt;10,IF(AND(ISNUMBER('Control Sample Data'!AC47),'Control Sample Data'!AC47&lt;37,'Control Sample Data'!AC47&gt;0),'Control Sample Data'!AC47,37),"")</f>
        <v/>
      </c>
      <c r="AD47" s="86" t="str">
        <f>IF(SUM('Control Sample Data'!AD$3:AD$50)&gt;10,IF(AND(ISNUMBER('Control Sample Data'!AD47),'Control Sample Data'!AD47&lt;37,'Control Sample Data'!AD47&gt;0),'Control Sample Data'!AD47,37),"")</f>
        <v/>
      </c>
      <c r="AE47" s="86" t="str">
        <f>IF(SUM('Control Sample Data'!AE$3:AE$50)&gt;10,IF(AND(ISNUMBER('Control Sample Data'!AE47),'Control Sample Data'!AE47&lt;37,'Control Sample Data'!AE47&gt;0),'Control Sample Data'!AE47,37),"")</f>
        <v/>
      </c>
      <c r="AF47" s="86" t="str">
        <f>IF(SUM('Control Sample Data'!AF$3:AF$50)&gt;10,IF(AND(ISNUMBER('Control Sample Data'!AF47),'Control Sample Data'!AF47&lt;37,'Control Sample Data'!AF47&gt;0),'Control Sample Data'!AF47,37),"")</f>
        <v/>
      </c>
      <c r="AG47" s="86" t="str">
        <f>IF(SUM('Control Sample Data'!AG$3:AG$50)&gt;10,IF(AND(ISNUMBER('Control Sample Data'!AG47),'Control Sample Data'!AG47&lt;37,'Control Sample Data'!AG47&gt;0),'Control Sample Data'!AG47,37),"")</f>
        <v/>
      </c>
      <c r="AH47" s="86" t="str">
        <f>IF(SUM('Control Sample Data'!AH$3:AH$50)&gt;10,IF(AND(ISNUMBER('Control Sample Data'!AH47),'Control Sample Data'!AH47&lt;37,'Control Sample Data'!AH47&gt;0),'Control Sample Data'!AH47,37),"")</f>
        <v/>
      </c>
      <c r="AI47" s="86" t="str">
        <f>IF(SUM('Control Sample Data'!AI$3:AI$50)&gt;10,IF(AND(ISNUMBER('Control Sample Data'!AI47),'Control Sample Data'!AI47&lt;37,'Control Sample Data'!AI47&gt;0),'Control Sample Data'!AI47,37),"")</f>
        <v/>
      </c>
      <c r="AJ47" s="86" t="str">
        <f>IF(SUM('Control Sample Data'!AJ$3:AJ$50)&gt;10,IF(AND(ISNUMBER('Control Sample Data'!AJ47),'Control Sample Data'!AJ47&lt;37,'Control Sample Data'!AJ47&gt;0),'Control Sample Data'!AJ47,37),"")</f>
        <v/>
      </c>
      <c r="AK47" s="86" t="str">
        <f>IF(SUM('Control Sample Data'!AK$3:AK$50)&gt;10,IF(AND(ISNUMBER('Control Sample Data'!AK47),'Control Sample Data'!AK47&lt;37,'Control Sample Data'!AK47&gt;0),'Control Sample Data'!AK47,37),"")</f>
        <v/>
      </c>
      <c r="AL47" s="86" t="str">
        <f>IF(SUM('Control Sample Data'!AL$3:AL$50)&gt;10,IF(AND(ISNUMBER('Control Sample Data'!AL47),'Control Sample Data'!AL47&lt;37,'Control Sample Data'!AL47&gt;0),'Control Sample Data'!AL47,37),"")</f>
        <v/>
      </c>
      <c r="AM47" s="86" t="str">
        <f>IF(SUM('Control Sample Data'!AM$3:AM$50)&gt;10,IF(AND(ISNUMBER('Control Sample Data'!AM47),'Control Sample Data'!AM47&lt;37,'Control Sample Data'!AM47&gt;0),'Control Sample Data'!AM47,37),"")</f>
        <v/>
      </c>
      <c r="AN47" s="86" t="str">
        <f>IF(SUM('Control Sample Data'!AN$3:AN$50)&gt;10,IF(AND(ISNUMBER('Control Sample Data'!AN47),'Control Sample Data'!AN47&lt;37,'Control Sample Data'!AN47&gt;0),'Control Sample Data'!AN47,37),"")</f>
        <v/>
      </c>
      <c r="AO47" s="86" t="str">
        <f>IF(SUM('Control Sample Data'!AO$3:AO$50)&gt;10,IF(AND(ISNUMBER('Control Sample Data'!AO47),'Control Sample Data'!AO47&lt;37,'Control Sample Data'!AO47&gt;0),'Control Sample Data'!AO47,37),"")</f>
        <v/>
      </c>
      <c r="AP47" s="86" t="str">
        <f>IF(SUM('Control Sample Data'!AP$3:AP$50)&gt;10,IF(AND(ISNUMBER('Control Sample Data'!AP47),'Control Sample Data'!AP47&lt;37,'Control Sample Data'!AP47&gt;0),'Control Sample Data'!AP47,37),"")</f>
        <v/>
      </c>
      <c r="AQ47" s="86" t="str">
        <f>IF(SUM('Control Sample Data'!AQ$3:AQ$50)&gt;10,IF(AND(ISNUMBER('Control Sample Data'!AQ47),'Control Sample Data'!AQ47&lt;37,'Control Sample Data'!AQ47&gt;0),'Control Sample Data'!AQ47,37),"")</f>
        <v/>
      </c>
      <c r="AR47" s="86" t="str">
        <f>IF(SUM('Control Sample Data'!AR$3:AR$50)&gt;10,IF(AND(ISNUMBER('Control Sample Data'!AR47),'Control Sample Data'!AR47&lt;37,'Control Sample Data'!AR47&gt;0),'Control Sample Data'!AR47,37),"")</f>
        <v/>
      </c>
      <c r="AS47" s="86" t="str">
        <f>IF(SUM('Control Sample Data'!AS$3:AS$50)&gt;10,IF(AND(ISNUMBER('Control Sample Data'!AS47),'Control Sample Data'!AS47&lt;37,'Control Sample Data'!AS47&gt;0),'Control Sample Data'!AS47,37),"")</f>
        <v/>
      </c>
      <c r="AT47" s="86" t="str">
        <f>IF(SUM('Control Sample Data'!AT$3:AT$50)&gt;10,IF(AND(ISNUMBER('Control Sample Data'!AT47),'Control Sample Data'!AT47&lt;37,'Control Sample Data'!AT47&gt;0),'Control Sample Data'!AT47,37),"")</f>
        <v/>
      </c>
      <c r="AU47" s="86" t="str">
        <f>IF(SUM('Control Sample Data'!AU$3:AU$50)&gt;10,IF(AND(ISNUMBER('Control Sample Data'!AU47),'Control Sample Data'!AU47&lt;37,'Control Sample Data'!AU47&gt;0),'Control Sample Data'!AU47,37),"")</f>
        <v/>
      </c>
      <c r="AV47" s="86" t="str">
        <f>IF(SUM('Control Sample Data'!AV$3:AV$50)&gt;10,IF(AND(ISNUMBER('Control Sample Data'!AV47),'Control Sample Data'!AV47&lt;37,'Control Sample Data'!AV47&gt;0),'Control Sample Data'!AV47,37),"")</f>
        <v/>
      </c>
      <c r="AW47" s="86" t="str">
        <f>IF(SUM('Control Sample Data'!AW$3:AW$50)&gt;10,IF(AND(ISNUMBER('Control Sample Data'!AW47),'Control Sample Data'!AW47&lt;37,'Control Sample Data'!AW47&gt;0),'Control Sample Data'!AW47,37),"")</f>
        <v/>
      </c>
      <c r="AX47" s="86" t="str">
        <f>IF(SUM('Control Sample Data'!AX$3:AX$50)&gt;10,IF(AND(ISNUMBER('Control Sample Data'!AX47),'Control Sample Data'!AX47&lt;37,'Control Sample Data'!AX47&gt;0),'Control Sample Data'!AX47,37),"")</f>
        <v/>
      </c>
      <c r="AY47" s="87">
        <f>IF(ISERROR(AVERAGE(Calculations!C47:AX47)),"",AVERAGE(Calculations!C47:AX47))</f>
        <v>37</v>
      </c>
      <c r="AZ47" s="87">
        <f>IF(ISERROR(STDEV(Calculations!C47:AX47)),"",IF(COUNT(Calculations!C47:AX47)&lt;3,"N/A",STDEV(Calculations!C47:AX47)))</f>
        <v>0</v>
      </c>
      <c r="BA47" s="84" t="s">
        <v>1561</v>
      </c>
      <c r="BB47" s="85" t="str">
        <f>'Array Table'!B46</f>
        <v>Subdoligranulum variabile</v>
      </c>
      <c r="BC47" s="86">
        <f>IF(SUM('Test Sample Data'!C$3:C$50)&gt;10,IF(AND(ISNUMBER('Test Sample Data'!C47),'Test Sample Data'!C47&lt;37,'Test Sample Data'!C47&gt;0),'Test Sample Data'!C47,37),"")</f>
        <v>37</v>
      </c>
      <c r="BD47" s="86">
        <f>IF(SUM('Test Sample Data'!D$3:D$50)&gt;10,IF(AND(ISNUMBER('Test Sample Data'!D47),'Test Sample Data'!D47&lt;37,'Test Sample Data'!D47&gt;0),'Test Sample Data'!D47,37),"")</f>
        <v>35.229999999999997</v>
      </c>
      <c r="BE47" s="86">
        <f>IF(SUM('Test Sample Data'!E$3:E$50)&gt;10,IF(AND(ISNUMBER('Test Sample Data'!E47),'Test Sample Data'!E47&lt;37,'Test Sample Data'!E47&gt;0),'Test Sample Data'!E47,37),"")</f>
        <v>36.61</v>
      </c>
      <c r="BF47" s="86" t="str">
        <f>IF(SUM('Test Sample Data'!F$3:F$50)&gt;10,IF(AND(ISNUMBER('Test Sample Data'!F47),'Test Sample Data'!F47&lt;37,'Test Sample Data'!F47&gt;0),'Test Sample Data'!F47,37),"")</f>
        <v/>
      </c>
      <c r="BG47" s="86" t="str">
        <f>IF(SUM('Test Sample Data'!G$3:G$50)&gt;10,IF(AND(ISNUMBER('Test Sample Data'!G47),'Test Sample Data'!G47&lt;37,'Test Sample Data'!G47&gt;0),'Test Sample Data'!G47,37),"")</f>
        <v/>
      </c>
      <c r="BH47" s="86" t="str">
        <f>IF(SUM('Test Sample Data'!H$3:H$50)&gt;10,IF(AND(ISNUMBER('Test Sample Data'!H47),'Test Sample Data'!H47&lt;37,'Test Sample Data'!H47&gt;0),'Test Sample Data'!H47,37),"")</f>
        <v/>
      </c>
      <c r="BI47" s="86" t="str">
        <f>IF(SUM('Test Sample Data'!I$3:I$50)&gt;10,IF(AND(ISNUMBER('Test Sample Data'!I47),'Test Sample Data'!I47&lt;37,'Test Sample Data'!I47&gt;0),'Test Sample Data'!I47,37),"")</f>
        <v/>
      </c>
      <c r="BJ47" s="86" t="str">
        <f>IF(SUM('Test Sample Data'!J$3:J$50)&gt;10,IF(AND(ISNUMBER('Test Sample Data'!J47),'Test Sample Data'!J47&lt;37,'Test Sample Data'!J47&gt;0),'Test Sample Data'!J47,37),"")</f>
        <v/>
      </c>
      <c r="BK47" s="86" t="str">
        <f>IF(SUM('Test Sample Data'!K$3:K$50)&gt;10,IF(AND(ISNUMBER('Test Sample Data'!K47),'Test Sample Data'!K47&lt;37,'Test Sample Data'!K47&gt;0),'Test Sample Data'!K47,37),"")</f>
        <v/>
      </c>
      <c r="BL47" s="86" t="str">
        <f>IF(SUM('Test Sample Data'!L$3:L$50)&gt;10,IF(AND(ISNUMBER('Test Sample Data'!L47),'Test Sample Data'!L47&lt;37,'Test Sample Data'!L47&gt;0),'Test Sample Data'!L47,37),"")</f>
        <v/>
      </c>
      <c r="BM47" s="86" t="str">
        <f>IF(SUM('Test Sample Data'!M$3:M$50)&gt;10,IF(AND(ISNUMBER('Test Sample Data'!M47),'Test Sample Data'!M47&lt;37,'Test Sample Data'!M47&gt;0),'Test Sample Data'!M47,37),"")</f>
        <v/>
      </c>
      <c r="BN47" s="86" t="str">
        <f>IF(SUM('Test Sample Data'!N$3:N$50)&gt;10,IF(AND(ISNUMBER('Test Sample Data'!N47),'Test Sample Data'!N47&lt;37,'Test Sample Data'!N47&gt;0),'Test Sample Data'!N47,37),"")</f>
        <v/>
      </c>
      <c r="BO47" s="86" t="str">
        <f>IF(SUM('Test Sample Data'!O$3:O$50)&gt;10,IF(AND(ISNUMBER('Test Sample Data'!O47),'Test Sample Data'!O47&lt;37,'Test Sample Data'!O47&gt;0),'Test Sample Data'!O47,37),"")</f>
        <v/>
      </c>
      <c r="BP47" s="86" t="str">
        <f>IF(SUM('Test Sample Data'!P$3:P$50)&gt;10,IF(AND(ISNUMBER('Test Sample Data'!P47),'Test Sample Data'!P47&lt;37,'Test Sample Data'!P47&gt;0),'Test Sample Data'!P47,37),"")</f>
        <v/>
      </c>
      <c r="BQ47" s="86" t="str">
        <f>IF(SUM('Test Sample Data'!Q$3:Q$50)&gt;10,IF(AND(ISNUMBER('Test Sample Data'!Q47),'Test Sample Data'!Q47&lt;37,'Test Sample Data'!Q47&gt;0),'Test Sample Data'!Q47,37),"")</f>
        <v/>
      </c>
      <c r="BR47" s="86" t="str">
        <f>IF(SUM('Test Sample Data'!R$3:R$50)&gt;10,IF(AND(ISNUMBER('Test Sample Data'!R47),'Test Sample Data'!R47&lt;37,'Test Sample Data'!R47&gt;0),'Test Sample Data'!R47,37),"")</f>
        <v/>
      </c>
      <c r="BS47" s="86" t="str">
        <f>IF(SUM('Test Sample Data'!S$3:S$50)&gt;10,IF(AND(ISNUMBER('Test Sample Data'!S47),'Test Sample Data'!S47&lt;37,'Test Sample Data'!S47&gt;0),'Test Sample Data'!S47,37),"")</f>
        <v/>
      </c>
      <c r="BT47" s="86" t="str">
        <f>IF(SUM('Test Sample Data'!T$3:T$50)&gt;10,IF(AND(ISNUMBER('Test Sample Data'!T47),'Test Sample Data'!T47&lt;37,'Test Sample Data'!T47&gt;0),'Test Sample Data'!T47,37),"")</f>
        <v/>
      </c>
      <c r="BU47" s="86" t="str">
        <f>IF(SUM('Test Sample Data'!U$3:U$50)&gt;10,IF(AND(ISNUMBER('Test Sample Data'!U47),'Test Sample Data'!U47&lt;37,'Test Sample Data'!U47&gt;0),'Test Sample Data'!U47,37),"")</f>
        <v/>
      </c>
      <c r="BV47" s="86" t="str">
        <f>IF(SUM('Test Sample Data'!V$3:V$50)&gt;10,IF(AND(ISNUMBER('Test Sample Data'!V47),'Test Sample Data'!V47&lt;37,'Test Sample Data'!V47&gt;0),'Test Sample Data'!V47,37),"")</f>
        <v/>
      </c>
      <c r="BW47" s="86" t="str">
        <f>IF(SUM('Test Sample Data'!W$3:W$50)&gt;10,IF(AND(ISNUMBER('Test Sample Data'!W47),'Test Sample Data'!W47&lt;37,'Test Sample Data'!W47&gt;0),'Test Sample Data'!W47,37),"")</f>
        <v/>
      </c>
      <c r="BX47" s="86" t="str">
        <f>IF(SUM('Test Sample Data'!X$3:X$50)&gt;10,IF(AND(ISNUMBER('Test Sample Data'!X47),'Test Sample Data'!X47&lt;37,'Test Sample Data'!X47&gt;0),'Test Sample Data'!X47,37),"")</f>
        <v/>
      </c>
      <c r="BY47" s="86" t="str">
        <f>IF(SUM('Test Sample Data'!Y$3:Y$50)&gt;10,IF(AND(ISNUMBER('Test Sample Data'!Y47),'Test Sample Data'!Y47&lt;37,'Test Sample Data'!Y47&gt;0),'Test Sample Data'!Y47,37),"")</f>
        <v/>
      </c>
      <c r="BZ47" s="86" t="str">
        <f>IF(SUM('Test Sample Data'!Z$3:Z$50)&gt;10,IF(AND(ISNUMBER('Test Sample Data'!Z47),'Test Sample Data'!Z47&lt;37,'Test Sample Data'!Z47&gt;0),'Test Sample Data'!Z47,37),"")</f>
        <v/>
      </c>
      <c r="CA47" s="86" t="str">
        <f>IF(SUM('Test Sample Data'!AA$3:AA$50)&gt;10,IF(AND(ISNUMBER('Test Sample Data'!AA47),'Test Sample Data'!AA47&lt;37,'Test Sample Data'!AA47&gt;0),'Test Sample Data'!AA47,37),"")</f>
        <v/>
      </c>
      <c r="CB47" s="86" t="str">
        <f>IF(SUM('Test Sample Data'!AB$3:AB$50)&gt;10,IF(AND(ISNUMBER('Test Sample Data'!AB47),'Test Sample Data'!AB47&lt;37,'Test Sample Data'!AB47&gt;0),'Test Sample Data'!AB47,37),"")</f>
        <v/>
      </c>
      <c r="CC47" s="86" t="str">
        <f>IF(SUM('Test Sample Data'!AC$3:AC$50)&gt;10,IF(AND(ISNUMBER('Test Sample Data'!AC47),'Test Sample Data'!AC47&lt;37,'Test Sample Data'!AC47&gt;0),'Test Sample Data'!AC47,37),"")</f>
        <v/>
      </c>
      <c r="CD47" s="86" t="str">
        <f>IF(SUM('Test Sample Data'!AD$3:AD$50)&gt;10,IF(AND(ISNUMBER('Test Sample Data'!AD47),'Test Sample Data'!AD47&lt;37,'Test Sample Data'!AD47&gt;0),'Test Sample Data'!AD47,37),"")</f>
        <v/>
      </c>
      <c r="CE47" s="86" t="str">
        <f>IF(SUM('Test Sample Data'!AE$3:AE$50)&gt;10,IF(AND(ISNUMBER('Test Sample Data'!AE47),'Test Sample Data'!AE47&lt;37,'Test Sample Data'!AE47&gt;0),'Test Sample Data'!AE47,37),"")</f>
        <v/>
      </c>
      <c r="CF47" s="86" t="str">
        <f>IF(SUM('Test Sample Data'!AF$3:AF$50)&gt;10,IF(AND(ISNUMBER('Test Sample Data'!AF47),'Test Sample Data'!AF47&lt;37,'Test Sample Data'!AF47&gt;0),'Test Sample Data'!AF47,37),"")</f>
        <v/>
      </c>
      <c r="CG47" s="86" t="str">
        <f>IF(SUM('Test Sample Data'!AG$3:AG$50)&gt;10,IF(AND(ISNUMBER('Test Sample Data'!AG47),'Test Sample Data'!AG47&lt;37,'Test Sample Data'!AG47&gt;0),'Test Sample Data'!AG47,37),"")</f>
        <v/>
      </c>
      <c r="CH47" s="86" t="str">
        <f>IF(SUM('Test Sample Data'!AH$3:AH$50)&gt;10,IF(AND(ISNUMBER('Test Sample Data'!AH47),'Test Sample Data'!AH47&lt;37,'Test Sample Data'!AH47&gt;0),'Test Sample Data'!AH47,37),"")</f>
        <v/>
      </c>
      <c r="CI47" s="86" t="str">
        <f>IF(SUM('Test Sample Data'!AI$3:AI$50)&gt;10,IF(AND(ISNUMBER('Test Sample Data'!AI47),'Test Sample Data'!AI47&lt;37,'Test Sample Data'!AI47&gt;0),'Test Sample Data'!AI47,37),"")</f>
        <v/>
      </c>
      <c r="CJ47" s="86" t="str">
        <f>IF(SUM('Test Sample Data'!AJ$3:AJ$50)&gt;10,IF(AND(ISNUMBER('Test Sample Data'!AJ47),'Test Sample Data'!AJ47&lt;37,'Test Sample Data'!AJ47&gt;0),'Test Sample Data'!AJ47,37),"")</f>
        <v/>
      </c>
      <c r="CK47" s="86" t="str">
        <f>IF(SUM('Test Sample Data'!AK$3:AK$50)&gt;10,IF(AND(ISNUMBER('Test Sample Data'!AK47),'Test Sample Data'!AK47&lt;37,'Test Sample Data'!AK47&gt;0),'Test Sample Data'!AK47,37),"")</f>
        <v/>
      </c>
      <c r="CL47" s="86" t="str">
        <f>IF(SUM('Test Sample Data'!AL$3:AL$50)&gt;10,IF(AND(ISNUMBER('Test Sample Data'!AL47),'Test Sample Data'!AL47&lt;37,'Test Sample Data'!AL47&gt;0),'Test Sample Data'!AL47,37),"")</f>
        <v/>
      </c>
      <c r="CM47" s="86" t="str">
        <f>IF(SUM('Test Sample Data'!AM$3:AM$50)&gt;10,IF(AND(ISNUMBER('Test Sample Data'!AM47),'Test Sample Data'!AM47&lt;37,'Test Sample Data'!AM47&gt;0),'Test Sample Data'!AM47,37),"")</f>
        <v/>
      </c>
      <c r="CN47" s="86" t="str">
        <f>IF(SUM('Test Sample Data'!AN$3:AN$50)&gt;10,IF(AND(ISNUMBER('Test Sample Data'!AN47),'Test Sample Data'!AN47&lt;37,'Test Sample Data'!AN47&gt;0),'Test Sample Data'!AN47,37),"")</f>
        <v/>
      </c>
      <c r="CO47" s="86" t="str">
        <f>IF(SUM('Test Sample Data'!AO$3:AO$50)&gt;10,IF(AND(ISNUMBER('Test Sample Data'!AO47),'Test Sample Data'!AO47&lt;37,'Test Sample Data'!AO47&gt;0),'Test Sample Data'!AO47,37),"")</f>
        <v/>
      </c>
      <c r="CP47" s="86" t="str">
        <f>IF(SUM('Test Sample Data'!AP$3:AP$50)&gt;10,IF(AND(ISNUMBER('Test Sample Data'!AP47),'Test Sample Data'!AP47&lt;37,'Test Sample Data'!AP47&gt;0),'Test Sample Data'!AP47,37),"")</f>
        <v/>
      </c>
      <c r="CQ47" s="86" t="str">
        <f>IF(SUM('Test Sample Data'!AQ$3:AQ$50)&gt;10,IF(AND(ISNUMBER('Test Sample Data'!AQ47),'Test Sample Data'!AQ47&lt;37,'Test Sample Data'!AQ47&gt;0),'Test Sample Data'!AQ47,37),"")</f>
        <v/>
      </c>
      <c r="CR47" s="86" t="str">
        <f>IF(SUM('Test Sample Data'!AR$3:AR$50)&gt;10,IF(AND(ISNUMBER('Test Sample Data'!AR47),'Test Sample Data'!AR47&lt;37,'Test Sample Data'!AR47&gt;0),'Test Sample Data'!AR47,37),"")</f>
        <v/>
      </c>
      <c r="CS47" s="86" t="str">
        <f>IF(SUM('Test Sample Data'!AS$3:AS$50)&gt;10,IF(AND(ISNUMBER('Test Sample Data'!AS47),'Test Sample Data'!AS47&lt;37,'Test Sample Data'!AS47&gt;0),'Test Sample Data'!AS47,37),"")</f>
        <v/>
      </c>
      <c r="CT47" s="86" t="str">
        <f>IF(SUM('Test Sample Data'!AT$3:AT$50)&gt;10,IF(AND(ISNUMBER('Test Sample Data'!AT47),'Test Sample Data'!AT47&lt;37,'Test Sample Data'!AT47&gt;0),'Test Sample Data'!AT47,37),"")</f>
        <v/>
      </c>
      <c r="CU47" s="86" t="str">
        <f>IF(SUM('Test Sample Data'!AU$3:AU$50)&gt;10,IF(AND(ISNUMBER('Test Sample Data'!AU47),'Test Sample Data'!AU47&lt;37,'Test Sample Data'!AU47&gt;0),'Test Sample Data'!AU47,37),"")</f>
        <v/>
      </c>
      <c r="CV47" s="86" t="str">
        <f>IF(SUM('Test Sample Data'!AV$3:AV$50)&gt;10,IF(AND(ISNUMBER('Test Sample Data'!AV47),'Test Sample Data'!AV47&lt;37,'Test Sample Data'!AV47&gt;0),'Test Sample Data'!AV47,37),"")</f>
        <v/>
      </c>
      <c r="CW47" s="86" t="str">
        <f>IF(SUM('Test Sample Data'!AW$3:AW$50)&gt;10,IF(AND(ISNUMBER('Test Sample Data'!AW47),'Test Sample Data'!AW47&lt;37,'Test Sample Data'!AW47&gt;0),'Test Sample Data'!AW47,37),"")</f>
        <v/>
      </c>
      <c r="CX47" s="86" t="str">
        <f>IF(SUM('Test Sample Data'!AX$3:AX$50)&gt;10,IF(AND(ISNUMBER('Test Sample Data'!AX47),'Test Sample Data'!AX47&lt;37,'Test Sample Data'!AX47&gt;0),'Test Sample Data'!AX47,37),"")</f>
        <v/>
      </c>
      <c r="CY47" s="87">
        <f>IF(ISERROR(AVERAGE(Calculations!BC47:CX47)),"",AVERAGE(Calculations!BC47:CX47))</f>
        <v>36.279999999999994</v>
      </c>
      <c r="CZ47" s="87">
        <f>IF(ISERROR(STDEV(Calculations!BC47:CX47)),"",IF(COUNT(Calculations!BC47:CX47)&lt;3,"N/A",STDEV(Calculations!BC47:CX47)))</f>
        <v>0.93000000000000171</v>
      </c>
      <c r="DA47" s="84" t="s">
        <v>1561</v>
      </c>
      <c r="DB47" s="85" t="str">
        <f>'Array Table'!B46</f>
        <v>Subdoligranulum variabile</v>
      </c>
      <c r="DC47" s="87">
        <f>IF(SUM('No Template Controls'!C$3:C$50)&gt;10,IF(AND(ISNUMBER('No Template Controls'!C47),'No Template Controls'!C47&lt;37,'No Template Controls'!C47&gt;0),'No Template Controls'!C47,37),"")</f>
        <v>37</v>
      </c>
      <c r="DD47" s="87">
        <f>IF(SUM('No Template Controls'!D$3:D$50)&gt;10,IF(AND(ISNUMBER('No Template Controls'!D47),'No Template Controls'!D47&lt;37,'No Template Controls'!D47&gt;0),'No Template Controls'!D47,37),"")</f>
        <v>37</v>
      </c>
      <c r="DE47" s="87">
        <f>IF(SUM('No Template Controls'!E$3:E$50)&gt;10,IF(AND(ISNUMBER('No Template Controls'!E47),'No Template Controls'!E47&lt;37,'No Template Controls'!E47&gt;0),'No Template Controls'!E47,37),"")</f>
        <v>37</v>
      </c>
      <c r="DF47" s="87" t="str">
        <f>IF(SUM('No Template Controls'!F$3:F$50)&gt;10,IF(AND(ISNUMBER('No Template Controls'!F47),'No Template Controls'!F47&lt;37,'No Template Controls'!F47&gt;0),'No Template Controls'!F47,37),"")</f>
        <v/>
      </c>
      <c r="DG47" s="87" t="str">
        <f>IF(SUM('No Template Controls'!G$3:G$50)&gt;10,IF(AND(ISNUMBER('No Template Controls'!G47),'No Template Controls'!G47&lt;37,'No Template Controls'!G47&gt;0),'No Template Controls'!G47,37),"")</f>
        <v/>
      </c>
      <c r="DH47" s="87" t="str">
        <f>IF(SUM('No Template Controls'!H$3:H$50)&gt;10,IF(AND(ISNUMBER('No Template Controls'!H47),'No Template Controls'!H47&lt;37,'No Template Controls'!H47&gt;0),'No Template Controls'!H47,37),"")</f>
        <v/>
      </c>
      <c r="DI47" s="87">
        <f>IF(ISERROR(AVERAGE(Calculations!DC47:DH47)),"",AVERAGE(Calculations!DC47:DH47))</f>
        <v>37</v>
      </c>
      <c r="DJ47" s="87">
        <f>IF(ISERROR(STDEV(Calculations!DC47:DH47)),"",IF(COUNT(Calculations!DC47:DH47)&lt;3,"N/A",STDEV(Calculations!DC47:DH47)))</f>
        <v>0</v>
      </c>
      <c r="DK47" s="84" t="s">
        <v>1561</v>
      </c>
      <c r="DL47" s="85" t="str">
        <f>'Array Table'!B46</f>
        <v>Subdoligranulum variabile</v>
      </c>
      <c r="DM47" s="86">
        <f t="shared" si="0"/>
        <v>12.5</v>
      </c>
      <c r="DN47" s="86">
        <f t="shared" si="1"/>
        <v>12.274999999999999</v>
      </c>
      <c r="DO47" s="86">
        <f t="shared" si="2"/>
        <v>12.5</v>
      </c>
      <c r="DP47" s="86" t="str">
        <f t="shared" si="3"/>
        <v/>
      </c>
      <c r="DQ47" s="86" t="str">
        <f t="shared" si="4"/>
        <v/>
      </c>
      <c r="DR47" s="86" t="str">
        <f t="shared" si="5"/>
        <v/>
      </c>
      <c r="DS47" s="86" t="str">
        <f t="shared" si="6"/>
        <v/>
      </c>
      <c r="DT47" s="86" t="str">
        <f t="shared" si="7"/>
        <v/>
      </c>
      <c r="DU47" s="86" t="str">
        <f t="shared" si="8"/>
        <v/>
      </c>
      <c r="DV47" s="86" t="str">
        <f t="shared" si="9"/>
        <v/>
      </c>
      <c r="DW47" s="86" t="str">
        <f t="shared" si="10"/>
        <v/>
      </c>
      <c r="DX47" s="86" t="str">
        <f t="shared" si="11"/>
        <v/>
      </c>
      <c r="DY47" s="86" t="str">
        <f t="shared" si="12"/>
        <v/>
      </c>
      <c r="DZ47" s="86" t="str">
        <f t="shared" si="13"/>
        <v/>
      </c>
      <c r="EA47" s="86" t="str">
        <f t="shared" si="14"/>
        <v/>
      </c>
      <c r="EB47" s="86" t="str">
        <f t="shared" si="15"/>
        <v/>
      </c>
      <c r="EC47" s="86" t="str">
        <f t="shared" si="16"/>
        <v/>
      </c>
      <c r="ED47" s="86" t="str">
        <f t="shared" si="17"/>
        <v/>
      </c>
      <c r="EE47" s="86" t="str">
        <f t="shared" si="18"/>
        <v/>
      </c>
      <c r="EF47" s="86" t="str">
        <f t="shared" si="19"/>
        <v/>
      </c>
      <c r="EG47" s="86" t="str">
        <f t="shared" si="20"/>
        <v/>
      </c>
      <c r="EH47" s="86" t="str">
        <f t="shared" si="21"/>
        <v/>
      </c>
      <c r="EI47" s="86" t="str">
        <f t="shared" si="22"/>
        <v/>
      </c>
      <c r="EJ47" s="86" t="str">
        <f t="shared" si="23"/>
        <v/>
      </c>
      <c r="EK47" s="86" t="str">
        <f t="shared" si="24"/>
        <v/>
      </c>
      <c r="EL47" s="86" t="str">
        <f t="shared" si="25"/>
        <v/>
      </c>
      <c r="EM47" s="86" t="str">
        <f t="shared" si="26"/>
        <v/>
      </c>
      <c r="EN47" s="86" t="str">
        <f t="shared" si="27"/>
        <v/>
      </c>
      <c r="EO47" s="86" t="str">
        <f t="shared" si="28"/>
        <v/>
      </c>
      <c r="EP47" s="86" t="str">
        <f t="shared" si="29"/>
        <v/>
      </c>
      <c r="EQ47" s="86" t="str">
        <f t="shared" si="30"/>
        <v/>
      </c>
      <c r="ER47" s="86" t="str">
        <f t="shared" si="31"/>
        <v/>
      </c>
      <c r="ES47" s="86" t="str">
        <f t="shared" si="32"/>
        <v/>
      </c>
      <c r="ET47" s="86" t="str">
        <f t="shared" si="33"/>
        <v/>
      </c>
      <c r="EU47" s="86" t="str">
        <f t="shared" si="34"/>
        <v/>
      </c>
      <c r="EV47" s="86" t="str">
        <f t="shared" si="35"/>
        <v/>
      </c>
      <c r="EW47" s="86" t="str">
        <f t="shared" si="36"/>
        <v/>
      </c>
      <c r="EX47" s="86" t="str">
        <f t="shared" si="37"/>
        <v/>
      </c>
      <c r="EY47" s="86" t="str">
        <f t="shared" si="38"/>
        <v/>
      </c>
      <c r="EZ47" s="86" t="str">
        <f t="shared" si="39"/>
        <v/>
      </c>
      <c r="FA47" s="86" t="str">
        <f t="shared" si="40"/>
        <v/>
      </c>
      <c r="FB47" s="86" t="str">
        <f t="shared" si="41"/>
        <v/>
      </c>
      <c r="FC47" s="86" t="str">
        <f t="shared" si="42"/>
        <v/>
      </c>
      <c r="FD47" s="86" t="str">
        <f t="shared" si="43"/>
        <v/>
      </c>
      <c r="FE47" s="86" t="str">
        <f t="shared" si="44"/>
        <v/>
      </c>
      <c r="FF47" s="86" t="str">
        <f t="shared" si="45"/>
        <v/>
      </c>
      <c r="FG47" s="86" t="str">
        <f t="shared" si="46"/>
        <v/>
      </c>
      <c r="FH47" s="86" t="str">
        <f t="shared" si="47"/>
        <v/>
      </c>
      <c r="FI47" s="88">
        <f t="shared" si="48"/>
        <v>12.424999999999999</v>
      </c>
      <c r="FJ47" s="84" t="s">
        <v>1561</v>
      </c>
      <c r="FK47" s="85" t="str">
        <f>'Array Table'!B46</f>
        <v>Subdoligranulum variabile</v>
      </c>
      <c r="FL47" s="86">
        <f t="shared" si="49"/>
        <v>12.645</v>
      </c>
      <c r="FM47" s="86">
        <f t="shared" si="50"/>
        <v>9.8749999999999964</v>
      </c>
      <c r="FN47" s="86">
        <f t="shared" si="51"/>
        <v>12.754999999999999</v>
      </c>
      <c r="FO47" s="86" t="str">
        <f t="shared" si="52"/>
        <v/>
      </c>
      <c r="FP47" s="86" t="str">
        <f t="shared" si="53"/>
        <v/>
      </c>
      <c r="FQ47" s="86" t="str">
        <f t="shared" si="54"/>
        <v/>
      </c>
      <c r="FR47" s="86" t="str">
        <f t="shared" si="55"/>
        <v/>
      </c>
      <c r="FS47" s="86" t="str">
        <f t="shared" si="56"/>
        <v/>
      </c>
      <c r="FT47" s="86" t="str">
        <f t="shared" si="57"/>
        <v/>
      </c>
      <c r="FU47" s="86" t="str">
        <f t="shared" si="58"/>
        <v/>
      </c>
      <c r="FV47" s="86" t="str">
        <f t="shared" si="59"/>
        <v/>
      </c>
      <c r="FW47" s="86" t="str">
        <f t="shared" si="60"/>
        <v/>
      </c>
      <c r="FX47" s="86" t="str">
        <f t="shared" si="61"/>
        <v/>
      </c>
      <c r="FY47" s="86" t="str">
        <f t="shared" si="62"/>
        <v/>
      </c>
      <c r="FZ47" s="86" t="str">
        <f t="shared" si="63"/>
        <v/>
      </c>
      <c r="GA47" s="86" t="str">
        <f t="shared" si="64"/>
        <v/>
      </c>
      <c r="GB47" s="86" t="str">
        <f t="shared" si="65"/>
        <v/>
      </c>
      <c r="GC47" s="86" t="str">
        <f t="shared" si="66"/>
        <v/>
      </c>
      <c r="GD47" s="86" t="str">
        <f t="shared" si="67"/>
        <v/>
      </c>
      <c r="GE47" s="86" t="str">
        <f t="shared" si="68"/>
        <v/>
      </c>
      <c r="GF47" s="86" t="str">
        <f t="shared" si="69"/>
        <v/>
      </c>
      <c r="GG47" s="86" t="str">
        <f t="shared" si="70"/>
        <v/>
      </c>
      <c r="GH47" s="86" t="str">
        <f t="shared" si="71"/>
        <v/>
      </c>
      <c r="GI47" s="86" t="str">
        <f t="shared" si="72"/>
        <v/>
      </c>
      <c r="GJ47" s="86" t="str">
        <f t="shared" si="73"/>
        <v/>
      </c>
      <c r="GK47" s="86" t="str">
        <f t="shared" si="74"/>
        <v/>
      </c>
      <c r="GL47" s="86" t="str">
        <f t="shared" si="75"/>
        <v/>
      </c>
      <c r="GM47" s="86" t="str">
        <f t="shared" si="76"/>
        <v/>
      </c>
      <c r="GN47" s="86" t="str">
        <f t="shared" si="77"/>
        <v/>
      </c>
      <c r="GO47" s="86" t="str">
        <f t="shared" si="78"/>
        <v/>
      </c>
      <c r="GP47" s="86" t="str">
        <f t="shared" si="79"/>
        <v/>
      </c>
      <c r="GQ47" s="86" t="str">
        <f t="shared" si="80"/>
        <v/>
      </c>
      <c r="GR47" s="86" t="str">
        <f t="shared" si="81"/>
        <v/>
      </c>
      <c r="GS47" s="86" t="str">
        <f t="shared" si="82"/>
        <v/>
      </c>
      <c r="GT47" s="86" t="str">
        <f t="shared" si="83"/>
        <v/>
      </c>
      <c r="GU47" s="86" t="str">
        <f t="shared" si="84"/>
        <v/>
      </c>
      <c r="GV47" s="86" t="str">
        <f t="shared" si="85"/>
        <v/>
      </c>
      <c r="GW47" s="86" t="str">
        <f t="shared" si="86"/>
        <v/>
      </c>
      <c r="GX47" s="86" t="str">
        <f t="shared" si="87"/>
        <v/>
      </c>
      <c r="GY47" s="86" t="str">
        <f t="shared" si="88"/>
        <v/>
      </c>
      <c r="GZ47" s="86" t="str">
        <f t="shared" si="89"/>
        <v/>
      </c>
      <c r="HA47" s="86" t="str">
        <f t="shared" si="90"/>
        <v/>
      </c>
      <c r="HB47" s="86" t="str">
        <f t="shared" si="91"/>
        <v/>
      </c>
      <c r="HC47" s="86" t="str">
        <f t="shared" si="92"/>
        <v/>
      </c>
      <c r="HD47" s="86" t="str">
        <f t="shared" si="93"/>
        <v/>
      </c>
      <c r="HE47" s="86" t="str">
        <f t="shared" si="94"/>
        <v/>
      </c>
      <c r="HF47" s="86" t="str">
        <f t="shared" si="95"/>
        <v/>
      </c>
      <c r="HG47" s="86" t="str">
        <f t="shared" si="96"/>
        <v/>
      </c>
      <c r="HH47" s="89">
        <f t="shared" si="97"/>
        <v>11.758333333333331</v>
      </c>
      <c r="HI47" s="84" t="s">
        <v>1561</v>
      </c>
      <c r="HJ47" s="85" t="str">
        <f>'Array Table'!B46</f>
        <v>Subdoligranulum variabile</v>
      </c>
      <c r="HK47" s="87">
        <f t="shared" si="296"/>
        <v>1.5874010519682014</v>
      </c>
      <c r="HL47" s="90">
        <f t="shared" si="149"/>
        <v>1.5874010519682014</v>
      </c>
      <c r="HM47" s="87">
        <f t="shared" si="150"/>
        <v>0.20068666377598796</v>
      </c>
      <c r="HN47" s="84" t="s">
        <v>1561</v>
      </c>
      <c r="HO47" s="85" t="str">
        <f>'Array Table'!B46</f>
        <v>Subdoligranulum variabile</v>
      </c>
      <c r="HP47" s="92">
        <f t="shared" si="151"/>
        <v>0</v>
      </c>
      <c r="HQ47" s="92">
        <f t="shared" si="236"/>
        <v>0</v>
      </c>
      <c r="HR47" s="92">
        <f t="shared" si="237"/>
        <v>0</v>
      </c>
      <c r="HS47" s="92" t="str">
        <f t="shared" si="238"/>
        <v/>
      </c>
      <c r="HT47" s="92" t="str">
        <f t="shared" si="239"/>
        <v/>
      </c>
      <c r="HU47" s="92" t="str">
        <f t="shared" si="240"/>
        <v/>
      </c>
      <c r="HV47" s="92" t="str">
        <f t="shared" si="241"/>
        <v/>
      </c>
      <c r="HW47" s="92" t="str">
        <f t="shared" si="242"/>
        <v/>
      </c>
      <c r="HX47" s="92" t="str">
        <f t="shared" si="243"/>
        <v/>
      </c>
      <c r="HY47" s="92" t="str">
        <f t="shared" si="244"/>
        <v/>
      </c>
      <c r="HZ47" s="92" t="str">
        <f t="shared" si="245"/>
        <v/>
      </c>
      <c r="IA47" s="92" t="str">
        <f t="shared" si="246"/>
        <v/>
      </c>
      <c r="IB47" s="92" t="str">
        <f t="shared" si="247"/>
        <v/>
      </c>
      <c r="IC47" s="92" t="str">
        <f t="shared" si="248"/>
        <v/>
      </c>
      <c r="ID47" s="92" t="str">
        <f t="shared" si="249"/>
        <v/>
      </c>
      <c r="IE47" s="92" t="str">
        <f t="shared" si="250"/>
        <v/>
      </c>
      <c r="IF47" s="92" t="str">
        <f t="shared" si="251"/>
        <v/>
      </c>
      <c r="IG47" s="92" t="str">
        <f t="shared" si="252"/>
        <v/>
      </c>
      <c r="IH47" s="92" t="str">
        <f t="shared" si="253"/>
        <v/>
      </c>
      <c r="II47" s="92" t="str">
        <f t="shared" si="254"/>
        <v/>
      </c>
      <c r="IJ47" s="92" t="str">
        <f t="shared" si="255"/>
        <v/>
      </c>
      <c r="IK47" s="92" t="str">
        <f t="shared" si="155"/>
        <v/>
      </c>
      <c r="IL47" s="92" t="str">
        <f t="shared" si="156"/>
        <v/>
      </c>
      <c r="IM47" s="92" t="str">
        <f t="shared" si="157"/>
        <v/>
      </c>
      <c r="IN47" s="92" t="str">
        <f t="shared" si="158"/>
        <v/>
      </c>
      <c r="IO47" s="92" t="str">
        <f t="shared" si="159"/>
        <v/>
      </c>
      <c r="IP47" s="92" t="str">
        <f t="shared" si="160"/>
        <v/>
      </c>
      <c r="IQ47" s="92" t="str">
        <f t="shared" si="161"/>
        <v/>
      </c>
      <c r="IR47" s="92" t="str">
        <f t="shared" si="162"/>
        <v/>
      </c>
      <c r="IS47" s="92" t="str">
        <f t="shared" si="163"/>
        <v/>
      </c>
      <c r="IT47" s="92" t="str">
        <f t="shared" si="164"/>
        <v/>
      </c>
      <c r="IU47" s="92" t="str">
        <f t="shared" si="165"/>
        <v/>
      </c>
      <c r="IV47" s="92" t="str">
        <f t="shared" si="166"/>
        <v/>
      </c>
      <c r="IW47" s="92" t="str">
        <f t="shared" si="167"/>
        <v/>
      </c>
      <c r="IX47" s="92" t="str">
        <f t="shared" si="168"/>
        <v/>
      </c>
      <c r="IY47" s="92" t="str">
        <f t="shared" si="169"/>
        <v/>
      </c>
      <c r="IZ47" s="92" t="str">
        <f t="shared" si="170"/>
        <v/>
      </c>
      <c r="JA47" s="92" t="str">
        <f t="shared" si="171"/>
        <v/>
      </c>
      <c r="JB47" s="92" t="str">
        <f t="shared" si="172"/>
        <v/>
      </c>
      <c r="JC47" s="92" t="str">
        <f t="shared" si="173"/>
        <v/>
      </c>
      <c r="JD47" s="92" t="str">
        <f t="shared" si="174"/>
        <v/>
      </c>
      <c r="JE47" s="92" t="str">
        <f t="shared" si="175"/>
        <v/>
      </c>
      <c r="JF47" s="92" t="str">
        <f t="shared" si="176"/>
        <v/>
      </c>
      <c r="JG47" s="92" t="str">
        <f t="shared" si="177"/>
        <v/>
      </c>
      <c r="JH47" s="92" t="str">
        <f t="shared" si="178"/>
        <v/>
      </c>
      <c r="JI47" s="92" t="str">
        <f t="shared" si="179"/>
        <v/>
      </c>
      <c r="JJ47" s="92" t="str">
        <f t="shared" si="180"/>
        <v/>
      </c>
      <c r="JK47" s="92" t="str">
        <f t="shared" si="181"/>
        <v/>
      </c>
      <c r="JL47" s="84" t="s">
        <v>1561</v>
      </c>
      <c r="JM47" s="85" t="str">
        <f>'Array Table'!B46</f>
        <v>Subdoligranulum variabile</v>
      </c>
      <c r="JN47" s="92">
        <f t="shared" si="152"/>
        <v>0</v>
      </c>
      <c r="JO47" s="92">
        <f t="shared" si="256"/>
        <v>1.7700000000000031</v>
      </c>
      <c r="JP47" s="92">
        <f t="shared" si="257"/>
        <v>0.39000000000000057</v>
      </c>
      <c r="JQ47" s="92" t="str">
        <f t="shared" si="258"/>
        <v/>
      </c>
      <c r="JR47" s="92" t="str">
        <f t="shared" si="259"/>
        <v/>
      </c>
      <c r="JS47" s="92" t="str">
        <f t="shared" si="260"/>
        <v/>
      </c>
      <c r="JT47" s="92" t="str">
        <f t="shared" si="261"/>
        <v/>
      </c>
      <c r="JU47" s="92" t="str">
        <f t="shared" si="262"/>
        <v/>
      </c>
      <c r="JV47" s="92" t="str">
        <f t="shared" si="263"/>
        <v/>
      </c>
      <c r="JW47" s="92" t="str">
        <f t="shared" si="264"/>
        <v/>
      </c>
      <c r="JX47" s="92" t="str">
        <f t="shared" si="265"/>
        <v/>
      </c>
      <c r="JY47" s="92" t="str">
        <f t="shared" si="266"/>
        <v/>
      </c>
      <c r="JZ47" s="92" t="str">
        <f t="shared" si="267"/>
        <v/>
      </c>
      <c r="KA47" s="92" t="str">
        <f t="shared" si="268"/>
        <v/>
      </c>
      <c r="KB47" s="92" t="str">
        <f t="shared" si="269"/>
        <v/>
      </c>
      <c r="KC47" s="92" t="str">
        <f t="shared" si="270"/>
        <v/>
      </c>
      <c r="KD47" s="92" t="str">
        <f t="shared" si="271"/>
        <v/>
      </c>
      <c r="KE47" s="92" t="str">
        <f t="shared" si="272"/>
        <v/>
      </c>
      <c r="KF47" s="92" t="str">
        <f t="shared" si="273"/>
        <v/>
      </c>
      <c r="KG47" s="92" t="str">
        <f t="shared" si="274"/>
        <v/>
      </c>
      <c r="KH47" s="92" t="str">
        <f t="shared" si="275"/>
        <v/>
      </c>
      <c r="KI47" s="92" t="str">
        <f t="shared" si="182"/>
        <v/>
      </c>
      <c r="KJ47" s="92" t="str">
        <f t="shared" si="183"/>
        <v/>
      </c>
      <c r="KK47" s="92" t="str">
        <f t="shared" si="184"/>
        <v/>
      </c>
      <c r="KL47" s="92" t="str">
        <f t="shared" si="185"/>
        <v/>
      </c>
      <c r="KM47" s="92" t="str">
        <f t="shared" si="186"/>
        <v/>
      </c>
      <c r="KN47" s="92" t="str">
        <f t="shared" si="187"/>
        <v/>
      </c>
      <c r="KO47" s="92" t="str">
        <f t="shared" si="188"/>
        <v/>
      </c>
      <c r="KP47" s="92" t="str">
        <f t="shared" si="189"/>
        <v/>
      </c>
      <c r="KQ47" s="92" t="str">
        <f t="shared" si="190"/>
        <v/>
      </c>
      <c r="KR47" s="92" t="str">
        <f t="shared" si="191"/>
        <v/>
      </c>
      <c r="KS47" s="92" t="str">
        <f t="shared" si="192"/>
        <v/>
      </c>
      <c r="KT47" s="92" t="str">
        <f t="shared" si="193"/>
        <v/>
      </c>
      <c r="KU47" s="92" t="str">
        <f t="shared" si="194"/>
        <v/>
      </c>
      <c r="KV47" s="92" t="str">
        <f t="shared" si="195"/>
        <v/>
      </c>
      <c r="KW47" s="92" t="str">
        <f t="shared" si="196"/>
        <v/>
      </c>
      <c r="KX47" s="92" t="str">
        <f t="shared" si="197"/>
        <v/>
      </c>
      <c r="KY47" s="92" t="str">
        <f t="shared" si="198"/>
        <v/>
      </c>
      <c r="KZ47" s="92" t="str">
        <f t="shared" si="199"/>
        <v/>
      </c>
      <c r="LA47" s="92" t="str">
        <f t="shared" si="200"/>
        <v/>
      </c>
      <c r="LB47" s="92" t="str">
        <f t="shared" si="201"/>
        <v/>
      </c>
      <c r="LC47" s="92" t="str">
        <f t="shared" si="202"/>
        <v/>
      </c>
      <c r="LD47" s="92" t="str">
        <f t="shared" si="203"/>
        <v/>
      </c>
      <c r="LE47" s="92" t="str">
        <f t="shared" si="204"/>
        <v/>
      </c>
      <c r="LF47" s="92" t="str">
        <f t="shared" si="205"/>
        <v/>
      </c>
      <c r="LG47" s="92" t="str">
        <f t="shared" si="206"/>
        <v/>
      </c>
      <c r="LH47" s="92" t="str">
        <f t="shared" si="207"/>
        <v/>
      </c>
      <c r="LI47" s="92" t="str">
        <f t="shared" si="208"/>
        <v/>
      </c>
      <c r="LJ47" s="84" t="s">
        <v>1561</v>
      </c>
      <c r="LK47" s="85" t="str">
        <f>'Array Table'!B46</f>
        <v>Subdoligranulum variabile</v>
      </c>
      <c r="LL47" s="93" t="str">
        <f t="shared" si="153"/>
        <v>-</v>
      </c>
      <c r="LM47" s="93" t="str">
        <f t="shared" si="276"/>
        <v>-</v>
      </c>
      <c r="LN47" s="93" t="str">
        <f t="shared" si="277"/>
        <v>-</v>
      </c>
      <c r="LO47" s="93" t="str">
        <f t="shared" si="278"/>
        <v/>
      </c>
      <c r="LP47" s="93" t="str">
        <f t="shared" si="279"/>
        <v/>
      </c>
      <c r="LQ47" s="93" t="str">
        <f t="shared" si="280"/>
        <v/>
      </c>
      <c r="LR47" s="93" t="str">
        <f t="shared" si="281"/>
        <v/>
      </c>
      <c r="LS47" s="93" t="str">
        <f t="shared" si="282"/>
        <v/>
      </c>
      <c r="LT47" s="93" t="str">
        <f t="shared" si="283"/>
        <v/>
      </c>
      <c r="LU47" s="93" t="str">
        <f t="shared" si="284"/>
        <v/>
      </c>
      <c r="LV47" s="93" t="str">
        <f t="shared" si="285"/>
        <v/>
      </c>
      <c r="LW47" s="93" t="str">
        <f t="shared" si="286"/>
        <v/>
      </c>
      <c r="LX47" s="93" t="str">
        <f t="shared" si="287"/>
        <v/>
      </c>
      <c r="LY47" s="93" t="str">
        <f t="shared" si="288"/>
        <v/>
      </c>
      <c r="LZ47" s="93" t="str">
        <f t="shared" si="289"/>
        <v/>
      </c>
      <c r="MA47" s="93" t="str">
        <f t="shared" si="290"/>
        <v/>
      </c>
      <c r="MB47" s="93" t="str">
        <f t="shared" si="291"/>
        <v/>
      </c>
      <c r="MC47" s="93" t="str">
        <f t="shared" si="292"/>
        <v/>
      </c>
      <c r="MD47" s="93" t="str">
        <f t="shared" si="293"/>
        <v/>
      </c>
      <c r="ME47" s="93" t="str">
        <f t="shared" si="294"/>
        <v/>
      </c>
      <c r="MF47" s="93" t="str">
        <f t="shared" si="295"/>
        <v/>
      </c>
      <c r="MG47" s="93" t="str">
        <f t="shared" si="209"/>
        <v/>
      </c>
      <c r="MH47" s="93" t="str">
        <f t="shared" si="210"/>
        <v/>
      </c>
      <c r="MI47" s="93" t="str">
        <f t="shared" si="211"/>
        <v/>
      </c>
      <c r="MJ47" s="93" t="str">
        <f t="shared" si="212"/>
        <v/>
      </c>
      <c r="MK47" s="93" t="str">
        <f t="shared" si="213"/>
        <v/>
      </c>
      <c r="ML47" s="93" t="str">
        <f t="shared" si="214"/>
        <v/>
      </c>
      <c r="MM47" s="93" t="str">
        <f t="shared" si="215"/>
        <v/>
      </c>
      <c r="MN47" s="93" t="str">
        <f t="shared" si="216"/>
        <v/>
      </c>
      <c r="MO47" s="93" t="str">
        <f t="shared" si="217"/>
        <v/>
      </c>
      <c r="MP47" s="93" t="str">
        <f t="shared" si="218"/>
        <v/>
      </c>
      <c r="MQ47" s="93" t="str">
        <f t="shared" si="219"/>
        <v/>
      </c>
      <c r="MR47" s="93" t="str">
        <f t="shared" si="220"/>
        <v/>
      </c>
      <c r="MS47" s="93" t="str">
        <f t="shared" si="221"/>
        <v/>
      </c>
      <c r="MT47" s="93" t="str">
        <f t="shared" si="222"/>
        <v/>
      </c>
      <c r="MU47" s="93" t="str">
        <f t="shared" si="223"/>
        <v/>
      </c>
      <c r="MV47" s="93" t="str">
        <f t="shared" si="224"/>
        <v/>
      </c>
      <c r="MW47" s="93" t="str">
        <f t="shared" si="225"/>
        <v/>
      </c>
      <c r="MX47" s="93" t="str">
        <f t="shared" si="226"/>
        <v/>
      </c>
      <c r="MY47" s="93" t="str">
        <f t="shared" si="227"/>
        <v/>
      </c>
      <c r="MZ47" s="93" t="str">
        <f t="shared" si="228"/>
        <v/>
      </c>
      <c r="NA47" s="93" t="str">
        <f t="shared" si="229"/>
        <v/>
      </c>
      <c r="NB47" s="93" t="str">
        <f t="shared" si="230"/>
        <v/>
      </c>
      <c r="NC47" s="93" t="str">
        <f t="shared" si="231"/>
        <v/>
      </c>
      <c r="ND47" s="93" t="str">
        <f t="shared" si="232"/>
        <v/>
      </c>
      <c r="NE47" s="93" t="str">
        <f t="shared" si="233"/>
        <v/>
      </c>
      <c r="NF47" s="93" t="str">
        <f t="shared" si="234"/>
        <v/>
      </c>
      <c r="NG47" s="93" t="str">
        <f t="shared" si="235"/>
        <v/>
      </c>
      <c r="NH47" s="84" t="s">
        <v>1561</v>
      </c>
      <c r="NI47" s="85" t="str">
        <f>'Array Table'!B46</f>
        <v>Subdoligranulum variabile</v>
      </c>
      <c r="NJ47" s="93" t="str">
        <f t="shared" si="101"/>
        <v>-</v>
      </c>
      <c r="NK47" s="93" t="str">
        <f t="shared" si="102"/>
        <v>+/-</v>
      </c>
      <c r="NL47" s="93" t="str">
        <f t="shared" si="103"/>
        <v>-</v>
      </c>
      <c r="NM47" s="93" t="str">
        <f t="shared" si="104"/>
        <v/>
      </c>
      <c r="NN47" s="93" t="str">
        <f t="shared" si="105"/>
        <v/>
      </c>
      <c r="NO47" s="93" t="str">
        <f t="shared" si="106"/>
        <v/>
      </c>
      <c r="NP47" s="93" t="str">
        <f t="shared" si="107"/>
        <v/>
      </c>
      <c r="NQ47" s="93" t="str">
        <f t="shared" si="108"/>
        <v/>
      </c>
      <c r="NR47" s="93" t="str">
        <f t="shared" si="109"/>
        <v/>
      </c>
      <c r="NS47" s="93" t="str">
        <f t="shared" si="110"/>
        <v/>
      </c>
      <c r="NT47" s="93" t="str">
        <f t="shared" si="111"/>
        <v/>
      </c>
      <c r="NU47" s="93" t="str">
        <f t="shared" si="112"/>
        <v/>
      </c>
      <c r="NV47" s="93" t="str">
        <f t="shared" si="113"/>
        <v/>
      </c>
      <c r="NW47" s="93" t="str">
        <f t="shared" si="114"/>
        <v/>
      </c>
      <c r="NX47" s="93" t="str">
        <f t="shared" si="115"/>
        <v/>
      </c>
      <c r="NY47" s="93" t="str">
        <f t="shared" si="116"/>
        <v/>
      </c>
      <c r="NZ47" s="93" t="str">
        <f t="shared" si="117"/>
        <v/>
      </c>
      <c r="OA47" s="93" t="str">
        <f t="shared" si="118"/>
        <v/>
      </c>
      <c r="OB47" s="93" t="str">
        <f t="shared" si="119"/>
        <v/>
      </c>
      <c r="OC47" s="93" t="str">
        <f t="shared" si="120"/>
        <v/>
      </c>
      <c r="OD47" s="93" t="str">
        <f t="shared" si="121"/>
        <v/>
      </c>
      <c r="OE47" s="93" t="str">
        <f t="shared" si="122"/>
        <v/>
      </c>
      <c r="OF47" s="93" t="str">
        <f t="shared" si="123"/>
        <v/>
      </c>
      <c r="OG47" s="93" t="str">
        <f t="shared" si="124"/>
        <v/>
      </c>
      <c r="OH47" s="93" t="str">
        <f t="shared" si="125"/>
        <v/>
      </c>
      <c r="OI47" s="93" t="str">
        <f t="shared" si="126"/>
        <v/>
      </c>
      <c r="OJ47" s="93" t="str">
        <f t="shared" si="127"/>
        <v/>
      </c>
      <c r="OK47" s="93" t="str">
        <f t="shared" si="128"/>
        <v/>
      </c>
      <c r="OL47" s="93" t="str">
        <f t="shared" si="129"/>
        <v/>
      </c>
      <c r="OM47" s="93" t="str">
        <f t="shared" si="130"/>
        <v/>
      </c>
      <c r="ON47" s="93" t="str">
        <f t="shared" si="131"/>
        <v/>
      </c>
      <c r="OO47" s="93" t="str">
        <f t="shared" si="132"/>
        <v/>
      </c>
      <c r="OP47" s="93" t="str">
        <f t="shared" si="133"/>
        <v/>
      </c>
      <c r="OQ47" s="93" t="str">
        <f t="shared" si="134"/>
        <v/>
      </c>
      <c r="OR47" s="93" t="str">
        <f t="shared" si="135"/>
        <v/>
      </c>
      <c r="OS47" s="93" t="str">
        <f t="shared" si="136"/>
        <v/>
      </c>
      <c r="OT47" s="93" t="str">
        <f t="shared" si="137"/>
        <v/>
      </c>
      <c r="OU47" s="93" t="str">
        <f t="shared" si="138"/>
        <v/>
      </c>
      <c r="OV47" s="93" t="str">
        <f t="shared" si="139"/>
        <v/>
      </c>
      <c r="OW47" s="93" t="str">
        <f t="shared" si="140"/>
        <v/>
      </c>
      <c r="OX47" s="93" t="str">
        <f t="shared" si="141"/>
        <v/>
      </c>
      <c r="OY47" s="93" t="str">
        <f t="shared" si="142"/>
        <v/>
      </c>
      <c r="OZ47" s="93" t="str">
        <f t="shared" si="143"/>
        <v/>
      </c>
      <c r="PA47" s="93" t="str">
        <f t="shared" si="144"/>
        <v/>
      </c>
      <c r="PB47" s="93" t="str">
        <f t="shared" si="145"/>
        <v/>
      </c>
      <c r="PC47" s="93" t="str">
        <f t="shared" si="146"/>
        <v/>
      </c>
      <c r="PD47" s="93" t="str">
        <f t="shared" si="147"/>
        <v/>
      </c>
      <c r="PE47" s="93" t="str">
        <f t="shared" si="148"/>
        <v/>
      </c>
    </row>
    <row r="48" spans="1:421" ht="12.75" x14ac:dyDescent="0.25">
      <c r="A48" s="84" t="s">
        <v>1562</v>
      </c>
      <c r="B48" s="85" t="str">
        <f>'Array Table'!B47</f>
        <v>Pan Bacteria 1</v>
      </c>
      <c r="C48" s="86">
        <f>IF(SUM('Control Sample Data'!C$3:C$50)&gt;10,IF(AND(ISNUMBER('Control Sample Data'!C48),'Control Sample Data'!C48&lt;37,'Control Sample Data'!C48&gt;0),'Control Sample Data'!C48,37),"")</f>
        <v>28.5</v>
      </c>
      <c r="D48" s="86">
        <f>IF(SUM('Control Sample Data'!D$3:D$50)&gt;10,IF(AND(ISNUMBER('Control Sample Data'!D48),'Control Sample Data'!D48&lt;37,'Control Sample Data'!D48&gt;0),'Control Sample Data'!D48,37),"")</f>
        <v>28.95</v>
      </c>
      <c r="E48" s="86">
        <f>IF(SUM('Control Sample Data'!E$3:E$50)&gt;10,IF(AND(ISNUMBER('Control Sample Data'!E48),'Control Sample Data'!E48&lt;37,'Control Sample Data'!E48&gt;0),'Control Sample Data'!E48,37),"")</f>
        <v>28.5</v>
      </c>
      <c r="F48" s="86" t="str">
        <f>IF(SUM('Control Sample Data'!F$3:F$50)&gt;10,IF(AND(ISNUMBER('Control Sample Data'!F48),'Control Sample Data'!F48&lt;37,'Control Sample Data'!F48&gt;0),'Control Sample Data'!F48,37),"")</f>
        <v/>
      </c>
      <c r="G48" s="86" t="str">
        <f>IF(SUM('Control Sample Data'!G$3:G$50)&gt;10,IF(AND(ISNUMBER('Control Sample Data'!G48),'Control Sample Data'!G48&lt;37,'Control Sample Data'!G48&gt;0),'Control Sample Data'!G48,37),"")</f>
        <v/>
      </c>
      <c r="H48" s="86" t="str">
        <f>IF(SUM('Control Sample Data'!H$3:H$50)&gt;10,IF(AND(ISNUMBER('Control Sample Data'!H48),'Control Sample Data'!H48&lt;37,'Control Sample Data'!H48&gt;0),'Control Sample Data'!H48,37),"")</f>
        <v/>
      </c>
      <c r="I48" s="86" t="str">
        <f>IF(SUM('Control Sample Data'!I$3:I$50)&gt;10,IF(AND(ISNUMBER('Control Sample Data'!I48),'Control Sample Data'!I48&lt;37,'Control Sample Data'!I48&gt;0),'Control Sample Data'!I48,37),"")</f>
        <v/>
      </c>
      <c r="J48" s="86" t="str">
        <f>IF(SUM('Control Sample Data'!J$3:J$50)&gt;10,IF(AND(ISNUMBER('Control Sample Data'!J48),'Control Sample Data'!J48&lt;37,'Control Sample Data'!J48&gt;0),'Control Sample Data'!J48,37),"")</f>
        <v/>
      </c>
      <c r="K48" s="86" t="str">
        <f>IF(SUM('Control Sample Data'!K$3:K$50)&gt;10,IF(AND(ISNUMBER('Control Sample Data'!K48),'Control Sample Data'!K48&lt;37,'Control Sample Data'!K48&gt;0),'Control Sample Data'!K48,37),"")</f>
        <v/>
      </c>
      <c r="L48" s="86" t="str">
        <f>IF(SUM('Control Sample Data'!L$3:L$50)&gt;10,IF(AND(ISNUMBER('Control Sample Data'!L48),'Control Sample Data'!L48&lt;37,'Control Sample Data'!L48&gt;0),'Control Sample Data'!L48,37),"")</f>
        <v/>
      </c>
      <c r="M48" s="86" t="str">
        <f>IF(SUM('Control Sample Data'!M$3:M$50)&gt;10,IF(AND(ISNUMBER('Control Sample Data'!M48),'Control Sample Data'!M48&lt;37,'Control Sample Data'!M48&gt;0),'Control Sample Data'!M48,37),"")</f>
        <v/>
      </c>
      <c r="N48" s="86" t="str">
        <f>IF(SUM('Control Sample Data'!N$3:N$50)&gt;10,IF(AND(ISNUMBER('Control Sample Data'!N48),'Control Sample Data'!N48&lt;37,'Control Sample Data'!N48&gt;0),'Control Sample Data'!N48,37),"")</f>
        <v/>
      </c>
      <c r="O48" s="86" t="str">
        <f>IF(SUM('Control Sample Data'!O$3:O$50)&gt;10,IF(AND(ISNUMBER('Control Sample Data'!O48),'Control Sample Data'!O48&lt;37,'Control Sample Data'!O48&gt;0),'Control Sample Data'!O48,37),"")</f>
        <v/>
      </c>
      <c r="P48" s="86" t="str">
        <f>IF(SUM('Control Sample Data'!P$3:P$50)&gt;10,IF(AND(ISNUMBER('Control Sample Data'!P48),'Control Sample Data'!P48&lt;37,'Control Sample Data'!P48&gt;0),'Control Sample Data'!P48,37),"")</f>
        <v/>
      </c>
      <c r="Q48" s="86" t="str">
        <f>IF(SUM('Control Sample Data'!Q$3:Q$50)&gt;10,IF(AND(ISNUMBER('Control Sample Data'!Q48),'Control Sample Data'!Q48&lt;37,'Control Sample Data'!Q48&gt;0),'Control Sample Data'!Q48,37),"")</f>
        <v/>
      </c>
      <c r="R48" s="86" t="str">
        <f>IF(SUM('Control Sample Data'!R$3:R$50)&gt;10,IF(AND(ISNUMBER('Control Sample Data'!R48),'Control Sample Data'!R48&lt;37,'Control Sample Data'!R48&gt;0),'Control Sample Data'!R48,37),"")</f>
        <v/>
      </c>
      <c r="S48" s="86" t="str">
        <f>IF(SUM('Control Sample Data'!S$3:S$50)&gt;10,IF(AND(ISNUMBER('Control Sample Data'!S48),'Control Sample Data'!S48&lt;37,'Control Sample Data'!S48&gt;0),'Control Sample Data'!S48,37),"")</f>
        <v/>
      </c>
      <c r="T48" s="86" t="str">
        <f>IF(SUM('Control Sample Data'!T$3:T$50)&gt;10,IF(AND(ISNUMBER('Control Sample Data'!T48),'Control Sample Data'!T48&lt;37,'Control Sample Data'!T48&gt;0),'Control Sample Data'!T48,37),"")</f>
        <v/>
      </c>
      <c r="U48" s="86" t="str">
        <f>IF(SUM('Control Sample Data'!U$3:U$50)&gt;10,IF(AND(ISNUMBER('Control Sample Data'!U48),'Control Sample Data'!U48&lt;37,'Control Sample Data'!U48&gt;0),'Control Sample Data'!U48,37),"")</f>
        <v/>
      </c>
      <c r="V48" s="86" t="str">
        <f>IF(SUM('Control Sample Data'!V$3:V$50)&gt;10,IF(AND(ISNUMBER('Control Sample Data'!V48),'Control Sample Data'!V48&lt;37,'Control Sample Data'!V48&gt;0),'Control Sample Data'!V48,37),"")</f>
        <v/>
      </c>
      <c r="W48" s="86" t="str">
        <f>IF(SUM('Control Sample Data'!W$3:W$50)&gt;10,IF(AND(ISNUMBER('Control Sample Data'!W48),'Control Sample Data'!W48&lt;37,'Control Sample Data'!W48&gt;0),'Control Sample Data'!W48,37),"")</f>
        <v/>
      </c>
      <c r="X48" s="86" t="str">
        <f>IF(SUM('Control Sample Data'!X$3:X$50)&gt;10,IF(AND(ISNUMBER('Control Sample Data'!X48),'Control Sample Data'!X48&lt;37,'Control Sample Data'!X48&gt;0),'Control Sample Data'!X48,37),"")</f>
        <v/>
      </c>
      <c r="Y48" s="86" t="str">
        <f>IF(SUM('Control Sample Data'!Y$3:Y$50)&gt;10,IF(AND(ISNUMBER('Control Sample Data'!Y48),'Control Sample Data'!Y48&lt;37,'Control Sample Data'!Y48&gt;0),'Control Sample Data'!Y48,37),"")</f>
        <v/>
      </c>
      <c r="Z48" s="86" t="str">
        <f>IF(SUM('Control Sample Data'!Z$3:Z$50)&gt;10,IF(AND(ISNUMBER('Control Sample Data'!Z48),'Control Sample Data'!Z48&lt;37,'Control Sample Data'!Z48&gt;0),'Control Sample Data'!Z48,37),"")</f>
        <v/>
      </c>
      <c r="AA48" s="86" t="str">
        <f>IF(SUM('Control Sample Data'!AA$3:AA$50)&gt;10,IF(AND(ISNUMBER('Control Sample Data'!AA48),'Control Sample Data'!AA48&lt;37,'Control Sample Data'!AA48&gt;0),'Control Sample Data'!AA48,37),"")</f>
        <v/>
      </c>
      <c r="AB48" s="86" t="str">
        <f>IF(SUM('Control Sample Data'!AB$3:AB$50)&gt;10,IF(AND(ISNUMBER('Control Sample Data'!AB48),'Control Sample Data'!AB48&lt;37,'Control Sample Data'!AB48&gt;0),'Control Sample Data'!AB48,37),"")</f>
        <v/>
      </c>
      <c r="AC48" s="86" t="str">
        <f>IF(SUM('Control Sample Data'!AC$3:AC$50)&gt;10,IF(AND(ISNUMBER('Control Sample Data'!AC48),'Control Sample Data'!AC48&lt;37,'Control Sample Data'!AC48&gt;0),'Control Sample Data'!AC48,37),"")</f>
        <v/>
      </c>
      <c r="AD48" s="86" t="str">
        <f>IF(SUM('Control Sample Data'!AD$3:AD$50)&gt;10,IF(AND(ISNUMBER('Control Sample Data'!AD48),'Control Sample Data'!AD48&lt;37,'Control Sample Data'!AD48&gt;0),'Control Sample Data'!AD48,37),"")</f>
        <v/>
      </c>
      <c r="AE48" s="86" t="str">
        <f>IF(SUM('Control Sample Data'!AE$3:AE$50)&gt;10,IF(AND(ISNUMBER('Control Sample Data'!AE48),'Control Sample Data'!AE48&lt;37,'Control Sample Data'!AE48&gt;0),'Control Sample Data'!AE48,37),"")</f>
        <v/>
      </c>
      <c r="AF48" s="86" t="str">
        <f>IF(SUM('Control Sample Data'!AF$3:AF$50)&gt;10,IF(AND(ISNUMBER('Control Sample Data'!AF48),'Control Sample Data'!AF48&lt;37,'Control Sample Data'!AF48&gt;0),'Control Sample Data'!AF48,37),"")</f>
        <v/>
      </c>
      <c r="AG48" s="86" t="str">
        <f>IF(SUM('Control Sample Data'!AG$3:AG$50)&gt;10,IF(AND(ISNUMBER('Control Sample Data'!AG48),'Control Sample Data'!AG48&lt;37,'Control Sample Data'!AG48&gt;0),'Control Sample Data'!AG48,37),"")</f>
        <v/>
      </c>
      <c r="AH48" s="86" t="str">
        <f>IF(SUM('Control Sample Data'!AH$3:AH$50)&gt;10,IF(AND(ISNUMBER('Control Sample Data'!AH48),'Control Sample Data'!AH48&lt;37,'Control Sample Data'!AH48&gt;0),'Control Sample Data'!AH48,37),"")</f>
        <v/>
      </c>
      <c r="AI48" s="86" t="str">
        <f>IF(SUM('Control Sample Data'!AI$3:AI$50)&gt;10,IF(AND(ISNUMBER('Control Sample Data'!AI48),'Control Sample Data'!AI48&lt;37,'Control Sample Data'!AI48&gt;0),'Control Sample Data'!AI48,37),"")</f>
        <v/>
      </c>
      <c r="AJ48" s="86" t="str">
        <f>IF(SUM('Control Sample Data'!AJ$3:AJ$50)&gt;10,IF(AND(ISNUMBER('Control Sample Data'!AJ48),'Control Sample Data'!AJ48&lt;37,'Control Sample Data'!AJ48&gt;0),'Control Sample Data'!AJ48,37),"")</f>
        <v/>
      </c>
      <c r="AK48" s="86" t="str">
        <f>IF(SUM('Control Sample Data'!AK$3:AK$50)&gt;10,IF(AND(ISNUMBER('Control Sample Data'!AK48),'Control Sample Data'!AK48&lt;37,'Control Sample Data'!AK48&gt;0),'Control Sample Data'!AK48,37),"")</f>
        <v/>
      </c>
      <c r="AL48" s="86" t="str">
        <f>IF(SUM('Control Sample Data'!AL$3:AL$50)&gt;10,IF(AND(ISNUMBER('Control Sample Data'!AL48),'Control Sample Data'!AL48&lt;37,'Control Sample Data'!AL48&gt;0),'Control Sample Data'!AL48,37),"")</f>
        <v/>
      </c>
      <c r="AM48" s="86" t="str">
        <f>IF(SUM('Control Sample Data'!AM$3:AM$50)&gt;10,IF(AND(ISNUMBER('Control Sample Data'!AM48),'Control Sample Data'!AM48&lt;37,'Control Sample Data'!AM48&gt;0),'Control Sample Data'!AM48,37),"")</f>
        <v/>
      </c>
      <c r="AN48" s="86" t="str">
        <f>IF(SUM('Control Sample Data'!AN$3:AN$50)&gt;10,IF(AND(ISNUMBER('Control Sample Data'!AN48),'Control Sample Data'!AN48&lt;37,'Control Sample Data'!AN48&gt;0),'Control Sample Data'!AN48,37),"")</f>
        <v/>
      </c>
      <c r="AO48" s="86" t="str">
        <f>IF(SUM('Control Sample Data'!AO$3:AO$50)&gt;10,IF(AND(ISNUMBER('Control Sample Data'!AO48),'Control Sample Data'!AO48&lt;37,'Control Sample Data'!AO48&gt;0),'Control Sample Data'!AO48,37),"")</f>
        <v/>
      </c>
      <c r="AP48" s="86" t="str">
        <f>IF(SUM('Control Sample Data'!AP$3:AP$50)&gt;10,IF(AND(ISNUMBER('Control Sample Data'!AP48),'Control Sample Data'!AP48&lt;37,'Control Sample Data'!AP48&gt;0),'Control Sample Data'!AP48,37),"")</f>
        <v/>
      </c>
      <c r="AQ48" s="86" t="str">
        <f>IF(SUM('Control Sample Data'!AQ$3:AQ$50)&gt;10,IF(AND(ISNUMBER('Control Sample Data'!AQ48),'Control Sample Data'!AQ48&lt;37,'Control Sample Data'!AQ48&gt;0),'Control Sample Data'!AQ48,37),"")</f>
        <v/>
      </c>
      <c r="AR48" s="86" t="str">
        <f>IF(SUM('Control Sample Data'!AR$3:AR$50)&gt;10,IF(AND(ISNUMBER('Control Sample Data'!AR48),'Control Sample Data'!AR48&lt;37,'Control Sample Data'!AR48&gt;0),'Control Sample Data'!AR48,37),"")</f>
        <v/>
      </c>
      <c r="AS48" s="86" t="str">
        <f>IF(SUM('Control Sample Data'!AS$3:AS$50)&gt;10,IF(AND(ISNUMBER('Control Sample Data'!AS48),'Control Sample Data'!AS48&lt;37,'Control Sample Data'!AS48&gt;0),'Control Sample Data'!AS48,37),"")</f>
        <v/>
      </c>
      <c r="AT48" s="86" t="str">
        <f>IF(SUM('Control Sample Data'!AT$3:AT$50)&gt;10,IF(AND(ISNUMBER('Control Sample Data'!AT48),'Control Sample Data'!AT48&lt;37,'Control Sample Data'!AT48&gt;0),'Control Sample Data'!AT48,37),"")</f>
        <v/>
      </c>
      <c r="AU48" s="86" t="str">
        <f>IF(SUM('Control Sample Data'!AU$3:AU$50)&gt;10,IF(AND(ISNUMBER('Control Sample Data'!AU48),'Control Sample Data'!AU48&lt;37,'Control Sample Data'!AU48&gt;0),'Control Sample Data'!AU48,37),"")</f>
        <v/>
      </c>
      <c r="AV48" s="86" t="str">
        <f>IF(SUM('Control Sample Data'!AV$3:AV$50)&gt;10,IF(AND(ISNUMBER('Control Sample Data'!AV48),'Control Sample Data'!AV48&lt;37,'Control Sample Data'!AV48&gt;0),'Control Sample Data'!AV48,37),"")</f>
        <v/>
      </c>
      <c r="AW48" s="86" t="str">
        <f>IF(SUM('Control Sample Data'!AW$3:AW$50)&gt;10,IF(AND(ISNUMBER('Control Sample Data'!AW48),'Control Sample Data'!AW48&lt;37,'Control Sample Data'!AW48&gt;0),'Control Sample Data'!AW48,37),"")</f>
        <v/>
      </c>
      <c r="AX48" s="86" t="str">
        <f>IF(SUM('Control Sample Data'!AX$3:AX$50)&gt;10,IF(AND(ISNUMBER('Control Sample Data'!AX48),'Control Sample Data'!AX48&lt;37,'Control Sample Data'!AX48&gt;0),'Control Sample Data'!AX48,37),"")</f>
        <v/>
      </c>
      <c r="AY48" s="87">
        <f>IF(ISERROR(AVERAGE(Calculations!C48:AX48)),"",AVERAGE(Calculations!C48:AX48))</f>
        <v>28.650000000000002</v>
      </c>
      <c r="AZ48" s="87">
        <f>IF(ISERROR(STDEV(Calculations!C48:AX48)),"",IF(COUNT(Calculations!C48:AX48)&lt;3,"N/A",STDEV(Calculations!C48:AX48)))</f>
        <v>0.25980762113533118</v>
      </c>
      <c r="BA48" s="84" t="s">
        <v>1562</v>
      </c>
      <c r="BB48" s="85" t="str">
        <f>'Array Table'!B47</f>
        <v>Pan Bacteria 1</v>
      </c>
      <c r="BC48" s="86">
        <f>IF(SUM('Test Sample Data'!C$3:C$50)&gt;10,IF(AND(ISNUMBER('Test Sample Data'!C48),'Test Sample Data'!C48&lt;37,'Test Sample Data'!C48&gt;0),'Test Sample Data'!C48,37),"")</f>
        <v>27.92</v>
      </c>
      <c r="BD48" s="86">
        <f>IF(SUM('Test Sample Data'!D$3:D$50)&gt;10,IF(AND(ISNUMBER('Test Sample Data'!D48),'Test Sample Data'!D48&lt;37,'Test Sample Data'!D48&gt;0),'Test Sample Data'!D48,37),"")</f>
        <v>28.92</v>
      </c>
      <c r="BE48" s="86">
        <f>IF(SUM('Test Sample Data'!E$3:E$50)&gt;10,IF(AND(ISNUMBER('Test Sample Data'!E48),'Test Sample Data'!E48&lt;37,'Test Sample Data'!E48&gt;0),'Test Sample Data'!E48,37),"")</f>
        <v>27.42</v>
      </c>
      <c r="BF48" s="86" t="str">
        <f>IF(SUM('Test Sample Data'!F$3:F$50)&gt;10,IF(AND(ISNUMBER('Test Sample Data'!F48),'Test Sample Data'!F48&lt;37,'Test Sample Data'!F48&gt;0),'Test Sample Data'!F48,37),"")</f>
        <v/>
      </c>
      <c r="BG48" s="86" t="str">
        <f>IF(SUM('Test Sample Data'!G$3:G$50)&gt;10,IF(AND(ISNUMBER('Test Sample Data'!G48),'Test Sample Data'!G48&lt;37,'Test Sample Data'!G48&gt;0),'Test Sample Data'!G48,37),"")</f>
        <v/>
      </c>
      <c r="BH48" s="86" t="str">
        <f>IF(SUM('Test Sample Data'!H$3:H$50)&gt;10,IF(AND(ISNUMBER('Test Sample Data'!H48),'Test Sample Data'!H48&lt;37,'Test Sample Data'!H48&gt;0),'Test Sample Data'!H48,37),"")</f>
        <v/>
      </c>
      <c r="BI48" s="86" t="str">
        <f>IF(SUM('Test Sample Data'!I$3:I$50)&gt;10,IF(AND(ISNUMBER('Test Sample Data'!I48),'Test Sample Data'!I48&lt;37,'Test Sample Data'!I48&gt;0),'Test Sample Data'!I48,37),"")</f>
        <v/>
      </c>
      <c r="BJ48" s="86" t="str">
        <f>IF(SUM('Test Sample Data'!J$3:J$50)&gt;10,IF(AND(ISNUMBER('Test Sample Data'!J48),'Test Sample Data'!J48&lt;37,'Test Sample Data'!J48&gt;0),'Test Sample Data'!J48,37),"")</f>
        <v/>
      </c>
      <c r="BK48" s="86" t="str">
        <f>IF(SUM('Test Sample Data'!K$3:K$50)&gt;10,IF(AND(ISNUMBER('Test Sample Data'!K48),'Test Sample Data'!K48&lt;37,'Test Sample Data'!K48&gt;0),'Test Sample Data'!K48,37),"")</f>
        <v/>
      </c>
      <c r="BL48" s="86" t="str">
        <f>IF(SUM('Test Sample Data'!L$3:L$50)&gt;10,IF(AND(ISNUMBER('Test Sample Data'!L48),'Test Sample Data'!L48&lt;37,'Test Sample Data'!L48&gt;0),'Test Sample Data'!L48,37),"")</f>
        <v/>
      </c>
      <c r="BM48" s="86" t="str">
        <f>IF(SUM('Test Sample Data'!M$3:M$50)&gt;10,IF(AND(ISNUMBER('Test Sample Data'!M48),'Test Sample Data'!M48&lt;37,'Test Sample Data'!M48&gt;0),'Test Sample Data'!M48,37),"")</f>
        <v/>
      </c>
      <c r="BN48" s="86" t="str">
        <f>IF(SUM('Test Sample Data'!N$3:N$50)&gt;10,IF(AND(ISNUMBER('Test Sample Data'!N48),'Test Sample Data'!N48&lt;37,'Test Sample Data'!N48&gt;0),'Test Sample Data'!N48,37),"")</f>
        <v/>
      </c>
      <c r="BO48" s="86" t="str">
        <f>IF(SUM('Test Sample Data'!O$3:O$50)&gt;10,IF(AND(ISNUMBER('Test Sample Data'!O48),'Test Sample Data'!O48&lt;37,'Test Sample Data'!O48&gt;0),'Test Sample Data'!O48,37),"")</f>
        <v/>
      </c>
      <c r="BP48" s="86" t="str">
        <f>IF(SUM('Test Sample Data'!P$3:P$50)&gt;10,IF(AND(ISNUMBER('Test Sample Data'!P48),'Test Sample Data'!P48&lt;37,'Test Sample Data'!P48&gt;0),'Test Sample Data'!P48,37),"")</f>
        <v/>
      </c>
      <c r="BQ48" s="86" t="str">
        <f>IF(SUM('Test Sample Data'!Q$3:Q$50)&gt;10,IF(AND(ISNUMBER('Test Sample Data'!Q48),'Test Sample Data'!Q48&lt;37,'Test Sample Data'!Q48&gt;0),'Test Sample Data'!Q48,37),"")</f>
        <v/>
      </c>
      <c r="BR48" s="86" t="str">
        <f>IF(SUM('Test Sample Data'!R$3:R$50)&gt;10,IF(AND(ISNUMBER('Test Sample Data'!R48),'Test Sample Data'!R48&lt;37,'Test Sample Data'!R48&gt;0),'Test Sample Data'!R48,37),"")</f>
        <v/>
      </c>
      <c r="BS48" s="86" t="str">
        <f>IF(SUM('Test Sample Data'!S$3:S$50)&gt;10,IF(AND(ISNUMBER('Test Sample Data'!S48),'Test Sample Data'!S48&lt;37,'Test Sample Data'!S48&gt;0),'Test Sample Data'!S48,37),"")</f>
        <v/>
      </c>
      <c r="BT48" s="86" t="str">
        <f>IF(SUM('Test Sample Data'!T$3:T$50)&gt;10,IF(AND(ISNUMBER('Test Sample Data'!T48),'Test Sample Data'!T48&lt;37,'Test Sample Data'!T48&gt;0),'Test Sample Data'!T48,37),"")</f>
        <v/>
      </c>
      <c r="BU48" s="86" t="str">
        <f>IF(SUM('Test Sample Data'!U$3:U$50)&gt;10,IF(AND(ISNUMBER('Test Sample Data'!U48),'Test Sample Data'!U48&lt;37,'Test Sample Data'!U48&gt;0),'Test Sample Data'!U48,37),"")</f>
        <v/>
      </c>
      <c r="BV48" s="86" t="str">
        <f>IF(SUM('Test Sample Data'!V$3:V$50)&gt;10,IF(AND(ISNUMBER('Test Sample Data'!V48),'Test Sample Data'!V48&lt;37,'Test Sample Data'!V48&gt;0),'Test Sample Data'!V48,37),"")</f>
        <v/>
      </c>
      <c r="BW48" s="86" t="str">
        <f>IF(SUM('Test Sample Data'!W$3:W$50)&gt;10,IF(AND(ISNUMBER('Test Sample Data'!W48),'Test Sample Data'!W48&lt;37,'Test Sample Data'!W48&gt;0),'Test Sample Data'!W48,37),"")</f>
        <v/>
      </c>
      <c r="BX48" s="86" t="str">
        <f>IF(SUM('Test Sample Data'!X$3:X$50)&gt;10,IF(AND(ISNUMBER('Test Sample Data'!X48),'Test Sample Data'!X48&lt;37,'Test Sample Data'!X48&gt;0),'Test Sample Data'!X48,37),"")</f>
        <v/>
      </c>
      <c r="BY48" s="86" t="str">
        <f>IF(SUM('Test Sample Data'!Y$3:Y$50)&gt;10,IF(AND(ISNUMBER('Test Sample Data'!Y48),'Test Sample Data'!Y48&lt;37,'Test Sample Data'!Y48&gt;0),'Test Sample Data'!Y48,37),"")</f>
        <v/>
      </c>
      <c r="BZ48" s="86" t="str">
        <f>IF(SUM('Test Sample Data'!Z$3:Z$50)&gt;10,IF(AND(ISNUMBER('Test Sample Data'!Z48),'Test Sample Data'!Z48&lt;37,'Test Sample Data'!Z48&gt;0),'Test Sample Data'!Z48,37),"")</f>
        <v/>
      </c>
      <c r="CA48" s="86" t="str">
        <f>IF(SUM('Test Sample Data'!AA$3:AA$50)&gt;10,IF(AND(ISNUMBER('Test Sample Data'!AA48),'Test Sample Data'!AA48&lt;37,'Test Sample Data'!AA48&gt;0),'Test Sample Data'!AA48,37),"")</f>
        <v/>
      </c>
      <c r="CB48" s="86" t="str">
        <f>IF(SUM('Test Sample Data'!AB$3:AB$50)&gt;10,IF(AND(ISNUMBER('Test Sample Data'!AB48),'Test Sample Data'!AB48&lt;37,'Test Sample Data'!AB48&gt;0),'Test Sample Data'!AB48,37),"")</f>
        <v/>
      </c>
      <c r="CC48" s="86" t="str">
        <f>IF(SUM('Test Sample Data'!AC$3:AC$50)&gt;10,IF(AND(ISNUMBER('Test Sample Data'!AC48),'Test Sample Data'!AC48&lt;37,'Test Sample Data'!AC48&gt;0),'Test Sample Data'!AC48,37),"")</f>
        <v/>
      </c>
      <c r="CD48" s="86" t="str">
        <f>IF(SUM('Test Sample Data'!AD$3:AD$50)&gt;10,IF(AND(ISNUMBER('Test Sample Data'!AD48),'Test Sample Data'!AD48&lt;37,'Test Sample Data'!AD48&gt;0),'Test Sample Data'!AD48,37),"")</f>
        <v/>
      </c>
      <c r="CE48" s="86" t="str">
        <f>IF(SUM('Test Sample Data'!AE$3:AE$50)&gt;10,IF(AND(ISNUMBER('Test Sample Data'!AE48),'Test Sample Data'!AE48&lt;37,'Test Sample Data'!AE48&gt;0),'Test Sample Data'!AE48,37),"")</f>
        <v/>
      </c>
      <c r="CF48" s="86" t="str">
        <f>IF(SUM('Test Sample Data'!AF$3:AF$50)&gt;10,IF(AND(ISNUMBER('Test Sample Data'!AF48),'Test Sample Data'!AF48&lt;37,'Test Sample Data'!AF48&gt;0),'Test Sample Data'!AF48,37),"")</f>
        <v/>
      </c>
      <c r="CG48" s="86" t="str">
        <f>IF(SUM('Test Sample Data'!AG$3:AG$50)&gt;10,IF(AND(ISNUMBER('Test Sample Data'!AG48),'Test Sample Data'!AG48&lt;37,'Test Sample Data'!AG48&gt;0),'Test Sample Data'!AG48,37),"")</f>
        <v/>
      </c>
      <c r="CH48" s="86" t="str">
        <f>IF(SUM('Test Sample Data'!AH$3:AH$50)&gt;10,IF(AND(ISNUMBER('Test Sample Data'!AH48),'Test Sample Data'!AH48&lt;37,'Test Sample Data'!AH48&gt;0),'Test Sample Data'!AH48,37),"")</f>
        <v/>
      </c>
      <c r="CI48" s="86" t="str">
        <f>IF(SUM('Test Sample Data'!AI$3:AI$50)&gt;10,IF(AND(ISNUMBER('Test Sample Data'!AI48),'Test Sample Data'!AI48&lt;37,'Test Sample Data'!AI48&gt;0),'Test Sample Data'!AI48,37),"")</f>
        <v/>
      </c>
      <c r="CJ48" s="86" t="str">
        <f>IF(SUM('Test Sample Data'!AJ$3:AJ$50)&gt;10,IF(AND(ISNUMBER('Test Sample Data'!AJ48),'Test Sample Data'!AJ48&lt;37,'Test Sample Data'!AJ48&gt;0),'Test Sample Data'!AJ48,37),"")</f>
        <v/>
      </c>
      <c r="CK48" s="86" t="str">
        <f>IF(SUM('Test Sample Data'!AK$3:AK$50)&gt;10,IF(AND(ISNUMBER('Test Sample Data'!AK48),'Test Sample Data'!AK48&lt;37,'Test Sample Data'!AK48&gt;0),'Test Sample Data'!AK48,37),"")</f>
        <v/>
      </c>
      <c r="CL48" s="86" t="str">
        <f>IF(SUM('Test Sample Data'!AL$3:AL$50)&gt;10,IF(AND(ISNUMBER('Test Sample Data'!AL48),'Test Sample Data'!AL48&lt;37,'Test Sample Data'!AL48&gt;0),'Test Sample Data'!AL48,37),"")</f>
        <v/>
      </c>
      <c r="CM48" s="86" t="str">
        <f>IF(SUM('Test Sample Data'!AM$3:AM$50)&gt;10,IF(AND(ISNUMBER('Test Sample Data'!AM48),'Test Sample Data'!AM48&lt;37,'Test Sample Data'!AM48&gt;0),'Test Sample Data'!AM48,37),"")</f>
        <v/>
      </c>
      <c r="CN48" s="86" t="str">
        <f>IF(SUM('Test Sample Data'!AN$3:AN$50)&gt;10,IF(AND(ISNUMBER('Test Sample Data'!AN48),'Test Sample Data'!AN48&lt;37,'Test Sample Data'!AN48&gt;0),'Test Sample Data'!AN48,37),"")</f>
        <v/>
      </c>
      <c r="CO48" s="86" t="str">
        <f>IF(SUM('Test Sample Data'!AO$3:AO$50)&gt;10,IF(AND(ISNUMBER('Test Sample Data'!AO48),'Test Sample Data'!AO48&lt;37,'Test Sample Data'!AO48&gt;0),'Test Sample Data'!AO48,37),"")</f>
        <v/>
      </c>
      <c r="CP48" s="86" t="str">
        <f>IF(SUM('Test Sample Data'!AP$3:AP$50)&gt;10,IF(AND(ISNUMBER('Test Sample Data'!AP48),'Test Sample Data'!AP48&lt;37,'Test Sample Data'!AP48&gt;0),'Test Sample Data'!AP48,37),"")</f>
        <v/>
      </c>
      <c r="CQ48" s="86" t="str">
        <f>IF(SUM('Test Sample Data'!AQ$3:AQ$50)&gt;10,IF(AND(ISNUMBER('Test Sample Data'!AQ48),'Test Sample Data'!AQ48&lt;37,'Test Sample Data'!AQ48&gt;0),'Test Sample Data'!AQ48,37),"")</f>
        <v/>
      </c>
      <c r="CR48" s="86" t="str">
        <f>IF(SUM('Test Sample Data'!AR$3:AR$50)&gt;10,IF(AND(ISNUMBER('Test Sample Data'!AR48),'Test Sample Data'!AR48&lt;37,'Test Sample Data'!AR48&gt;0),'Test Sample Data'!AR48,37),"")</f>
        <v/>
      </c>
      <c r="CS48" s="86" t="str">
        <f>IF(SUM('Test Sample Data'!AS$3:AS$50)&gt;10,IF(AND(ISNUMBER('Test Sample Data'!AS48),'Test Sample Data'!AS48&lt;37,'Test Sample Data'!AS48&gt;0),'Test Sample Data'!AS48,37),"")</f>
        <v/>
      </c>
      <c r="CT48" s="86" t="str">
        <f>IF(SUM('Test Sample Data'!AT$3:AT$50)&gt;10,IF(AND(ISNUMBER('Test Sample Data'!AT48),'Test Sample Data'!AT48&lt;37,'Test Sample Data'!AT48&gt;0),'Test Sample Data'!AT48,37),"")</f>
        <v/>
      </c>
      <c r="CU48" s="86" t="str">
        <f>IF(SUM('Test Sample Data'!AU$3:AU$50)&gt;10,IF(AND(ISNUMBER('Test Sample Data'!AU48),'Test Sample Data'!AU48&lt;37,'Test Sample Data'!AU48&gt;0),'Test Sample Data'!AU48,37),"")</f>
        <v/>
      </c>
      <c r="CV48" s="86" t="str">
        <f>IF(SUM('Test Sample Data'!AV$3:AV$50)&gt;10,IF(AND(ISNUMBER('Test Sample Data'!AV48),'Test Sample Data'!AV48&lt;37,'Test Sample Data'!AV48&gt;0),'Test Sample Data'!AV48,37),"")</f>
        <v/>
      </c>
      <c r="CW48" s="86" t="str">
        <f>IF(SUM('Test Sample Data'!AW$3:AW$50)&gt;10,IF(AND(ISNUMBER('Test Sample Data'!AW48),'Test Sample Data'!AW48&lt;37,'Test Sample Data'!AW48&gt;0),'Test Sample Data'!AW48,37),"")</f>
        <v/>
      </c>
      <c r="CX48" s="86" t="str">
        <f>IF(SUM('Test Sample Data'!AX$3:AX$50)&gt;10,IF(AND(ISNUMBER('Test Sample Data'!AX48),'Test Sample Data'!AX48&lt;37,'Test Sample Data'!AX48&gt;0),'Test Sample Data'!AX48,37),"")</f>
        <v/>
      </c>
      <c r="CY48" s="87">
        <f>IF(ISERROR(AVERAGE(Calculations!BC48:CX48)),"",AVERAGE(Calculations!BC48:CX48))</f>
        <v>28.08666666666667</v>
      </c>
      <c r="CZ48" s="87">
        <f>IF(ISERROR(STDEV(Calculations!BC48:CX48)),"",IF(COUNT(Calculations!BC48:CX48)&lt;3,"N/A",STDEV(Calculations!BC48:CX48)))</f>
        <v>0.76376261582597327</v>
      </c>
      <c r="DA48" s="84" t="s">
        <v>1562</v>
      </c>
      <c r="DB48" s="85" t="str">
        <f>'Array Table'!B47</f>
        <v>Pan Bacteria 1</v>
      </c>
      <c r="DC48" s="87">
        <f>IF(SUM('No Template Controls'!C$3:C$50)&gt;10,IF(AND(ISNUMBER('No Template Controls'!C48),'No Template Controls'!C48&lt;37,'No Template Controls'!C48&gt;0),'No Template Controls'!C48,37),"")</f>
        <v>37</v>
      </c>
      <c r="DD48" s="87">
        <f>IF(SUM('No Template Controls'!D$3:D$50)&gt;10,IF(AND(ISNUMBER('No Template Controls'!D48),'No Template Controls'!D48&lt;37,'No Template Controls'!D48&gt;0),'No Template Controls'!D48,37),"")</f>
        <v>37</v>
      </c>
      <c r="DE48" s="87">
        <f>IF(SUM('No Template Controls'!E$3:E$50)&gt;10,IF(AND(ISNUMBER('No Template Controls'!E48),'No Template Controls'!E48&lt;37,'No Template Controls'!E48&gt;0),'No Template Controls'!E48,37),"")</f>
        <v>37</v>
      </c>
      <c r="DF48" s="87" t="str">
        <f>IF(SUM('No Template Controls'!F$3:F$50)&gt;10,IF(AND(ISNUMBER('No Template Controls'!F48),'No Template Controls'!F48&lt;37,'No Template Controls'!F48&gt;0),'No Template Controls'!F48,37),"")</f>
        <v/>
      </c>
      <c r="DG48" s="87" t="str">
        <f>IF(SUM('No Template Controls'!G$3:G$50)&gt;10,IF(AND(ISNUMBER('No Template Controls'!G48),'No Template Controls'!G48&lt;37,'No Template Controls'!G48&gt;0),'No Template Controls'!G48,37),"")</f>
        <v/>
      </c>
      <c r="DH48" s="87" t="str">
        <f>IF(SUM('No Template Controls'!H$3:H$50)&gt;10,IF(AND(ISNUMBER('No Template Controls'!H48),'No Template Controls'!H48&lt;37,'No Template Controls'!H48&gt;0),'No Template Controls'!H48,37),"")</f>
        <v/>
      </c>
      <c r="DI48" s="87">
        <f>IF(ISERROR(AVERAGE(Calculations!DC48:DH48)),"",AVERAGE(Calculations!DC48:DH48))</f>
        <v>37</v>
      </c>
      <c r="DJ48" s="87">
        <f>IF(ISERROR(STDEV(Calculations!DC48:DH48)),"",IF(COUNT(Calculations!DC48:DH48)&lt;3,"N/A",STDEV(Calculations!DC48:DH48)))</f>
        <v>0</v>
      </c>
      <c r="DK48" s="84" t="s">
        <v>1562</v>
      </c>
      <c r="DL48" s="85" t="str">
        <f>'Array Table'!B47</f>
        <v>Pan Bacteria 1</v>
      </c>
      <c r="DM48" s="86">
        <f t="shared" si="0"/>
        <v>4</v>
      </c>
      <c r="DN48" s="86">
        <f t="shared" si="1"/>
        <v>4.2249999999999979</v>
      </c>
      <c r="DO48" s="86">
        <f t="shared" si="2"/>
        <v>4</v>
      </c>
      <c r="DP48" s="86" t="str">
        <f t="shared" si="3"/>
        <v/>
      </c>
      <c r="DQ48" s="86" t="str">
        <f t="shared" si="4"/>
        <v/>
      </c>
      <c r="DR48" s="86" t="str">
        <f t="shared" si="5"/>
        <v/>
      </c>
      <c r="DS48" s="86" t="str">
        <f t="shared" si="6"/>
        <v/>
      </c>
      <c r="DT48" s="86" t="str">
        <f t="shared" si="7"/>
        <v/>
      </c>
      <c r="DU48" s="86" t="str">
        <f t="shared" si="8"/>
        <v/>
      </c>
      <c r="DV48" s="86" t="str">
        <f t="shared" si="9"/>
        <v/>
      </c>
      <c r="DW48" s="86" t="str">
        <f t="shared" si="10"/>
        <v/>
      </c>
      <c r="DX48" s="86" t="str">
        <f t="shared" si="11"/>
        <v/>
      </c>
      <c r="DY48" s="86" t="str">
        <f t="shared" si="12"/>
        <v/>
      </c>
      <c r="DZ48" s="86" t="str">
        <f t="shared" si="13"/>
        <v/>
      </c>
      <c r="EA48" s="86" t="str">
        <f t="shared" si="14"/>
        <v/>
      </c>
      <c r="EB48" s="86" t="str">
        <f t="shared" si="15"/>
        <v/>
      </c>
      <c r="EC48" s="86" t="str">
        <f t="shared" si="16"/>
        <v/>
      </c>
      <c r="ED48" s="86" t="str">
        <f t="shared" si="17"/>
        <v/>
      </c>
      <c r="EE48" s="86" t="str">
        <f t="shared" si="18"/>
        <v/>
      </c>
      <c r="EF48" s="86" t="str">
        <f t="shared" si="19"/>
        <v/>
      </c>
      <c r="EG48" s="86" t="str">
        <f t="shared" si="20"/>
        <v/>
      </c>
      <c r="EH48" s="86" t="str">
        <f t="shared" si="21"/>
        <v/>
      </c>
      <c r="EI48" s="86" t="str">
        <f t="shared" si="22"/>
        <v/>
      </c>
      <c r="EJ48" s="86" t="str">
        <f t="shared" si="23"/>
        <v/>
      </c>
      <c r="EK48" s="86" t="str">
        <f t="shared" si="24"/>
        <v/>
      </c>
      <c r="EL48" s="86" t="str">
        <f t="shared" si="25"/>
        <v/>
      </c>
      <c r="EM48" s="86" t="str">
        <f t="shared" si="26"/>
        <v/>
      </c>
      <c r="EN48" s="86" t="str">
        <f t="shared" si="27"/>
        <v/>
      </c>
      <c r="EO48" s="86" t="str">
        <f t="shared" si="28"/>
        <v/>
      </c>
      <c r="EP48" s="86" t="str">
        <f t="shared" si="29"/>
        <v/>
      </c>
      <c r="EQ48" s="86" t="str">
        <f t="shared" si="30"/>
        <v/>
      </c>
      <c r="ER48" s="86" t="str">
        <f t="shared" si="31"/>
        <v/>
      </c>
      <c r="ES48" s="86" t="str">
        <f t="shared" si="32"/>
        <v/>
      </c>
      <c r="ET48" s="86" t="str">
        <f t="shared" si="33"/>
        <v/>
      </c>
      <c r="EU48" s="86" t="str">
        <f t="shared" si="34"/>
        <v/>
      </c>
      <c r="EV48" s="86" t="str">
        <f t="shared" si="35"/>
        <v/>
      </c>
      <c r="EW48" s="86" t="str">
        <f t="shared" si="36"/>
        <v/>
      </c>
      <c r="EX48" s="86" t="str">
        <f t="shared" si="37"/>
        <v/>
      </c>
      <c r="EY48" s="86" t="str">
        <f t="shared" si="38"/>
        <v/>
      </c>
      <c r="EZ48" s="86" t="str">
        <f t="shared" si="39"/>
        <v/>
      </c>
      <c r="FA48" s="86" t="str">
        <f t="shared" si="40"/>
        <v/>
      </c>
      <c r="FB48" s="86" t="str">
        <f t="shared" si="41"/>
        <v/>
      </c>
      <c r="FC48" s="86" t="str">
        <f t="shared" si="42"/>
        <v/>
      </c>
      <c r="FD48" s="86" t="str">
        <f t="shared" si="43"/>
        <v/>
      </c>
      <c r="FE48" s="86" t="str">
        <f t="shared" si="44"/>
        <v/>
      </c>
      <c r="FF48" s="86" t="str">
        <f t="shared" si="45"/>
        <v/>
      </c>
      <c r="FG48" s="86" t="str">
        <f t="shared" si="46"/>
        <v/>
      </c>
      <c r="FH48" s="86" t="str">
        <f t="shared" si="47"/>
        <v/>
      </c>
      <c r="FI48" s="88">
        <f t="shared" si="48"/>
        <v>4.0749999999999993</v>
      </c>
      <c r="FJ48" s="84" t="s">
        <v>1562</v>
      </c>
      <c r="FK48" s="85" t="str">
        <f>'Array Table'!B47</f>
        <v>Pan Bacteria 1</v>
      </c>
      <c r="FL48" s="86">
        <f t="shared" si="49"/>
        <v>3.5650000000000013</v>
      </c>
      <c r="FM48" s="86">
        <f t="shared" si="50"/>
        <v>3.5650000000000013</v>
      </c>
      <c r="FN48" s="86">
        <f t="shared" si="51"/>
        <v>3.5650000000000013</v>
      </c>
      <c r="FO48" s="86" t="str">
        <f t="shared" si="52"/>
        <v/>
      </c>
      <c r="FP48" s="86" t="str">
        <f t="shared" si="53"/>
        <v/>
      </c>
      <c r="FQ48" s="86" t="str">
        <f t="shared" si="54"/>
        <v/>
      </c>
      <c r="FR48" s="86" t="str">
        <f t="shared" si="55"/>
        <v/>
      </c>
      <c r="FS48" s="86" t="str">
        <f t="shared" si="56"/>
        <v/>
      </c>
      <c r="FT48" s="86" t="str">
        <f t="shared" si="57"/>
        <v/>
      </c>
      <c r="FU48" s="86" t="str">
        <f t="shared" si="58"/>
        <v/>
      </c>
      <c r="FV48" s="86" t="str">
        <f t="shared" si="59"/>
        <v/>
      </c>
      <c r="FW48" s="86" t="str">
        <f t="shared" si="60"/>
        <v/>
      </c>
      <c r="FX48" s="86" t="str">
        <f t="shared" si="61"/>
        <v/>
      </c>
      <c r="FY48" s="86" t="str">
        <f t="shared" si="62"/>
        <v/>
      </c>
      <c r="FZ48" s="86" t="str">
        <f t="shared" si="63"/>
        <v/>
      </c>
      <c r="GA48" s="86" t="str">
        <f t="shared" si="64"/>
        <v/>
      </c>
      <c r="GB48" s="86" t="str">
        <f t="shared" si="65"/>
        <v/>
      </c>
      <c r="GC48" s="86" t="str">
        <f t="shared" si="66"/>
        <v/>
      </c>
      <c r="GD48" s="86" t="str">
        <f t="shared" si="67"/>
        <v/>
      </c>
      <c r="GE48" s="86" t="str">
        <f t="shared" si="68"/>
        <v/>
      </c>
      <c r="GF48" s="86" t="str">
        <f t="shared" si="69"/>
        <v/>
      </c>
      <c r="GG48" s="86" t="str">
        <f t="shared" si="70"/>
        <v/>
      </c>
      <c r="GH48" s="86" t="str">
        <f t="shared" si="71"/>
        <v/>
      </c>
      <c r="GI48" s="86" t="str">
        <f t="shared" si="72"/>
        <v/>
      </c>
      <c r="GJ48" s="86" t="str">
        <f t="shared" si="73"/>
        <v/>
      </c>
      <c r="GK48" s="86" t="str">
        <f t="shared" si="74"/>
        <v/>
      </c>
      <c r="GL48" s="86" t="str">
        <f t="shared" si="75"/>
        <v/>
      </c>
      <c r="GM48" s="86" t="str">
        <f t="shared" si="76"/>
        <v/>
      </c>
      <c r="GN48" s="86" t="str">
        <f t="shared" si="77"/>
        <v/>
      </c>
      <c r="GO48" s="86" t="str">
        <f t="shared" si="78"/>
        <v/>
      </c>
      <c r="GP48" s="86" t="str">
        <f t="shared" si="79"/>
        <v/>
      </c>
      <c r="GQ48" s="86" t="str">
        <f t="shared" si="80"/>
        <v/>
      </c>
      <c r="GR48" s="86" t="str">
        <f t="shared" si="81"/>
        <v/>
      </c>
      <c r="GS48" s="86" t="str">
        <f t="shared" si="82"/>
        <v/>
      </c>
      <c r="GT48" s="86" t="str">
        <f t="shared" si="83"/>
        <v/>
      </c>
      <c r="GU48" s="86" t="str">
        <f t="shared" si="84"/>
        <v/>
      </c>
      <c r="GV48" s="86" t="str">
        <f t="shared" si="85"/>
        <v/>
      </c>
      <c r="GW48" s="86" t="str">
        <f t="shared" si="86"/>
        <v/>
      </c>
      <c r="GX48" s="86" t="str">
        <f t="shared" si="87"/>
        <v/>
      </c>
      <c r="GY48" s="86" t="str">
        <f t="shared" si="88"/>
        <v/>
      </c>
      <c r="GZ48" s="86" t="str">
        <f t="shared" si="89"/>
        <v/>
      </c>
      <c r="HA48" s="86" t="str">
        <f t="shared" si="90"/>
        <v/>
      </c>
      <c r="HB48" s="86" t="str">
        <f t="shared" si="91"/>
        <v/>
      </c>
      <c r="HC48" s="86" t="str">
        <f t="shared" si="92"/>
        <v/>
      </c>
      <c r="HD48" s="86" t="str">
        <f t="shared" si="93"/>
        <v/>
      </c>
      <c r="HE48" s="86" t="str">
        <f t="shared" si="94"/>
        <v/>
      </c>
      <c r="HF48" s="86" t="str">
        <f t="shared" si="95"/>
        <v/>
      </c>
      <c r="HG48" s="86" t="str">
        <f t="shared" si="96"/>
        <v/>
      </c>
      <c r="HH48" s="89">
        <f t="shared" si="97"/>
        <v>3.5650000000000013</v>
      </c>
      <c r="HI48" s="84" t="s">
        <v>1562</v>
      </c>
      <c r="HJ48" s="85" t="str">
        <f>'Array Table'!B47</f>
        <v>Pan Bacteria 1</v>
      </c>
      <c r="HK48" s="87">
        <f t="shared" si="296"/>
        <v>1.4240501955970697</v>
      </c>
      <c r="HL48" s="90">
        <f t="shared" si="149"/>
        <v>1.4240501955970697</v>
      </c>
      <c r="HM48" s="87">
        <f t="shared" si="150"/>
        <v>0.15352529778862975</v>
      </c>
      <c r="HN48" s="84" t="s">
        <v>1562</v>
      </c>
      <c r="HO48" s="85" t="str">
        <f>'Array Table'!B47</f>
        <v>Pan Bacteria 1</v>
      </c>
      <c r="HP48" s="92">
        <f t="shared" si="151"/>
        <v>8.5</v>
      </c>
      <c r="HQ48" s="92">
        <f t="shared" si="236"/>
        <v>8.0500000000000007</v>
      </c>
      <c r="HR48" s="92">
        <f t="shared" si="237"/>
        <v>8.5</v>
      </c>
      <c r="HS48" s="92" t="str">
        <f t="shared" si="238"/>
        <v/>
      </c>
      <c r="HT48" s="92" t="str">
        <f t="shared" si="239"/>
        <v/>
      </c>
      <c r="HU48" s="92" t="str">
        <f t="shared" si="240"/>
        <v/>
      </c>
      <c r="HV48" s="92" t="str">
        <f t="shared" si="241"/>
        <v/>
      </c>
      <c r="HW48" s="92" t="str">
        <f t="shared" si="242"/>
        <v/>
      </c>
      <c r="HX48" s="92" t="str">
        <f t="shared" si="243"/>
        <v/>
      </c>
      <c r="HY48" s="92" t="str">
        <f t="shared" si="244"/>
        <v/>
      </c>
      <c r="HZ48" s="92" t="str">
        <f t="shared" si="245"/>
        <v/>
      </c>
      <c r="IA48" s="92" t="str">
        <f t="shared" si="246"/>
        <v/>
      </c>
      <c r="IB48" s="92" t="str">
        <f t="shared" si="247"/>
        <v/>
      </c>
      <c r="IC48" s="92" t="str">
        <f t="shared" si="248"/>
        <v/>
      </c>
      <c r="ID48" s="92" t="str">
        <f t="shared" si="249"/>
        <v/>
      </c>
      <c r="IE48" s="92" t="str">
        <f t="shared" si="250"/>
        <v/>
      </c>
      <c r="IF48" s="92" t="str">
        <f t="shared" si="251"/>
        <v/>
      </c>
      <c r="IG48" s="92" t="str">
        <f t="shared" si="252"/>
        <v/>
      </c>
      <c r="IH48" s="92" t="str">
        <f t="shared" si="253"/>
        <v/>
      </c>
      <c r="II48" s="92" t="str">
        <f t="shared" si="254"/>
        <v/>
      </c>
      <c r="IJ48" s="92" t="str">
        <f t="shared" si="255"/>
        <v/>
      </c>
      <c r="IK48" s="92" t="str">
        <f t="shared" si="155"/>
        <v/>
      </c>
      <c r="IL48" s="92" t="str">
        <f t="shared" si="156"/>
        <v/>
      </c>
      <c r="IM48" s="92" t="str">
        <f t="shared" si="157"/>
        <v/>
      </c>
      <c r="IN48" s="92" t="str">
        <f t="shared" si="158"/>
        <v/>
      </c>
      <c r="IO48" s="92" t="str">
        <f t="shared" si="159"/>
        <v/>
      </c>
      <c r="IP48" s="92" t="str">
        <f t="shared" si="160"/>
        <v/>
      </c>
      <c r="IQ48" s="92" t="str">
        <f t="shared" si="161"/>
        <v/>
      </c>
      <c r="IR48" s="92" t="str">
        <f t="shared" si="162"/>
        <v/>
      </c>
      <c r="IS48" s="92" t="str">
        <f t="shared" si="163"/>
        <v/>
      </c>
      <c r="IT48" s="92" t="str">
        <f t="shared" si="164"/>
        <v/>
      </c>
      <c r="IU48" s="92" t="str">
        <f t="shared" si="165"/>
        <v/>
      </c>
      <c r="IV48" s="92" t="str">
        <f t="shared" si="166"/>
        <v/>
      </c>
      <c r="IW48" s="92" t="str">
        <f t="shared" si="167"/>
        <v/>
      </c>
      <c r="IX48" s="92" t="str">
        <f t="shared" si="168"/>
        <v/>
      </c>
      <c r="IY48" s="92" t="str">
        <f t="shared" si="169"/>
        <v/>
      </c>
      <c r="IZ48" s="92" t="str">
        <f t="shared" si="170"/>
        <v/>
      </c>
      <c r="JA48" s="92" t="str">
        <f t="shared" si="171"/>
        <v/>
      </c>
      <c r="JB48" s="92" t="str">
        <f t="shared" si="172"/>
        <v/>
      </c>
      <c r="JC48" s="92" t="str">
        <f t="shared" si="173"/>
        <v/>
      </c>
      <c r="JD48" s="92" t="str">
        <f t="shared" si="174"/>
        <v/>
      </c>
      <c r="JE48" s="92" t="str">
        <f t="shared" si="175"/>
        <v/>
      </c>
      <c r="JF48" s="92" t="str">
        <f t="shared" si="176"/>
        <v/>
      </c>
      <c r="JG48" s="92" t="str">
        <f t="shared" si="177"/>
        <v/>
      </c>
      <c r="JH48" s="92" t="str">
        <f t="shared" si="178"/>
        <v/>
      </c>
      <c r="JI48" s="92" t="str">
        <f t="shared" si="179"/>
        <v/>
      </c>
      <c r="JJ48" s="92" t="str">
        <f t="shared" si="180"/>
        <v/>
      </c>
      <c r="JK48" s="92" t="str">
        <f t="shared" si="181"/>
        <v/>
      </c>
      <c r="JL48" s="84" t="s">
        <v>1562</v>
      </c>
      <c r="JM48" s="85" t="str">
        <f>'Array Table'!B47</f>
        <v>Pan Bacteria 1</v>
      </c>
      <c r="JN48" s="92">
        <f t="shared" si="152"/>
        <v>9.0799999999999983</v>
      </c>
      <c r="JO48" s="92">
        <f t="shared" si="256"/>
        <v>8.0799999999999983</v>
      </c>
      <c r="JP48" s="92">
        <f t="shared" si="257"/>
        <v>9.5799999999999983</v>
      </c>
      <c r="JQ48" s="92" t="str">
        <f t="shared" si="258"/>
        <v/>
      </c>
      <c r="JR48" s="92" t="str">
        <f t="shared" si="259"/>
        <v/>
      </c>
      <c r="JS48" s="92" t="str">
        <f t="shared" si="260"/>
        <v/>
      </c>
      <c r="JT48" s="92" t="str">
        <f t="shared" si="261"/>
        <v/>
      </c>
      <c r="JU48" s="92" t="str">
        <f t="shared" si="262"/>
        <v/>
      </c>
      <c r="JV48" s="92" t="str">
        <f t="shared" si="263"/>
        <v/>
      </c>
      <c r="JW48" s="92" t="str">
        <f t="shared" si="264"/>
        <v/>
      </c>
      <c r="JX48" s="92" t="str">
        <f t="shared" si="265"/>
        <v/>
      </c>
      <c r="JY48" s="92" t="str">
        <f t="shared" si="266"/>
        <v/>
      </c>
      <c r="JZ48" s="92" t="str">
        <f t="shared" si="267"/>
        <v/>
      </c>
      <c r="KA48" s="92" t="str">
        <f t="shared" si="268"/>
        <v/>
      </c>
      <c r="KB48" s="92" t="str">
        <f t="shared" si="269"/>
        <v/>
      </c>
      <c r="KC48" s="92" t="str">
        <f t="shared" si="270"/>
        <v/>
      </c>
      <c r="KD48" s="92" t="str">
        <f t="shared" si="271"/>
        <v/>
      </c>
      <c r="KE48" s="92" t="str">
        <f t="shared" si="272"/>
        <v/>
      </c>
      <c r="KF48" s="92" t="str">
        <f t="shared" si="273"/>
        <v/>
      </c>
      <c r="KG48" s="92" t="str">
        <f t="shared" si="274"/>
        <v/>
      </c>
      <c r="KH48" s="92" t="str">
        <f t="shared" si="275"/>
        <v/>
      </c>
      <c r="KI48" s="92" t="str">
        <f t="shared" si="182"/>
        <v/>
      </c>
      <c r="KJ48" s="92" t="str">
        <f t="shared" si="183"/>
        <v/>
      </c>
      <c r="KK48" s="92" t="str">
        <f t="shared" si="184"/>
        <v/>
      </c>
      <c r="KL48" s="92" t="str">
        <f t="shared" si="185"/>
        <v/>
      </c>
      <c r="KM48" s="92" t="str">
        <f t="shared" si="186"/>
        <v/>
      </c>
      <c r="KN48" s="92" t="str">
        <f t="shared" si="187"/>
        <v/>
      </c>
      <c r="KO48" s="92" t="str">
        <f t="shared" si="188"/>
        <v/>
      </c>
      <c r="KP48" s="92" t="str">
        <f t="shared" si="189"/>
        <v/>
      </c>
      <c r="KQ48" s="92" t="str">
        <f t="shared" si="190"/>
        <v/>
      </c>
      <c r="KR48" s="92" t="str">
        <f t="shared" si="191"/>
        <v/>
      </c>
      <c r="KS48" s="92" t="str">
        <f t="shared" si="192"/>
        <v/>
      </c>
      <c r="KT48" s="92" t="str">
        <f t="shared" si="193"/>
        <v/>
      </c>
      <c r="KU48" s="92" t="str">
        <f t="shared" si="194"/>
        <v/>
      </c>
      <c r="KV48" s="92" t="str">
        <f t="shared" si="195"/>
        <v/>
      </c>
      <c r="KW48" s="92" t="str">
        <f t="shared" si="196"/>
        <v/>
      </c>
      <c r="KX48" s="92" t="str">
        <f t="shared" si="197"/>
        <v/>
      </c>
      <c r="KY48" s="92" t="str">
        <f t="shared" si="198"/>
        <v/>
      </c>
      <c r="KZ48" s="92" t="str">
        <f t="shared" si="199"/>
        <v/>
      </c>
      <c r="LA48" s="92" t="str">
        <f t="shared" si="200"/>
        <v/>
      </c>
      <c r="LB48" s="92" t="str">
        <f t="shared" si="201"/>
        <v/>
      </c>
      <c r="LC48" s="92" t="str">
        <f t="shared" si="202"/>
        <v/>
      </c>
      <c r="LD48" s="92" t="str">
        <f t="shared" si="203"/>
        <v/>
      </c>
      <c r="LE48" s="92" t="str">
        <f t="shared" si="204"/>
        <v/>
      </c>
      <c r="LF48" s="92" t="str">
        <f t="shared" si="205"/>
        <v/>
      </c>
      <c r="LG48" s="92" t="str">
        <f t="shared" si="206"/>
        <v/>
      </c>
      <c r="LH48" s="92" t="str">
        <f t="shared" si="207"/>
        <v/>
      </c>
      <c r="LI48" s="92" t="str">
        <f t="shared" si="208"/>
        <v/>
      </c>
      <c r="LJ48" s="84" t="s">
        <v>1562</v>
      </c>
      <c r="LK48" s="85" t="str">
        <f>'Array Table'!B47</f>
        <v>Pan Bacteria 1</v>
      </c>
      <c r="LL48" s="93" t="str">
        <f t="shared" si="153"/>
        <v>+</v>
      </c>
      <c r="LM48" s="93" t="str">
        <f t="shared" si="276"/>
        <v>+</v>
      </c>
      <c r="LN48" s="93" t="str">
        <f t="shared" si="277"/>
        <v>+</v>
      </c>
      <c r="LO48" s="93" t="str">
        <f t="shared" si="278"/>
        <v/>
      </c>
      <c r="LP48" s="93" t="str">
        <f t="shared" si="279"/>
        <v/>
      </c>
      <c r="LQ48" s="93" t="str">
        <f t="shared" si="280"/>
        <v/>
      </c>
      <c r="LR48" s="93" t="str">
        <f t="shared" si="281"/>
        <v/>
      </c>
      <c r="LS48" s="93" t="str">
        <f t="shared" si="282"/>
        <v/>
      </c>
      <c r="LT48" s="93" t="str">
        <f t="shared" si="283"/>
        <v/>
      </c>
      <c r="LU48" s="93" t="str">
        <f t="shared" si="284"/>
        <v/>
      </c>
      <c r="LV48" s="93" t="str">
        <f t="shared" si="285"/>
        <v/>
      </c>
      <c r="LW48" s="93" t="str">
        <f t="shared" si="286"/>
        <v/>
      </c>
      <c r="LX48" s="93" t="str">
        <f t="shared" si="287"/>
        <v/>
      </c>
      <c r="LY48" s="93" t="str">
        <f t="shared" si="288"/>
        <v/>
      </c>
      <c r="LZ48" s="93" t="str">
        <f t="shared" si="289"/>
        <v/>
      </c>
      <c r="MA48" s="93" t="str">
        <f t="shared" si="290"/>
        <v/>
      </c>
      <c r="MB48" s="93" t="str">
        <f t="shared" si="291"/>
        <v/>
      </c>
      <c r="MC48" s="93" t="str">
        <f t="shared" si="292"/>
        <v/>
      </c>
      <c r="MD48" s="93" t="str">
        <f t="shared" si="293"/>
        <v/>
      </c>
      <c r="ME48" s="93" t="str">
        <f t="shared" si="294"/>
        <v/>
      </c>
      <c r="MF48" s="93" t="str">
        <f t="shared" si="295"/>
        <v/>
      </c>
      <c r="MG48" s="93" t="str">
        <f t="shared" si="209"/>
        <v/>
      </c>
      <c r="MH48" s="93" t="str">
        <f t="shared" si="210"/>
        <v/>
      </c>
      <c r="MI48" s="93" t="str">
        <f t="shared" si="211"/>
        <v/>
      </c>
      <c r="MJ48" s="93" t="str">
        <f t="shared" si="212"/>
        <v/>
      </c>
      <c r="MK48" s="93" t="str">
        <f t="shared" si="213"/>
        <v/>
      </c>
      <c r="ML48" s="93" t="str">
        <f t="shared" si="214"/>
        <v/>
      </c>
      <c r="MM48" s="93" t="str">
        <f t="shared" si="215"/>
        <v/>
      </c>
      <c r="MN48" s="93" t="str">
        <f t="shared" si="216"/>
        <v/>
      </c>
      <c r="MO48" s="93" t="str">
        <f t="shared" si="217"/>
        <v/>
      </c>
      <c r="MP48" s="93" t="str">
        <f t="shared" si="218"/>
        <v/>
      </c>
      <c r="MQ48" s="93" t="str">
        <f t="shared" si="219"/>
        <v/>
      </c>
      <c r="MR48" s="93" t="str">
        <f t="shared" si="220"/>
        <v/>
      </c>
      <c r="MS48" s="93" t="str">
        <f t="shared" si="221"/>
        <v/>
      </c>
      <c r="MT48" s="93" t="str">
        <f t="shared" si="222"/>
        <v/>
      </c>
      <c r="MU48" s="93" t="str">
        <f t="shared" si="223"/>
        <v/>
      </c>
      <c r="MV48" s="93" t="str">
        <f t="shared" si="224"/>
        <v/>
      </c>
      <c r="MW48" s="93" t="str">
        <f t="shared" si="225"/>
        <v/>
      </c>
      <c r="MX48" s="93" t="str">
        <f t="shared" si="226"/>
        <v/>
      </c>
      <c r="MY48" s="93" t="str">
        <f t="shared" si="227"/>
        <v/>
      </c>
      <c r="MZ48" s="93" t="str">
        <f t="shared" si="228"/>
        <v/>
      </c>
      <c r="NA48" s="93" t="str">
        <f t="shared" si="229"/>
        <v/>
      </c>
      <c r="NB48" s="93" t="str">
        <f t="shared" si="230"/>
        <v/>
      </c>
      <c r="NC48" s="93" t="str">
        <f t="shared" si="231"/>
        <v/>
      </c>
      <c r="ND48" s="93" t="str">
        <f t="shared" si="232"/>
        <v/>
      </c>
      <c r="NE48" s="93" t="str">
        <f t="shared" si="233"/>
        <v/>
      </c>
      <c r="NF48" s="93" t="str">
        <f t="shared" si="234"/>
        <v/>
      </c>
      <c r="NG48" s="93" t="str">
        <f t="shared" si="235"/>
        <v/>
      </c>
      <c r="NH48" s="84" t="s">
        <v>1562</v>
      </c>
      <c r="NI48" s="85" t="str">
        <f>'Array Table'!B47</f>
        <v>Pan Bacteria 1</v>
      </c>
      <c r="NJ48" s="93" t="str">
        <f t="shared" si="101"/>
        <v>+</v>
      </c>
      <c r="NK48" s="93" t="str">
        <f t="shared" si="102"/>
        <v>+</v>
      </c>
      <c r="NL48" s="93" t="str">
        <f t="shared" si="103"/>
        <v>+</v>
      </c>
      <c r="NM48" s="93" t="str">
        <f t="shared" si="104"/>
        <v/>
      </c>
      <c r="NN48" s="93" t="str">
        <f t="shared" si="105"/>
        <v/>
      </c>
      <c r="NO48" s="93" t="str">
        <f t="shared" si="106"/>
        <v/>
      </c>
      <c r="NP48" s="93" t="str">
        <f t="shared" si="107"/>
        <v/>
      </c>
      <c r="NQ48" s="93" t="str">
        <f t="shared" si="108"/>
        <v/>
      </c>
      <c r="NR48" s="93" t="str">
        <f t="shared" si="109"/>
        <v/>
      </c>
      <c r="NS48" s="93" t="str">
        <f t="shared" si="110"/>
        <v/>
      </c>
      <c r="NT48" s="93" t="str">
        <f t="shared" si="111"/>
        <v/>
      </c>
      <c r="NU48" s="93" t="str">
        <f t="shared" si="112"/>
        <v/>
      </c>
      <c r="NV48" s="93" t="str">
        <f t="shared" si="113"/>
        <v/>
      </c>
      <c r="NW48" s="93" t="str">
        <f t="shared" si="114"/>
        <v/>
      </c>
      <c r="NX48" s="93" t="str">
        <f t="shared" si="115"/>
        <v/>
      </c>
      <c r="NY48" s="93" t="str">
        <f t="shared" si="116"/>
        <v/>
      </c>
      <c r="NZ48" s="93" t="str">
        <f t="shared" si="117"/>
        <v/>
      </c>
      <c r="OA48" s="93" t="str">
        <f t="shared" si="118"/>
        <v/>
      </c>
      <c r="OB48" s="93" t="str">
        <f t="shared" si="119"/>
        <v/>
      </c>
      <c r="OC48" s="93" t="str">
        <f t="shared" si="120"/>
        <v/>
      </c>
      <c r="OD48" s="93" t="str">
        <f t="shared" si="121"/>
        <v/>
      </c>
      <c r="OE48" s="93" t="str">
        <f t="shared" si="122"/>
        <v/>
      </c>
      <c r="OF48" s="93" t="str">
        <f t="shared" si="123"/>
        <v/>
      </c>
      <c r="OG48" s="93" t="str">
        <f t="shared" si="124"/>
        <v/>
      </c>
      <c r="OH48" s="93" t="str">
        <f t="shared" si="125"/>
        <v/>
      </c>
      <c r="OI48" s="93" t="str">
        <f t="shared" si="126"/>
        <v/>
      </c>
      <c r="OJ48" s="93" t="str">
        <f t="shared" si="127"/>
        <v/>
      </c>
      <c r="OK48" s="93" t="str">
        <f t="shared" si="128"/>
        <v/>
      </c>
      <c r="OL48" s="93" t="str">
        <f t="shared" si="129"/>
        <v/>
      </c>
      <c r="OM48" s="93" t="str">
        <f t="shared" si="130"/>
        <v/>
      </c>
      <c r="ON48" s="93" t="str">
        <f t="shared" si="131"/>
        <v/>
      </c>
      <c r="OO48" s="93" t="str">
        <f t="shared" si="132"/>
        <v/>
      </c>
      <c r="OP48" s="93" t="str">
        <f t="shared" si="133"/>
        <v/>
      </c>
      <c r="OQ48" s="93" t="str">
        <f t="shared" si="134"/>
        <v/>
      </c>
      <c r="OR48" s="93" t="str">
        <f t="shared" si="135"/>
        <v/>
      </c>
      <c r="OS48" s="93" t="str">
        <f t="shared" si="136"/>
        <v/>
      </c>
      <c r="OT48" s="93" t="str">
        <f t="shared" si="137"/>
        <v/>
      </c>
      <c r="OU48" s="93" t="str">
        <f t="shared" si="138"/>
        <v/>
      </c>
      <c r="OV48" s="93" t="str">
        <f t="shared" si="139"/>
        <v/>
      </c>
      <c r="OW48" s="93" t="str">
        <f t="shared" si="140"/>
        <v/>
      </c>
      <c r="OX48" s="93" t="str">
        <f t="shared" si="141"/>
        <v/>
      </c>
      <c r="OY48" s="93" t="str">
        <f t="shared" si="142"/>
        <v/>
      </c>
      <c r="OZ48" s="93" t="str">
        <f t="shared" si="143"/>
        <v/>
      </c>
      <c r="PA48" s="93" t="str">
        <f t="shared" si="144"/>
        <v/>
      </c>
      <c r="PB48" s="93" t="str">
        <f t="shared" si="145"/>
        <v/>
      </c>
      <c r="PC48" s="93" t="str">
        <f t="shared" si="146"/>
        <v/>
      </c>
      <c r="PD48" s="93" t="str">
        <f t="shared" si="147"/>
        <v/>
      </c>
      <c r="PE48" s="93" t="str">
        <f t="shared" si="148"/>
        <v/>
      </c>
    </row>
    <row r="49" spans="1:421" ht="12.75" x14ac:dyDescent="0.25">
      <c r="A49" s="84" t="s">
        <v>1563</v>
      </c>
      <c r="B49" s="85" t="str">
        <f>'Array Table'!B48</f>
        <v>Pan Bacteria 3</v>
      </c>
      <c r="C49" s="86">
        <f>IF(SUM('Control Sample Data'!C$3:C$50)&gt;10,IF(AND(ISNUMBER('Control Sample Data'!C49),'Control Sample Data'!C49&lt;37,'Control Sample Data'!C49&gt;0),'Control Sample Data'!C49,37),"")</f>
        <v>20.5</v>
      </c>
      <c r="D49" s="86">
        <f>IF(SUM('Control Sample Data'!D$3:D$50)&gt;10,IF(AND(ISNUMBER('Control Sample Data'!D49),'Control Sample Data'!D49&lt;37,'Control Sample Data'!D49&gt;0),'Control Sample Data'!D49,37),"")</f>
        <v>20.5</v>
      </c>
      <c r="E49" s="86">
        <f>IF(SUM('Control Sample Data'!E$3:E$50)&gt;10,IF(AND(ISNUMBER('Control Sample Data'!E49),'Control Sample Data'!E49&lt;37,'Control Sample Data'!E49&gt;0),'Control Sample Data'!E49,37),"")</f>
        <v>20.5</v>
      </c>
      <c r="F49" s="86" t="str">
        <f>IF(SUM('Control Sample Data'!F$3:F$50)&gt;10,IF(AND(ISNUMBER('Control Sample Data'!F49),'Control Sample Data'!F49&lt;37,'Control Sample Data'!F49&gt;0),'Control Sample Data'!F49,37),"")</f>
        <v/>
      </c>
      <c r="G49" s="86" t="str">
        <f>IF(SUM('Control Sample Data'!G$3:G$50)&gt;10,IF(AND(ISNUMBER('Control Sample Data'!G49),'Control Sample Data'!G49&lt;37,'Control Sample Data'!G49&gt;0),'Control Sample Data'!G49,37),"")</f>
        <v/>
      </c>
      <c r="H49" s="86" t="str">
        <f>IF(SUM('Control Sample Data'!H$3:H$50)&gt;10,IF(AND(ISNUMBER('Control Sample Data'!H49),'Control Sample Data'!H49&lt;37,'Control Sample Data'!H49&gt;0),'Control Sample Data'!H49,37),"")</f>
        <v/>
      </c>
      <c r="I49" s="86" t="str">
        <f>IF(SUM('Control Sample Data'!I$3:I$50)&gt;10,IF(AND(ISNUMBER('Control Sample Data'!I49),'Control Sample Data'!I49&lt;37,'Control Sample Data'!I49&gt;0),'Control Sample Data'!I49,37),"")</f>
        <v/>
      </c>
      <c r="J49" s="86" t="str">
        <f>IF(SUM('Control Sample Data'!J$3:J$50)&gt;10,IF(AND(ISNUMBER('Control Sample Data'!J49),'Control Sample Data'!J49&lt;37,'Control Sample Data'!J49&gt;0),'Control Sample Data'!J49,37),"")</f>
        <v/>
      </c>
      <c r="K49" s="86" t="str">
        <f>IF(SUM('Control Sample Data'!K$3:K$50)&gt;10,IF(AND(ISNUMBER('Control Sample Data'!K49),'Control Sample Data'!K49&lt;37,'Control Sample Data'!K49&gt;0),'Control Sample Data'!K49,37),"")</f>
        <v/>
      </c>
      <c r="L49" s="86" t="str">
        <f>IF(SUM('Control Sample Data'!L$3:L$50)&gt;10,IF(AND(ISNUMBER('Control Sample Data'!L49),'Control Sample Data'!L49&lt;37,'Control Sample Data'!L49&gt;0),'Control Sample Data'!L49,37),"")</f>
        <v/>
      </c>
      <c r="M49" s="86" t="str">
        <f>IF(SUM('Control Sample Data'!M$3:M$50)&gt;10,IF(AND(ISNUMBER('Control Sample Data'!M49),'Control Sample Data'!M49&lt;37,'Control Sample Data'!M49&gt;0),'Control Sample Data'!M49,37),"")</f>
        <v/>
      </c>
      <c r="N49" s="86" t="str">
        <f>IF(SUM('Control Sample Data'!N$3:N$50)&gt;10,IF(AND(ISNUMBER('Control Sample Data'!N49),'Control Sample Data'!N49&lt;37,'Control Sample Data'!N49&gt;0),'Control Sample Data'!N49,37),"")</f>
        <v/>
      </c>
      <c r="O49" s="86" t="str">
        <f>IF(SUM('Control Sample Data'!O$3:O$50)&gt;10,IF(AND(ISNUMBER('Control Sample Data'!O49),'Control Sample Data'!O49&lt;37,'Control Sample Data'!O49&gt;0),'Control Sample Data'!O49,37),"")</f>
        <v/>
      </c>
      <c r="P49" s="86" t="str">
        <f>IF(SUM('Control Sample Data'!P$3:P$50)&gt;10,IF(AND(ISNUMBER('Control Sample Data'!P49),'Control Sample Data'!P49&lt;37,'Control Sample Data'!P49&gt;0),'Control Sample Data'!P49,37),"")</f>
        <v/>
      </c>
      <c r="Q49" s="86" t="str">
        <f>IF(SUM('Control Sample Data'!Q$3:Q$50)&gt;10,IF(AND(ISNUMBER('Control Sample Data'!Q49),'Control Sample Data'!Q49&lt;37,'Control Sample Data'!Q49&gt;0),'Control Sample Data'!Q49,37),"")</f>
        <v/>
      </c>
      <c r="R49" s="86" t="str">
        <f>IF(SUM('Control Sample Data'!R$3:R$50)&gt;10,IF(AND(ISNUMBER('Control Sample Data'!R49),'Control Sample Data'!R49&lt;37,'Control Sample Data'!R49&gt;0),'Control Sample Data'!R49,37),"")</f>
        <v/>
      </c>
      <c r="S49" s="86" t="str">
        <f>IF(SUM('Control Sample Data'!S$3:S$50)&gt;10,IF(AND(ISNUMBER('Control Sample Data'!S49),'Control Sample Data'!S49&lt;37,'Control Sample Data'!S49&gt;0),'Control Sample Data'!S49,37),"")</f>
        <v/>
      </c>
      <c r="T49" s="86" t="str">
        <f>IF(SUM('Control Sample Data'!T$3:T$50)&gt;10,IF(AND(ISNUMBER('Control Sample Data'!T49),'Control Sample Data'!T49&lt;37,'Control Sample Data'!T49&gt;0),'Control Sample Data'!T49,37),"")</f>
        <v/>
      </c>
      <c r="U49" s="86" t="str">
        <f>IF(SUM('Control Sample Data'!U$3:U$50)&gt;10,IF(AND(ISNUMBER('Control Sample Data'!U49),'Control Sample Data'!U49&lt;37,'Control Sample Data'!U49&gt;0),'Control Sample Data'!U49,37),"")</f>
        <v/>
      </c>
      <c r="V49" s="86" t="str">
        <f>IF(SUM('Control Sample Data'!V$3:V$50)&gt;10,IF(AND(ISNUMBER('Control Sample Data'!V49),'Control Sample Data'!V49&lt;37,'Control Sample Data'!V49&gt;0),'Control Sample Data'!V49,37),"")</f>
        <v/>
      </c>
      <c r="W49" s="86" t="str">
        <f>IF(SUM('Control Sample Data'!W$3:W$50)&gt;10,IF(AND(ISNUMBER('Control Sample Data'!W49),'Control Sample Data'!W49&lt;37,'Control Sample Data'!W49&gt;0),'Control Sample Data'!W49,37),"")</f>
        <v/>
      </c>
      <c r="X49" s="86" t="str">
        <f>IF(SUM('Control Sample Data'!X$3:X$50)&gt;10,IF(AND(ISNUMBER('Control Sample Data'!X49),'Control Sample Data'!X49&lt;37,'Control Sample Data'!X49&gt;0),'Control Sample Data'!X49,37),"")</f>
        <v/>
      </c>
      <c r="Y49" s="86" t="str">
        <f>IF(SUM('Control Sample Data'!Y$3:Y$50)&gt;10,IF(AND(ISNUMBER('Control Sample Data'!Y49),'Control Sample Data'!Y49&lt;37,'Control Sample Data'!Y49&gt;0),'Control Sample Data'!Y49,37),"")</f>
        <v/>
      </c>
      <c r="Z49" s="86" t="str">
        <f>IF(SUM('Control Sample Data'!Z$3:Z$50)&gt;10,IF(AND(ISNUMBER('Control Sample Data'!Z49),'Control Sample Data'!Z49&lt;37,'Control Sample Data'!Z49&gt;0),'Control Sample Data'!Z49,37),"")</f>
        <v/>
      </c>
      <c r="AA49" s="86" t="str">
        <f>IF(SUM('Control Sample Data'!AA$3:AA$50)&gt;10,IF(AND(ISNUMBER('Control Sample Data'!AA49),'Control Sample Data'!AA49&lt;37,'Control Sample Data'!AA49&gt;0),'Control Sample Data'!AA49,37),"")</f>
        <v/>
      </c>
      <c r="AB49" s="86" t="str">
        <f>IF(SUM('Control Sample Data'!AB$3:AB$50)&gt;10,IF(AND(ISNUMBER('Control Sample Data'!AB49),'Control Sample Data'!AB49&lt;37,'Control Sample Data'!AB49&gt;0),'Control Sample Data'!AB49,37),"")</f>
        <v/>
      </c>
      <c r="AC49" s="86" t="str">
        <f>IF(SUM('Control Sample Data'!AC$3:AC$50)&gt;10,IF(AND(ISNUMBER('Control Sample Data'!AC49),'Control Sample Data'!AC49&lt;37,'Control Sample Data'!AC49&gt;0),'Control Sample Data'!AC49,37),"")</f>
        <v/>
      </c>
      <c r="AD49" s="86" t="str">
        <f>IF(SUM('Control Sample Data'!AD$3:AD$50)&gt;10,IF(AND(ISNUMBER('Control Sample Data'!AD49),'Control Sample Data'!AD49&lt;37,'Control Sample Data'!AD49&gt;0),'Control Sample Data'!AD49,37),"")</f>
        <v/>
      </c>
      <c r="AE49" s="86" t="str">
        <f>IF(SUM('Control Sample Data'!AE$3:AE$50)&gt;10,IF(AND(ISNUMBER('Control Sample Data'!AE49),'Control Sample Data'!AE49&lt;37,'Control Sample Data'!AE49&gt;0),'Control Sample Data'!AE49,37),"")</f>
        <v/>
      </c>
      <c r="AF49" s="86" t="str">
        <f>IF(SUM('Control Sample Data'!AF$3:AF$50)&gt;10,IF(AND(ISNUMBER('Control Sample Data'!AF49),'Control Sample Data'!AF49&lt;37,'Control Sample Data'!AF49&gt;0),'Control Sample Data'!AF49,37),"")</f>
        <v/>
      </c>
      <c r="AG49" s="86" t="str">
        <f>IF(SUM('Control Sample Data'!AG$3:AG$50)&gt;10,IF(AND(ISNUMBER('Control Sample Data'!AG49),'Control Sample Data'!AG49&lt;37,'Control Sample Data'!AG49&gt;0),'Control Sample Data'!AG49,37),"")</f>
        <v/>
      </c>
      <c r="AH49" s="86" t="str">
        <f>IF(SUM('Control Sample Data'!AH$3:AH$50)&gt;10,IF(AND(ISNUMBER('Control Sample Data'!AH49),'Control Sample Data'!AH49&lt;37,'Control Sample Data'!AH49&gt;0),'Control Sample Data'!AH49,37),"")</f>
        <v/>
      </c>
      <c r="AI49" s="86" t="str">
        <f>IF(SUM('Control Sample Data'!AI$3:AI$50)&gt;10,IF(AND(ISNUMBER('Control Sample Data'!AI49),'Control Sample Data'!AI49&lt;37,'Control Sample Data'!AI49&gt;0),'Control Sample Data'!AI49,37),"")</f>
        <v/>
      </c>
      <c r="AJ49" s="86" t="str">
        <f>IF(SUM('Control Sample Data'!AJ$3:AJ$50)&gt;10,IF(AND(ISNUMBER('Control Sample Data'!AJ49),'Control Sample Data'!AJ49&lt;37,'Control Sample Data'!AJ49&gt;0),'Control Sample Data'!AJ49,37),"")</f>
        <v/>
      </c>
      <c r="AK49" s="86" t="str">
        <f>IF(SUM('Control Sample Data'!AK$3:AK$50)&gt;10,IF(AND(ISNUMBER('Control Sample Data'!AK49),'Control Sample Data'!AK49&lt;37,'Control Sample Data'!AK49&gt;0),'Control Sample Data'!AK49,37),"")</f>
        <v/>
      </c>
      <c r="AL49" s="86" t="str">
        <f>IF(SUM('Control Sample Data'!AL$3:AL$50)&gt;10,IF(AND(ISNUMBER('Control Sample Data'!AL49),'Control Sample Data'!AL49&lt;37,'Control Sample Data'!AL49&gt;0),'Control Sample Data'!AL49,37),"")</f>
        <v/>
      </c>
      <c r="AM49" s="86" t="str">
        <f>IF(SUM('Control Sample Data'!AM$3:AM$50)&gt;10,IF(AND(ISNUMBER('Control Sample Data'!AM49),'Control Sample Data'!AM49&lt;37,'Control Sample Data'!AM49&gt;0),'Control Sample Data'!AM49,37),"")</f>
        <v/>
      </c>
      <c r="AN49" s="86" t="str">
        <f>IF(SUM('Control Sample Data'!AN$3:AN$50)&gt;10,IF(AND(ISNUMBER('Control Sample Data'!AN49),'Control Sample Data'!AN49&lt;37,'Control Sample Data'!AN49&gt;0),'Control Sample Data'!AN49,37),"")</f>
        <v/>
      </c>
      <c r="AO49" s="86" t="str">
        <f>IF(SUM('Control Sample Data'!AO$3:AO$50)&gt;10,IF(AND(ISNUMBER('Control Sample Data'!AO49),'Control Sample Data'!AO49&lt;37,'Control Sample Data'!AO49&gt;0),'Control Sample Data'!AO49,37),"")</f>
        <v/>
      </c>
      <c r="AP49" s="86" t="str">
        <f>IF(SUM('Control Sample Data'!AP$3:AP$50)&gt;10,IF(AND(ISNUMBER('Control Sample Data'!AP49),'Control Sample Data'!AP49&lt;37,'Control Sample Data'!AP49&gt;0),'Control Sample Data'!AP49,37),"")</f>
        <v/>
      </c>
      <c r="AQ49" s="86" t="str">
        <f>IF(SUM('Control Sample Data'!AQ$3:AQ$50)&gt;10,IF(AND(ISNUMBER('Control Sample Data'!AQ49),'Control Sample Data'!AQ49&lt;37,'Control Sample Data'!AQ49&gt;0),'Control Sample Data'!AQ49,37),"")</f>
        <v/>
      </c>
      <c r="AR49" s="86" t="str">
        <f>IF(SUM('Control Sample Data'!AR$3:AR$50)&gt;10,IF(AND(ISNUMBER('Control Sample Data'!AR49),'Control Sample Data'!AR49&lt;37,'Control Sample Data'!AR49&gt;0),'Control Sample Data'!AR49,37),"")</f>
        <v/>
      </c>
      <c r="AS49" s="86" t="str">
        <f>IF(SUM('Control Sample Data'!AS$3:AS$50)&gt;10,IF(AND(ISNUMBER('Control Sample Data'!AS49),'Control Sample Data'!AS49&lt;37,'Control Sample Data'!AS49&gt;0),'Control Sample Data'!AS49,37),"")</f>
        <v/>
      </c>
      <c r="AT49" s="86" t="str">
        <f>IF(SUM('Control Sample Data'!AT$3:AT$50)&gt;10,IF(AND(ISNUMBER('Control Sample Data'!AT49),'Control Sample Data'!AT49&lt;37,'Control Sample Data'!AT49&gt;0),'Control Sample Data'!AT49,37),"")</f>
        <v/>
      </c>
      <c r="AU49" s="86" t="str">
        <f>IF(SUM('Control Sample Data'!AU$3:AU$50)&gt;10,IF(AND(ISNUMBER('Control Sample Data'!AU49),'Control Sample Data'!AU49&lt;37,'Control Sample Data'!AU49&gt;0),'Control Sample Data'!AU49,37),"")</f>
        <v/>
      </c>
      <c r="AV49" s="86" t="str">
        <f>IF(SUM('Control Sample Data'!AV$3:AV$50)&gt;10,IF(AND(ISNUMBER('Control Sample Data'!AV49),'Control Sample Data'!AV49&lt;37,'Control Sample Data'!AV49&gt;0),'Control Sample Data'!AV49,37),"")</f>
        <v/>
      </c>
      <c r="AW49" s="86" t="str">
        <f>IF(SUM('Control Sample Data'!AW$3:AW$50)&gt;10,IF(AND(ISNUMBER('Control Sample Data'!AW49),'Control Sample Data'!AW49&lt;37,'Control Sample Data'!AW49&gt;0),'Control Sample Data'!AW49,37),"")</f>
        <v/>
      </c>
      <c r="AX49" s="86" t="str">
        <f>IF(SUM('Control Sample Data'!AX$3:AX$50)&gt;10,IF(AND(ISNUMBER('Control Sample Data'!AX49),'Control Sample Data'!AX49&lt;37,'Control Sample Data'!AX49&gt;0),'Control Sample Data'!AX49,37),"")</f>
        <v/>
      </c>
      <c r="AY49" s="87">
        <f>IF(ISERROR(AVERAGE(Calculations!C49:AX49)),"",AVERAGE(Calculations!C49:AX49))</f>
        <v>20.5</v>
      </c>
      <c r="AZ49" s="87">
        <f>IF(ISERROR(STDEV(Calculations!C49:AX49)),"",IF(COUNT(Calculations!C49:AX49)&lt;3,"N/A",STDEV(Calculations!C49:AX49)))</f>
        <v>0</v>
      </c>
      <c r="BA49" s="84" t="s">
        <v>1563</v>
      </c>
      <c r="BB49" s="85" t="str">
        <f>'Array Table'!B48</f>
        <v>Pan Bacteria 3</v>
      </c>
      <c r="BC49" s="86">
        <f>IF(SUM('Test Sample Data'!C$3:C$50)&gt;10,IF(AND(ISNUMBER('Test Sample Data'!C49),'Test Sample Data'!C49&lt;37,'Test Sample Data'!C49&gt;0),'Test Sample Data'!C49,37),"")</f>
        <v>20.79</v>
      </c>
      <c r="BD49" s="86">
        <f>IF(SUM('Test Sample Data'!D$3:D$50)&gt;10,IF(AND(ISNUMBER('Test Sample Data'!D49),'Test Sample Data'!D49&lt;37,'Test Sample Data'!D49&gt;0),'Test Sample Data'!D49,37),"")</f>
        <v>21.79</v>
      </c>
      <c r="BE49" s="86">
        <f>IF(SUM('Test Sample Data'!E$3:E$50)&gt;10,IF(AND(ISNUMBER('Test Sample Data'!E49),'Test Sample Data'!E49&lt;37,'Test Sample Data'!E49&gt;0),'Test Sample Data'!E49,37),"")</f>
        <v>20.29</v>
      </c>
      <c r="BF49" s="86" t="str">
        <f>IF(SUM('Test Sample Data'!F$3:F$50)&gt;10,IF(AND(ISNUMBER('Test Sample Data'!F49),'Test Sample Data'!F49&lt;37,'Test Sample Data'!F49&gt;0),'Test Sample Data'!F49,37),"")</f>
        <v/>
      </c>
      <c r="BG49" s="86" t="str">
        <f>IF(SUM('Test Sample Data'!G$3:G$50)&gt;10,IF(AND(ISNUMBER('Test Sample Data'!G49),'Test Sample Data'!G49&lt;37,'Test Sample Data'!G49&gt;0),'Test Sample Data'!G49,37),"")</f>
        <v/>
      </c>
      <c r="BH49" s="86" t="str">
        <f>IF(SUM('Test Sample Data'!H$3:H$50)&gt;10,IF(AND(ISNUMBER('Test Sample Data'!H49),'Test Sample Data'!H49&lt;37,'Test Sample Data'!H49&gt;0),'Test Sample Data'!H49,37),"")</f>
        <v/>
      </c>
      <c r="BI49" s="86" t="str">
        <f>IF(SUM('Test Sample Data'!I$3:I$50)&gt;10,IF(AND(ISNUMBER('Test Sample Data'!I49),'Test Sample Data'!I49&lt;37,'Test Sample Data'!I49&gt;0),'Test Sample Data'!I49,37),"")</f>
        <v/>
      </c>
      <c r="BJ49" s="86" t="str">
        <f>IF(SUM('Test Sample Data'!J$3:J$50)&gt;10,IF(AND(ISNUMBER('Test Sample Data'!J49),'Test Sample Data'!J49&lt;37,'Test Sample Data'!J49&gt;0),'Test Sample Data'!J49,37),"")</f>
        <v/>
      </c>
      <c r="BK49" s="86" t="str">
        <f>IF(SUM('Test Sample Data'!K$3:K$50)&gt;10,IF(AND(ISNUMBER('Test Sample Data'!K49),'Test Sample Data'!K49&lt;37,'Test Sample Data'!K49&gt;0),'Test Sample Data'!K49,37),"")</f>
        <v/>
      </c>
      <c r="BL49" s="86" t="str">
        <f>IF(SUM('Test Sample Data'!L$3:L$50)&gt;10,IF(AND(ISNUMBER('Test Sample Data'!L49),'Test Sample Data'!L49&lt;37,'Test Sample Data'!L49&gt;0),'Test Sample Data'!L49,37),"")</f>
        <v/>
      </c>
      <c r="BM49" s="86" t="str">
        <f>IF(SUM('Test Sample Data'!M$3:M$50)&gt;10,IF(AND(ISNUMBER('Test Sample Data'!M49),'Test Sample Data'!M49&lt;37,'Test Sample Data'!M49&gt;0),'Test Sample Data'!M49,37),"")</f>
        <v/>
      </c>
      <c r="BN49" s="86" t="str">
        <f>IF(SUM('Test Sample Data'!N$3:N$50)&gt;10,IF(AND(ISNUMBER('Test Sample Data'!N49),'Test Sample Data'!N49&lt;37,'Test Sample Data'!N49&gt;0),'Test Sample Data'!N49,37),"")</f>
        <v/>
      </c>
      <c r="BO49" s="86" t="str">
        <f>IF(SUM('Test Sample Data'!O$3:O$50)&gt;10,IF(AND(ISNUMBER('Test Sample Data'!O49),'Test Sample Data'!O49&lt;37,'Test Sample Data'!O49&gt;0),'Test Sample Data'!O49,37),"")</f>
        <v/>
      </c>
      <c r="BP49" s="86" t="str">
        <f>IF(SUM('Test Sample Data'!P$3:P$50)&gt;10,IF(AND(ISNUMBER('Test Sample Data'!P49),'Test Sample Data'!P49&lt;37,'Test Sample Data'!P49&gt;0),'Test Sample Data'!P49,37),"")</f>
        <v/>
      </c>
      <c r="BQ49" s="86" t="str">
        <f>IF(SUM('Test Sample Data'!Q$3:Q$50)&gt;10,IF(AND(ISNUMBER('Test Sample Data'!Q49),'Test Sample Data'!Q49&lt;37,'Test Sample Data'!Q49&gt;0),'Test Sample Data'!Q49,37),"")</f>
        <v/>
      </c>
      <c r="BR49" s="86" t="str">
        <f>IF(SUM('Test Sample Data'!R$3:R$50)&gt;10,IF(AND(ISNUMBER('Test Sample Data'!R49),'Test Sample Data'!R49&lt;37,'Test Sample Data'!R49&gt;0),'Test Sample Data'!R49,37),"")</f>
        <v/>
      </c>
      <c r="BS49" s="86" t="str">
        <f>IF(SUM('Test Sample Data'!S$3:S$50)&gt;10,IF(AND(ISNUMBER('Test Sample Data'!S49),'Test Sample Data'!S49&lt;37,'Test Sample Data'!S49&gt;0),'Test Sample Data'!S49,37),"")</f>
        <v/>
      </c>
      <c r="BT49" s="86" t="str">
        <f>IF(SUM('Test Sample Data'!T$3:T$50)&gt;10,IF(AND(ISNUMBER('Test Sample Data'!T49),'Test Sample Data'!T49&lt;37,'Test Sample Data'!T49&gt;0),'Test Sample Data'!T49,37),"")</f>
        <v/>
      </c>
      <c r="BU49" s="86" t="str">
        <f>IF(SUM('Test Sample Data'!U$3:U$50)&gt;10,IF(AND(ISNUMBER('Test Sample Data'!U49),'Test Sample Data'!U49&lt;37,'Test Sample Data'!U49&gt;0),'Test Sample Data'!U49,37),"")</f>
        <v/>
      </c>
      <c r="BV49" s="86" t="str">
        <f>IF(SUM('Test Sample Data'!V$3:V$50)&gt;10,IF(AND(ISNUMBER('Test Sample Data'!V49),'Test Sample Data'!V49&lt;37,'Test Sample Data'!V49&gt;0),'Test Sample Data'!V49,37),"")</f>
        <v/>
      </c>
      <c r="BW49" s="86" t="str">
        <f>IF(SUM('Test Sample Data'!W$3:W$50)&gt;10,IF(AND(ISNUMBER('Test Sample Data'!W49),'Test Sample Data'!W49&lt;37,'Test Sample Data'!W49&gt;0),'Test Sample Data'!W49,37),"")</f>
        <v/>
      </c>
      <c r="BX49" s="86" t="str">
        <f>IF(SUM('Test Sample Data'!X$3:X$50)&gt;10,IF(AND(ISNUMBER('Test Sample Data'!X49),'Test Sample Data'!X49&lt;37,'Test Sample Data'!X49&gt;0),'Test Sample Data'!X49,37),"")</f>
        <v/>
      </c>
      <c r="BY49" s="86" t="str">
        <f>IF(SUM('Test Sample Data'!Y$3:Y$50)&gt;10,IF(AND(ISNUMBER('Test Sample Data'!Y49),'Test Sample Data'!Y49&lt;37,'Test Sample Data'!Y49&gt;0),'Test Sample Data'!Y49,37),"")</f>
        <v/>
      </c>
      <c r="BZ49" s="86" t="str">
        <f>IF(SUM('Test Sample Data'!Z$3:Z$50)&gt;10,IF(AND(ISNUMBER('Test Sample Data'!Z49),'Test Sample Data'!Z49&lt;37,'Test Sample Data'!Z49&gt;0),'Test Sample Data'!Z49,37),"")</f>
        <v/>
      </c>
      <c r="CA49" s="86" t="str">
        <f>IF(SUM('Test Sample Data'!AA$3:AA$50)&gt;10,IF(AND(ISNUMBER('Test Sample Data'!AA49),'Test Sample Data'!AA49&lt;37,'Test Sample Data'!AA49&gt;0),'Test Sample Data'!AA49,37),"")</f>
        <v/>
      </c>
      <c r="CB49" s="86" t="str">
        <f>IF(SUM('Test Sample Data'!AB$3:AB$50)&gt;10,IF(AND(ISNUMBER('Test Sample Data'!AB49),'Test Sample Data'!AB49&lt;37,'Test Sample Data'!AB49&gt;0),'Test Sample Data'!AB49,37),"")</f>
        <v/>
      </c>
      <c r="CC49" s="86" t="str">
        <f>IF(SUM('Test Sample Data'!AC$3:AC$50)&gt;10,IF(AND(ISNUMBER('Test Sample Data'!AC49),'Test Sample Data'!AC49&lt;37,'Test Sample Data'!AC49&gt;0),'Test Sample Data'!AC49,37),"")</f>
        <v/>
      </c>
      <c r="CD49" s="86" t="str">
        <f>IF(SUM('Test Sample Data'!AD$3:AD$50)&gt;10,IF(AND(ISNUMBER('Test Sample Data'!AD49),'Test Sample Data'!AD49&lt;37,'Test Sample Data'!AD49&gt;0),'Test Sample Data'!AD49,37),"")</f>
        <v/>
      </c>
      <c r="CE49" s="86" t="str">
        <f>IF(SUM('Test Sample Data'!AE$3:AE$50)&gt;10,IF(AND(ISNUMBER('Test Sample Data'!AE49),'Test Sample Data'!AE49&lt;37,'Test Sample Data'!AE49&gt;0),'Test Sample Data'!AE49,37),"")</f>
        <v/>
      </c>
      <c r="CF49" s="86" t="str">
        <f>IF(SUM('Test Sample Data'!AF$3:AF$50)&gt;10,IF(AND(ISNUMBER('Test Sample Data'!AF49),'Test Sample Data'!AF49&lt;37,'Test Sample Data'!AF49&gt;0),'Test Sample Data'!AF49,37),"")</f>
        <v/>
      </c>
      <c r="CG49" s="86" t="str">
        <f>IF(SUM('Test Sample Data'!AG$3:AG$50)&gt;10,IF(AND(ISNUMBER('Test Sample Data'!AG49),'Test Sample Data'!AG49&lt;37,'Test Sample Data'!AG49&gt;0),'Test Sample Data'!AG49,37),"")</f>
        <v/>
      </c>
      <c r="CH49" s="86" t="str">
        <f>IF(SUM('Test Sample Data'!AH$3:AH$50)&gt;10,IF(AND(ISNUMBER('Test Sample Data'!AH49),'Test Sample Data'!AH49&lt;37,'Test Sample Data'!AH49&gt;0),'Test Sample Data'!AH49,37),"")</f>
        <v/>
      </c>
      <c r="CI49" s="86" t="str">
        <f>IF(SUM('Test Sample Data'!AI$3:AI$50)&gt;10,IF(AND(ISNUMBER('Test Sample Data'!AI49),'Test Sample Data'!AI49&lt;37,'Test Sample Data'!AI49&gt;0),'Test Sample Data'!AI49,37),"")</f>
        <v/>
      </c>
      <c r="CJ49" s="86" t="str">
        <f>IF(SUM('Test Sample Data'!AJ$3:AJ$50)&gt;10,IF(AND(ISNUMBER('Test Sample Data'!AJ49),'Test Sample Data'!AJ49&lt;37,'Test Sample Data'!AJ49&gt;0),'Test Sample Data'!AJ49,37),"")</f>
        <v/>
      </c>
      <c r="CK49" s="86" t="str">
        <f>IF(SUM('Test Sample Data'!AK$3:AK$50)&gt;10,IF(AND(ISNUMBER('Test Sample Data'!AK49),'Test Sample Data'!AK49&lt;37,'Test Sample Data'!AK49&gt;0),'Test Sample Data'!AK49,37),"")</f>
        <v/>
      </c>
      <c r="CL49" s="86" t="str">
        <f>IF(SUM('Test Sample Data'!AL$3:AL$50)&gt;10,IF(AND(ISNUMBER('Test Sample Data'!AL49),'Test Sample Data'!AL49&lt;37,'Test Sample Data'!AL49&gt;0),'Test Sample Data'!AL49,37),"")</f>
        <v/>
      </c>
      <c r="CM49" s="86" t="str">
        <f>IF(SUM('Test Sample Data'!AM$3:AM$50)&gt;10,IF(AND(ISNUMBER('Test Sample Data'!AM49),'Test Sample Data'!AM49&lt;37,'Test Sample Data'!AM49&gt;0),'Test Sample Data'!AM49,37),"")</f>
        <v/>
      </c>
      <c r="CN49" s="86" t="str">
        <f>IF(SUM('Test Sample Data'!AN$3:AN$50)&gt;10,IF(AND(ISNUMBER('Test Sample Data'!AN49),'Test Sample Data'!AN49&lt;37,'Test Sample Data'!AN49&gt;0),'Test Sample Data'!AN49,37),"")</f>
        <v/>
      </c>
      <c r="CO49" s="86" t="str">
        <f>IF(SUM('Test Sample Data'!AO$3:AO$50)&gt;10,IF(AND(ISNUMBER('Test Sample Data'!AO49),'Test Sample Data'!AO49&lt;37,'Test Sample Data'!AO49&gt;0),'Test Sample Data'!AO49,37),"")</f>
        <v/>
      </c>
      <c r="CP49" s="86" t="str">
        <f>IF(SUM('Test Sample Data'!AP$3:AP$50)&gt;10,IF(AND(ISNUMBER('Test Sample Data'!AP49),'Test Sample Data'!AP49&lt;37,'Test Sample Data'!AP49&gt;0),'Test Sample Data'!AP49,37),"")</f>
        <v/>
      </c>
      <c r="CQ49" s="86" t="str">
        <f>IF(SUM('Test Sample Data'!AQ$3:AQ$50)&gt;10,IF(AND(ISNUMBER('Test Sample Data'!AQ49),'Test Sample Data'!AQ49&lt;37,'Test Sample Data'!AQ49&gt;0),'Test Sample Data'!AQ49,37),"")</f>
        <v/>
      </c>
      <c r="CR49" s="86" t="str">
        <f>IF(SUM('Test Sample Data'!AR$3:AR$50)&gt;10,IF(AND(ISNUMBER('Test Sample Data'!AR49),'Test Sample Data'!AR49&lt;37,'Test Sample Data'!AR49&gt;0),'Test Sample Data'!AR49,37),"")</f>
        <v/>
      </c>
      <c r="CS49" s="86" t="str">
        <f>IF(SUM('Test Sample Data'!AS$3:AS$50)&gt;10,IF(AND(ISNUMBER('Test Sample Data'!AS49),'Test Sample Data'!AS49&lt;37,'Test Sample Data'!AS49&gt;0),'Test Sample Data'!AS49,37),"")</f>
        <v/>
      </c>
      <c r="CT49" s="86" t="str">
        <f>IF(SUM('Test Sample Data'!AT$3:AT$50)&gt;10,IF(AND(ISNUMBER('Test Sample Data'!AT49),'Test Sample Data'!AT49&lt;37,'Test Sample Data'!AT49&gt;0),'Test Sample Data'!AT49,37),"")</f>
        <v/>
      </c>
      <c r="CU49" s="86" t="str">
        <f>IF(SUM('Test Sample Data'!AU$3:AU$50)&gt;10,IF(AND(ISNUMBER('Test Sample Data'!AU49),'Test Sample Data'!AU49&lt;37,'Test Sample Data'!AU49&gt;0),'Test Sample Data'!AU49,37),"")</f>
        <v/>
      </c>
      <c r="CV49" s="86" t="str">
        <f>IF(SUM('Test Sample Data'!AV$3:AV$50)&gt;10,IF(AND(ISNUMBER('Test Sample Data'!AV49),'Test Sample Data'!AV49&lt;37,'Test Sample Data'!AV49&gt;0),'Test Sample Data'!AV49,37),"")</f>
        <v/>
      </c>
      <c r="CW49" s="86" t="str">
        <f>IF(SUM('Test Sample Data'!AW$3:AW$50)&gt;10,IF(AND(ISNUMBER('Test Sample Data'!AW49),'Test Sample Data'!AW49&lt;37,'Test Sample Data'!AW49&gt;0),'Test Sample Data'!AW49,37),"")</f>
        <v/>
      </c>
      <c r="CX49" s="86" t="str">
        <f>IF(SUM('Test Sample Data'!AX$3:AX$50)&gt;10,IF(AND(ISNUMBER('Test Sample Data'!AX49),'Test Sample Data'!AX49&lt;37,'Test Sample Data'!AX49&gt;0),'Test Sample Data'!AX49,37),"")</f>
        <v/>
      </c>
      <c r="CY49" s="87">
        <f>IF(ISERROR(AVERAGE(Calculations!BC49:CX49)),"",AVERAGE(Calculations!BC49:CX49))</f>
        <v>20.956666666666667</v>
      </c>
      <c r="CZ49" s="87">
        <f>IF(ISERROR(STDEV(Calculations!BC49:CX49)),"",IF(COUNT(Calculations!BC49:CX49)&lt;3,"N/A",STDEV(Calculations!BC49:CX49)))</f>
        <v>0.76376261582597327</v>
      </c>
      <c r="DA49" s="84" t="s">
        <v>1563</v>
      </c>
      <c r="DB49" s="85" t="str">
        <f>'Array Table'!B48</f>
        <v>Pan Bacteria 3</v>
      </c>
      <c r="DC49" s="87">
        <f>IF(SUM('No Template Controls'!C$3:C$50)&gt;10,IF(AND(ISNUMBER('No Template Controls'!C49),'No Template Controls'!C49&lt;37,'No Template Controls'!C49&gt;0),'No Template Controls'!C49,37),"")</f>
        <v>37</v>
      </c>
      <c r="DD49" s="87">
        <f>IF(SUM('No Template Controls'!D$3:D$50)&gt;10,IF(AND(ISNUMBER('No Template Controls'!D49),'No Template Controls'!D49&lt;37,'No Template Controls'!D49&gt;0),'No Template Controls'!D49,37),"")</f>
        <v>37</v>
      </c>
      <c r="DE49" s="87">
        <f>IF(SUM('No Template Controls'!E$3:E$50)&gt;10,IF(AND(ISNUMBER('No Template Controls'!E49),'No Template Controls'!E49&lt;37,'No Template Controls'!E49&gt;0),'No Template Controls'!E49,37),"")</f>
        <v>37</v>
      </c>
      <c r="DF49" s="87" t="str">
        <f>IF(SUM('No Template Controls'!F$3:F$50)&gt;10,IF(AND(ISNUMBER('No Template Controls'!F49),'No Template Controls'!F49&lt;37,'No Template Controls'!F49&gt;0),'No Template Controls'!F49,37),"")</f>
        <v/>
      </c>
      <c r="DG49" s="87" t="str">
        <f>IF(SUM('No Template Controls'!G$3:G$50)&gt;10,IF(AND(ISNUMBER('No Template Controls'!G49),'No Template Controls'!G49&lt;37,'No Template Controls'!G49&gt;0),'No Template Controls'!G49,37),"")</f>
        <v/>
      </c>
      <c r="DH49" s="87" t="str">
        <f>IF(SUM('No Template Controls'!H$3:H$50)&gt;10,IF(AND(ISNUMBER('No Template Controls'!H49),'No Template Controls'!H49&lt;37,'No Template Controls'!H49&gt;0),'No Template Controls'!H49,37),"")</f>
        <v/>
      </c>
      <c r="DI49" s="87">
        <f>IF(ISERROR(AVERAGE(Calculations!DC49:DH49)),"",AVERAGE(Calculations!DC49:DH49))</f>
        <v>37</v>
      </c>
      <c r="DJ49" s="87">
        <f>IF(ISERROR(STDEV(Calculations!DC49:DH49)),"",IF(COUNT(Calculations!DC49:DH49)&lt;3,"N/A",STDEV(Calculations!DC49:DH49)))</f>
        <v>0</v>
      </c>
      <c r="DK49" s="84" t="s">
        <v>1563</v>
      </c>
      <c r="DL49" s="85" t="str">
        <f>'Array Table'!B48</f>
        <v>Pan Bacteria 3</v>
      </c>
      <c r="DM49" s="86">
        <f t="shared" si="0"/>
        <v>-4</v>
      </c>
      <c r="DN49" s="86">
        <f t="shared" si="1"/>
        <v>-4.2250000000000014</v>
      </c>
      <c r="DO49" s="86">
        <f t="shared" si="2"/>
        <v>-4</v>
      </c>
      <c r="DP49" s="86" t="str">
        <f t="shared" si="3"/>
        <v/>
      </c>
      <c r="DQ49" s="86" t="str">
        <f t="shared" si="4"/>
        <v/>
      </c>
      <c r="DR49" s="86" t="str">
        <f t="shared" si="5"/>
        <v/>
      </c>
      <c r="DS49" s="86" t="str">
        <f t="shared" si="6"/>
        <v/>
      </c>
      <c r="DT49" s="86" t="str">
        <f t="shared" si="7"/>
        <v/>
      </c>
      <c r="DU49" s="86" t="str">
        <f t="shared" si="8"/>
        <v/>
      </c>
      <c r="DV49" s="86" t="str">
        <f t="shared" si="9"/>
        <v/>
      </c>
      <c r="DW49" s="86" t="str">
        <f t="shared" si="10"/>
        <v/>
      </c>
      <c r="DX49" s="86" t="str">
        <f t="shared" si="11"/>
        <v/>
      </c>
      <c r="DY49" s="86" t="str">
        <f t="shared" si="12"/>
        <v/>
      </c>
      <c r="DZ49" s="86" t="str">
        <f t="shared" si="13"/>
        <v/>
      </c>
      <c r="EA49" s="86" t="str">
        <f t="shared" si="14"/>
        <v/>
      </c>
      <c r="EB49" s="86" t="str">
        <f t="shared" si="15"/>
        <v/>
      </c>
      <c r="EC49" s="86" t="str">
        <f t="shared" si="16"/>
        <v/>
      </c>
      <c r="ED49" s="86" t="str">
        <f t="shared" si="17"/>
        <v/>
      </c>
      <c r="EE49" s="86" t="str">
        <f t="shared" si="18"/>
        <v/>
      </c>
      <c r="EF49" s="86" t="str">
        <f t="shared" si="19"/>
        <v/>
      </c>
      <c r="EG49" s="86" t="str">
        <f t="shared" si="20"/>
        <v/>
      </c>
      <c r="EH49" s="86" t="str">
        <f t="shared" si="21"/>
        <v/>
      </c>
      <c r="EI49" s="86" t="str">
        <f t="shared" si="22"/>
        <v/>
      </c>
      <c r="EJ49" s="86" t="str">
        <f t="shared" si="23"/>
        <v/>
      </c>
      <c r="EK49" s="86" t="str">
        <f t="shared" si="24"/>
        <v/>
      </c>
      <c r="EL49" s="86" t="str">
        <f t="shared" si="25"/>
        <v/>
      </c>
      <c r="EM49" s="86" t="str">
        <f t="shared" si="26"/>
        <v/>
      </c>
      <c r="EN49" s="86" t="str">
        <f t="shared" si="27"/>
        <v/>
      </c>
      <c r="EO49" s="86" t="str">
        <f t="shared" si="28"/>
        <v/>
      </c>
      <c r="EP49" s="86" t="str">
        <f t="shared" si="29"/>
        <v/>
      </c>
      <c r="EQ49" s="86" t="str">
        <f t="shared" si="30"/>
        <v/>
      </c>
      <c r="ER49" s="86" t="str">
        <f t="shared" si="31"/>
        <v/>
      </c>
      <c r="ES49" s="86" t="str">
        <f t="shared" si="32"/>
        <v/>
      </c>
      <c r="ET49" s="86" t="str">
        <f t="shared" si="33"/>
        <v/>
      </c>
      <c r="EU49" s="86" t="str">
        <f t="shared" si="34"/>
        <v/>
      </c>
      <c r="EV49" s="86" t="str">
        <f t="shared" si="35"/>
        <v/>
      </c>
      <c r="EW49" s="86" t="str">
        <f t="shared" si="36"/>
        <v/>
      </c>
      <c r="EX49" s="86" t="str">
        <f t="shared" si="37"/>
        <v/>
      </c>
      <c r="EY49" s="86" t="str">
        <f t="shared" si="38"/>
        <v/>
      </c>
      <c r="EZ49" s="86" t="str">
        <f t="shared" si="39"/>
        <v/>
      </c>
      <c r="FA49" s="86" t="str">
        <f t="shared" si="40"/>
        <v/>
      </c>
      <c r="FB49" s="86" t="str">
        <f t="shared" si="41"/>
        <v/>
      </c>
      <c r="FC49" s="86" t="str">
        <f t="shared" si="42"/>
        <v/>
      </c>
      <c r="FD49" s="86" t="str">
        <f t="shared" si="43"/>
        <v/>
      </c>
      <c r="FE49" s="86" t="str">
        <f t="shared" si="44"/>
        <v/>
      </c>
      <c r="FF49" s="86" t="str">
        <f t="shared" si="45"/>
        <v/>
      </c>
      <c r="FG49" s="86" t="str">
        <f t="shared" si="46"/>
        <v/>
      </c>
      <c r="FH49" s="86" t="str">
        <f t="shared" si="47"/>
        <v/>
      </c>
      <c r="FI49" s="88">
        <f t="shared" si="48"/>
        <v>-4.0750000000000002</v>
      </c>
      <c r="FJ49" s="84" t="s">
        <v>1563</v>
      </c>
      <c r="FK49" s="85" t="str">
        <f>'Array Table'!B48</f>
        <v>Pan Bacteria 3</v>
      </c>
      <c r="FL49" s="86">
        <f t="shared" si="49"/>
        <v>-3.5650000000000013</v>
      </c>
      <c r="FM49" s="86">
        <f t="shared" si="50"/>
        <v>-3.5650000000000013</v>
      </c>
      <c r="FN49" s="86">
        <f t="shared" si="51"/>
        <v>-3.5650000000000013</v>
      </c>
      <c r="FO49" s="86" t="str">
        <f t="shared" si="52"/>
        <v/>
      </c>
      <c r="FP49" s="86" t="str">
        <f t="shared" si="53"/>
        <v/>
      </c>
      <c r="FQ49" s="86" t="str">
        <f t="shared" si="54"/>
        <v/>
      </c>
      <c r="FR49" s="86" t="str">
        <f t="shared" si="55"/>
        <v/>
      </c>
      <c r="FS49" s="86" t="str">
        <f t="shared" si="56"/>
        <v/>
      </c>
      <c r="FT49" s="86" t="str">
        <f t="shared" si="57"/>
        <v/>
      </c>
      <c r="FU49" s="86" t="str">
        <f t="shared" si="58"/>
        <v/>
      </c>
      <c r="FV49" s="86" t="str">
        <f t="shared" si="59"/>
        <v/>
      </c>
      <c r="FW49" s="86" t="str">
        <f t="shared" si="60"/>
        <v/>
      </c>
      <c r="FX49" s="86" t="str">
        <f t="shared" si="61"/>
        <v/>
      </c>
      <c r="FY49" s="86" t="str">
        <f t="shared" si="62"/>
        <v/>
      </c>
      <c r="FZ49" s="86" t="str">
        <f t="shared" si="63"/>
        <v/>
      </c>
      <c r="GA49" s="86" t="str">
        <f t="shared" si="64"/>
        <v/>
      </c>
      <c r="GB49" s="86" t="str">
        <f t="shared" si="65"/>
        <v/>
      </c>
      <c r="GC49" s="86" t="str">
        <f t="shared" si="66"/>
        <v/>
      </c>
      <c r="GD49" s="86" t="str">
        <f t="shared" si="67"/>
        <v/>
      </c>
      <c r="GE49" s="86" t="str">
        <f t="shared" si="68"/>
        <v/>
      </c>
      <c r="GF49" s="86" t="str">
        <f t="shared" si="69"/>
        <v/>
      </c>
      <c r="GG49" s="86" t="str">
        <f t="shared" si="70"/>
        <v/>
      </c>
      <c r="GH49" s="86" t="str">
        <f t="shared" si="71"/>
        <v/>
      </c>
      <c r="GI49" s="86" t="str">
        <f t="shared" si="72"/>
        <v/>
      </c>
      <c r="GJ49" s="86" t="str">
        <f t="shared" si="73"/>
        <v/>
      </c>
      <c r="GK49" s="86" t="str">
        <f t="shared" si="74"/>
        <v/>
      </c>
      <c r="GL49" s="86" t="str">
        <f t="shared" si="75"/>
        <v/>
      </c>
      <c r="GM49" s="86" t="str">
        <f t="shared" si="76"/>
        <v/>
      </c>
      <c r="GN49" s="86" t="str">
        <f t="shared" si="77"/>
        <v/>
      </c>
      <c r="GO49" s="86" t="str">
        <f t="shared" si="78"/>
        <v/>
      </c>
      <c r="GP49" s="86" t="str">
        <f t="shared" si="79"/>
        <v/>
      </c>
      <c r="GQ49" s="86" t="str">
        <f t="shared" si="80"/>
        <v/>
      </c>
      <c r="GR49" s="86" t="str">
        <f t="shared" si="81"/>
        <v/>
      </c>
      <c r="GS49" s="86" t="str">
        <f t="shared" si="82"/>
        <v/>
      </c>
      <c r="GT49" s="86" t="str">
        <f t="shared" si="83"/>
        <v/>
      </c>
      <c r="GU49" s="86" t="str">
        <f t="shared" si="84"/>
        <v/>
      </c>
      <c r="GV49" s="86" t="str">
        <f t="shared" si="85"/>
        <v/>
      </c>
      <c r="GW49" s="86" t="str">
        <f t="shared" si="86"/>
        <v/>
      </c>
      <c r="GX49" s="86" t="str">
        <f t="shared" si="87"/>
        <v/>
      </c>
      <c r="GY49" s="86" t="str">
        <f t="shared" si="88"/>
        <v/>
      </c>
      <c r="GZ49" s="86" t="str">
        <f t="shared" si="89"/>
        <v/>
      </c>
      <c r="HA49" s="86" t="str">
        <f t="shared" si="90"/>
        <v/>
      </c>
      <c r="HB49" s="86" t="str">
        <f t="shared" si="91"/>
        <v/>
      </c>
      <c r="HC49" s="86" t="str">
        <f t="shared" si="92"/>
        <v/>
      </c>
      <c r="HD49" s="86" t="str">
        <f t="shared" si="93"/>
        <v/>
      </c>
      <c r="HE49" s="86" t="str">
        <f t="shared" si="94"/>
        <v/>
      </c>
      <c r="HF49" s="86" t="str">
        <f t="shared" si="95"/>
        <v/>
      </c>
      <c r="HG49" s="86" t="str">
        <f t="shared" si="96"/>
        <v/>
      </c>
      <c r="HH49" s="89">
        <f t="shared" si="97"/>
        <v>-3.5650000000000013</v>
      </c>
      <c r="HI49" s="84" t="s">
        <v>1563</v>
      </c>
      <c r="HJ49" s="85" t="str">
        <f>'Array Table'!B48</f>
        <v>Pan Bacteria 3</v>
      </c>
      <c r="HK49" s="87">
        <f t="shared" si="296"/>
        <v>-1.424050195597071</v>
      </c>
      <c r="HL49" s="90">
        <f t="shared" si="149"/>
        <v>0.70222243786899896</v>
      </c>
      <c r="HM49" s="87">
        <f t="shared" si="150"/>
        <v>-0.15352529778863017</v>
      </c>
      <c r="HN49" s="84" t="s">
        <v>1563</v>
      </c>
      <c r="HO49" s="85" t="str">
        <f>'Array Table'!B48</f>
        <v>Pan Bacteria 3</v>
      </c>
      <c r="HP49" s="92">
        <f t="shared" si="151"/>
        <v>16.5</v>
      </c>
      <c r="HQ49" s="92">
        <f t="shared" si="236"/>
        <v>16.5</v>
      </c>
      <c r="HR49" s="92">
        <f t="shared" si="237"/>
        <v>16.5</v>
      </c>
      <c r="HS49" s="92" t="str">
        <f t="shared" si="238"/>
        <v/>
      </c>
      <c r="HT49" s="92" t="str">
        <f t="shared" si="239"/>
        <v/>
      </c>
      <c r="HU49" s="92" t="str">
        <f t="shared" si="240"/>
        <v/>
      </c>
      <c r="HV49" s="92" t="str">
        <f t="shared" si="241"/>
        <v/>
      </c>
      <c r="HW49" s="92" t="str">
        <f t="shared" si="242"/>
        <v/>
      </c>
      <c r="HX49" s="92" t="str">
        <f t="shared" si="243"/>
        <v/>
      </c>
      <c r="HY49" s="92" t="str">
        <f t="shared" si="244"/>
        <v/>
      </c>
      <c r="HZ49" s="92" t="str">
        <f t="shared" si="245"/>
        <v/>
      </c>
      <c r="IA49" s="92" t="str">
        <f t="shared" si="246"/>
        <v/>
      </c>
      <c r="IB49" s="92" t="str">
        <f t="shared" si="247"/>
        <v/>
      </c>
      <c r="IC49" s="92" t="str">
        <f t="shared" si="248"/>
        <v/>
      </c>
      <c r="ID49" s="92" t="str">
        <f t="shared" si="249"/>
        <v/>
      </c>
      <c r="IE49" s="92" t="str">
        <f t="shared" si="250"/>
        <v/>
      </c>
      <c r="IF49" s="92" t="str">
        <f t="shared" si="251"/>
        <v/>
      </c>
      <c r="IG49" s="92" t="str">
        <f t="shared" si="252"/>
        <v/>
      </c>
      <c r="IH49" s="92" t="str">
        <f t="shared" si="253"/>
        <v/>
      </c>
      <c r="II49" s="92" t="str">
        <f t="shared" si="254"/>
        <v/>
      </c>
      <c r="IJ49" s="92" t="str">
        <f t="shared" si="255"/>
        <v/>
      </c>
      <c r="IK49" s="92" t="str">
        <f t="shared" si="155"/>
        <v/>
      </c>
      <c r="IL49" s="92" t="str">
        <f t="shared" si="156"/>
        <v/>
      </c>
      <c r="IM49" s="92" t="str">
        <f t="shared" si="157"/>
        <v/>
      </c>
      <c r="IN49" s="92" t="str">
        <f t="shared" si="158"/>
        <v/>
      </c>
      <c r="IO49" s="92" t="str">
        <f t="shared" si="159"/>
        <v/>
      </c>
      <c r="IP49" s="92" t="str">
        <f t="shared" si="160"/>
        <v/>
      </c>
      <c r="IQ49" s="92" t="str">
        <f t="shared" si="161"/>
        <v/>
      </c>
      <c r="IR49" s="92" t="str">
        <f t="shared" si="162"/>
        <v/>
      </c>
      <c r="IS49" s="92" t="str">
        <f t="shared" si="163"/>
        <v/>
      </c>
      <c r="IT49" s="92" t="str">
        <f t="shared" si="164"/>
        <v/>
      </c>
      <c r="IU49" s="92" t="str">
        <f t="shared" si="165"/>
        <v/>
      </c>
      <c r="IV49" s="92" t="str">
        <f t="shared" si="166"/>
        <v/>
      </c>
      <c r="IW49" s="92" t="str">
        <f t="shared" si="167"/>
        <v/>
      </c>
      <c r="IX49" s="92" t="str">
        <f t="shared" si="168"/>
        <v/>
      </c>
      <c r="IY49" s="92" t="str">
        <f t="shared" si="169"/>
        <v/>
      </c>
      <c r="IZ49" s="92" t="str">
        <f t="shared" si="170"/>
        <v/>
      </c>
      <c r="JA49" s="92" t="str">
        <f t="shared" si="171"/>
        <v/>
      </c>
      <c r="JB49" s="92" t="str">
        <f t="shared" si="172"/>
        <v/>
      </c>
      <c r="JC49" s="92" t="str">
        <f t="shared" si="173"/>
        <v/>
      </c>
      <c r="JD49" s="92" t="str">
        <f t="shared" si="174"/>
        <v/>
      </c>
      <c r="JE49" s="92" t="str">
        <f t="shared" si="175"/>
        <v/>
      </c>
      <c r="JF49" s="92" t="str">
        <f t="shared" si="176"/>
        <v/>
      </c>
      <c r="JG49" s="92" t="str">
        <f t="shared" si="177"/>
        <v/>
      </c>
      <c r="JH49" s="92" t="str">
        <f t="shared" si="178"/>
        <v/>
      </c>
      <c r="JI49" s="92" t="str">
        <f t="shared" si="179"/>
        <v/>
      </c>
      <c r="JJ49" s="92" t="str">
        <f t="shared" si="180"/>
        <v/>
      </c>
      <c r="JK49" s="92" t="str">
        <f t="shared" si="181"/>
        <v/>
      </c>
      <c r="JL49" s="84" t="s">
        <v>1563</v>
      </c>
      <c r="JM49" s="85" t="str">
        <f>'Array Table'!B48</f>
        <v>Pan Bacteria 3</v>
      </c>
      <c r="JN49" s="92">
        <f t="shared" si="152"/>
        <v>16.21</v>
      </c>
      <c r="JO49" s="92">
        <f t="shared" si="256"/>
        <v>15.21</v>
      </c>
      <c r="JP49" s="92">
        <f t="shared" si="257"/>
        <v>16.71</v>
      </c>
      <c r="JQ49" s="92" t="str">
        <f t="shared" si="258"/>
        <v/>
      </c>
      <c r="JR49" s="92" t="str">
        <f t="shared" si="259"/>
        <v/>
      </c>
      <c r="JS49" s="92" t="str">
        <f t="shared" si="260"/>
        <v/>
      </c>
      <c r="JT49" s="92" t="str">
        <f t="shared" si="261"/>
        <v/>
      </c>
      <c r="JU49" s="92" t="str">
        <f t="shared" si="262"/>
        <v/>
      </c>
      <c r="JV49" s="92" t="str">
        <f t="shared" si="263"/>
        <v/>
      </c>
      <c r="JW49" s="92" t="str">
        <f t="shared" si="264"/>
        <v/>
      </c>
      <c r="JX49" s="92" t="str">
        <f t="shared" si="265"/>
        <v/>
      </c>
      <c r="JY49" s="92" t="str">
        <f t="shared" si="266"/>
        <v/>
      </c>
      <c r="JZ49" s="92" t="str">
        <f t="shared" si="267"/>
        <v/>
      </c>
      <c r="KA49" s="92" t="str">
        <f t="shared" si="268"/>
        <v/>
      </c>
      <c r="KB49" s="92" t="str">
        <f t="shared" si="269"/>
        <v/>
      </c>
      <c r="KC49" s="92" t="str">
        <f t="shared" si="270"/>
        <v/>
      </c>
      <c r="KD49" s="92" t="str">
        <f t="shared" si="271"/>
        <v/>
      </c>
      <c r="KE49" s="92" t="str">
        <f t="shared" si="272"/>
        <v/>
      </c>
      <c r="KF49" s="92" t="str">
        <f t="shared" si="273"/>
        <v/>
      </c>
      <c r="KG49" s="92" t="str">
        <f t="shared" si="274"/>
        <v/>
      </c>
      <c r="KH49" s="92" t="str">
        <f t="shared" si="275"/>
        <v/>
      </c>
      <c r="KI49" s="92" t="str">
        <f t="shared" si="182"/>
        <v/>
      </c>
      <c r="KJ49" s="92" t="str">
        <f t="shared" si="183"/>
        <v/>
      </c>
      <c r="KK49" s="92" t="str">
        <f t="shared" si="184"/>
        <v/>
      </c>
      <c r="KL49" s="92" t="str">
        <f t="shared" si="185"/>
        <v/>
      </c>
      <c r="KM49" s="92" t="str">
        <f t="shared" si="186"/>
        <v/>
      </c>
      <c r="KN49" s="92" t="str">
        <f t="shared" si="187"/>
        <v/>
      </c>
      <c r="KO49" s="92" t="str">
        <f t="shared" si="188"/>
        <v/>
      </c>
      <c r="KP49" s="92" t="str">
        <f t="shared" si="189"/>
        <v/>
      </c>
      <c r="KQ49" s="92" t="str">
        <f t="shared" si="190"/>
        <v/>
      </c>
      <c r="KR49" s="92" t="str">
        <f t="shared" si="191"/>
        <v/>
      </c>
      <c r="KS49" s="92" t="str">
        <f t="shared" si="192"/>
        <v/>
      </c>
      <c r="KT49" s="92" t="str">
        <f t="shared" si="193"/>
        <v/>
      </c>
      <c r="KU49" s="92" t="str">
        <f t="shared" si="194"/>
        <v/>
      </c>
      <c r="KV49" s="92" t="str">
        <f t="shared" si="195"/>
        <v/>
      </c>
      <c r="KW49" s="92" t="str">
        <f t="shared" si="196"/>
        <v/>
      </c>
      <c r="KX49" s="92" t="str">
        <f t="shared" si="197"/>
        <v/>
      </c>
      <c r="KY49" s="92" t="str">
        <f t="shared" si="198"/>
        <v/>
      </c>
      <c r="KZ49" s="92" t="str">
        <f t="shared" si="199"/>
        <v/>
      </c>
      <c r="LA49" s="92" t="str">
        <f t="shared" si="200"/>
        <v/>
      </c>
      <c r="LB49" s="92" t="str">
        <f t="shared" si="201"/>
        <v/>
      </c>
      <c r="LC49" s="92" t="str">
        <f t="shared" si="202"/>
        <v/>
      </c>
      <c r="LD49" s="92" t="str">
        <f t="shared" si="203"/>
        <v/>
      </c>
      <c r="LE49" s="92" t="str">
        <f t="shared" si="204"/>
        <v/>
      </c>
      <c r="LF49" s="92" t="str">
        <f t="shared" si="205"/>
        <v/>
      </c>
      <c r="LG49" s="92" t="str">
        <f t="shared" si="206"/>
        <v/>
      </c>
      <c r="LH49" s="92" t="str">
        <f t="shared" si="207"/>
        <v/>
      </c>
      <c r="LI49" s="92" t="str">
        <f t="shared" si="208"/>
        <v/>
      </c>
      <c r="LJ49" s="84" t="s">
        <v>1563</v>
      </c>
      <c r="LK49" s="85" t="str">
        <f>'Array Table'!B48</f>
        <v>Pan Bacteria 3</v>
      </c>
      <c r="LL49" s="93" t="str">
        <f t="shared" si="153"/>
        <v>+</v>
      </c>
      <c r="LM49" s="93" t="str">
        <f t="shared" si="276"/>
        <v>+</v>
      </c>
      <c r="LN49" s="93" t="str">
        <f t="shared" si="277"/>
        <v>+</v>
      </c>
      <c r="LO49" s="93" t="str">
        <f t="shared" si="278"/>
        <v/>
      </c>
      <c r="LP49" s="93" t="str">
        <f t="shared" si="279"/>
        <v/>
      </c>
      <c r="LQ49" s="93" t="str">
        <f t="shared" si="280"/>
        <v/>
      </c>
      <c r="LR49" s="93" t="str">
        <f t="shared" si="281"/>
        <v/>
      </c>
      <c r="LS49" s="93" t="str">
        <f t="shared" si="282"/>
        <v/>
      </c>
      <c r="LT49" s="93" t="str">
        <f t="shared" si="283"/>
        <v/>
      </c>
      <c r="LU49" s="93" t="str">
        <f t="shared" si="284"/>
        <v/>
      </c>
      <c r="LV49" s="93" t="str">
        <f t="shared" si="285"/>
        <v/>
      </c>
      <c r="LW49" s="93" t="str">
        <f t="shared" si="286"/>
        <v/>
      </c>
      <c r="LX49" s="93" t="str">
        <f t="shared" si="287"/>
        <v/>
      </c>
      <c r="LY49" s="93" t="str">
        <f t="shared" si="288"/>
        <v/>
      </c>
      <c r="LZ49" s="93" t="str">
        <f t="shared" si="289"/>
        <v/>
      </c>
      <c r="MA49" s="93" t="str">
        <f t="shared" si="290"/>
        <v/>
      </c>
      <c r="MB49" s="93" t="str">
        <f t="shared" si="291"/>
        <v/>
      </c>
      <c r="MC49" s="93" t="str">
        <f t="shared" si="292"/>
        <v/>
      </c>
      <c r="MD49" s="93" t="str">
        <f t="shared" si="293"/>
        <v/>
      </c>
      <c r="ME49" s="93" t="str">
        <f t="shared" si="294"/>
        <v/>
      </c>
      <c r="MF49" s="93" t="str">
        <f t="shared" si="295"/>
        <v/>
      </c>
      <c r="MG49" s="93" t="str">
        <f t="shared" si="209"/>
        <v/>
      </c>
      <c r="MH49" s="93" t="str">
        <f t="shared" si="210"/>
        <v/>
      </c>
      <c r="MI49" s="93" t="str">
        <f t="shared" si="211"/>
        <v/>
      </c>
      <c r="MJ49" s="93" t="str">
        <f t="shared" si="212"/>
        <v/>
      </c>
      <c r="MK49" s="93" t="str">
        <f t="shared" si="213"/>
        <v/>
      </c>
      <c r="ML49" s="93" t="str">
        <f t="shared" si="214"/>
        <v/>
      </c>
      <c r="MM49" s="93" t="str">
        <f t="shared" si="215"/>
        <v/>
      </c>
      <c r="MN49" s="93" t="str">
        <f t="shared" si="216"/>
        <v/>
      </c>
      <c r="MO49" s="93" t="str">
        <f t="shared" si="217"/>
        <v/>
      </c>
      <c r="MP49" s="93" t="str">
        <f t="shared" si="218"/>
        <v/>
      </c>
      <c r="MQ49" s="93" t="str">
        <f t="shared" si="219"/>
        <v/>
      </c>
      <c r="MR49" s="93" t="str">
        <f t="shared" si="220"/>
        <v/>
      </c>
      <c r="MS49" s="93" t="str">
        <f t="shared" si="221"/>
        <v/>
      </c>
      <c r="MT49" s="93" t="str">
        <f t="shared" si="222"/>
        <v/>
      </c>
      <c r="MU49" s="93" t="str">
        <f t="shared" si="223"/>
        <v/>
      </c>
      <c r="MV49" s="93" t="str">
        <f t="shared" si="224"/>
        <v/>
      </c>
      <c r="MW49" s="93" t="str">
        <f t="shared" si="225"/>
        <v/>
      </c>
      <c r="MX49" s="93" t="str">
        <f t="shared" si="226"/>
        <v/>
      </c>
      <c r="MY49" s="93" t="str">
        <f t="shared" si="227"/>
        <v/>
      </c>
      <c r="MZ49" s="93" t="str">
        <f t="shared" si="228"/>
        <v/>
      </c>
      <c r="NA49" s="93" t="str">
        <f t="shared" si="229"/>
        <v/>
      </c>
      <c r="NB49" s="93" t="str">
        <f t="shared" si="230"/>
        <v/>
      </c>
      <c r="NC49" s="93" t="str">
        <f t="shared" si="231"/>
        <v/>
      </c>
      <c r="ND49" s="93" t="str">
        <f t="shared" si="232"/>
        <v/>
      </c>
      <c r="NE49" s="93" t="str">
        <f t="shared" si="233"/>
        <v/>
      </c>
      <c r="NF49" s="93" t="str">
        <f t="shared" si="234"/>
        <v/>
      </c>
      <c r="NG49" s="93" t="str">
        <f t="shared" si="235"/>
        <v/>
      </c>
      <c r="NH49" s="84" t="s">
        <v>1563</v>
      </c>
      <c r="NI49" s="85" t="str">
        <f>'Array Table'!B48</f>
        <v>Pan Bacteria 3</v>
      </c>
      <c r="NJ49" s="93" t="str">
        <f t="shared" si="101"/>
        <v>+</v>
      </c>
      <c r="NK49" s="93" t="str">
        <f t="shared" si="102"/>
        <v>+</v>
      </c>
      <c r="NL49" s="93" t="str">
        <f t="shared" si="103"/>
        <v>+</v>
      </c>
      <c r="NM49" s="93" t="str">
        <f t="shared" si="104"/>
        <v/>
      </c>
      <c r="NN49" s="93" t="str">
        <f t="shared" si="105"/>
        <v/>
      </c>
      <c r="NO49" s="93" t="str">
        <f t="shared" si="106"/>
        <v/>
      </c>
      <c r="NP49" s="93" t="str">
        <f t="shared" si="107"/>
        <v/>
      </c>
      <c r="NQ49" s="93" t="str">
        <f t="shared" si="108"/>
        <v/>
      </c>
      <c r="NR49" s="93" t="str">
        <f t="shared" si="109"/>
        <v/>
      </c>
      <c r="NS49" s="93" t="str">
        <f t="shared" si="110"/>
        <v/>
      </c>
      <c r="NT49" s="93" t="str">
        <f t="shared" si="111"/>
        <v/>
      </c>
      <c r="NU49" s="93" t="str">
        <f t="shared" si="112"/>
        <v/>
      </c>
      <c r="NV49" s="93" t="str">
        <f t="shared" si="113"/>
        <v/>
      </c>
      <c r="NW49" s="93" t="str">
        <f t="shared" si="114"/>
        <v/>
      </c>
      <c r="NX49" s="93" t="str">
        <f t="shared" si="115"/>
        <v/>
      </c>
      <c r="NY49" s="93" t="str">
        <f t="shared" si="116"/>
        <v/>
      </c>
      <c r="NZ49" s="93" t="str">
        <f t="shared" si="117"/>
        <v/>
      </c>
      <c r="OA49" s="93" t="str">
        <f t="shared" si="118"/>
        <v/>
      </c>
      <c r="OB49" s="93" t="str">
        <f t="shared" si="119"/>
        <v/>
      </c>
      <c r="OC49" s="93" t="str">
        <f t="shared" si="120"/>
        <v/>
      </c>
      <c r="OD49" s="93" t="str">
        <f t="shared" si="121"/>
        <v/>
      </c>
      <c r="OE49" s="93" t="str">
        <f t="shared" si="122"/>
        <v/>
      </c>
      <c r="OF49" s="93" t="str">
        <f t="shared" si="123"/>
        <v/>
      </c>
      <c r="OG49" s="93" t="str">
        <f t="shared" si="124"/>
        <v/>
      </c>
      <c r="OH49" s="93" t="str">
        <f t="shared" si="125"/>
        <v/>
      </c>
      <c r="OI49" s="93" t="str">
        <f t="shared" si="126"/>
        <v/>
      </c>
      <c r="OJ49" s="93" t="str">
        <f t="shared" si="127"/>
        <v/>
      </c>
      <c r="OK49" s="93" t="str">
        <f t="shared" si="128"/>
        <v/>
      </c>
      <c r="OL49" s="93" t="str">
        <f t="shared" si="129"/>
        <v/>
      </c>
      <c r="OM49" s="93" t="str">
        <f t="shared" si="130"/>
        <v/>
      </c>
      <c r="ON49" s="93" t="str">
        <f t="shared" si="131"/>
        <v/>
      </c>
      <c r="OO49" s="93" t="str">
        <f t="shared" si="132"/>
        <v/>
      </c>
      <c r="OP49" s="93" t="str">
        <f t="shared" si="133"/>
        <v/>
      </c>
      <c r="OQ49" s="93" t="str">
        <f t="shared" si="134"/>
        <v/>
      </c>
      <c r="OR49" s="93" t="str">
        <f t="shared" si="135"/>
        <v/>
      </c>
      <c r="OS49" s="93" t="str">
        <f t="shared" si="136"/>
        <v/>
      </c>
      <c r="OT49" s="93" t="str">
        <f t="shared" si="137"/>
        <v/>
      </c>
      <c r="OU49" s="93" t="str">
        <f t="shared" si="138"/>
        <v/>
      </c>
      <c r="OV49" s="93" t="str">
        <f t="shared" si="139"/>
        <v/>
      </c>
      <c r="OW49" s="93" t="str">
        <f t="shared" si="140"/>
        <v/>
      </c>
      <c r="OX49" s="93" t="str">
        <f t="shared" si="141"/>
        <v/>
      </c>
      <c r="OY49" s="93" t="str">
        <f t="shared" si="142"/>
        <v/>
      </c>
      <c r="OZ49" s="93" t="str">
        <f t="shared" si="143"/>
        <v/>
      </c>
      <c r="PA49" s="93" t="str">
        <f t="shared" si="144"/>
        <v/>
      </c>
      <c r="PB49" s="93" t="str">
        <f t="shared" si="145"/>
        <v/>
      </c>
      <c r="PC49" s="93" t="str">
        <f t="shared" si="146"/>
        <v/>
      </c>
      <c r="PD49" s="93" t="str">
        <f t="shared" si="147"/>
        <v/>
      </c>
      <c r="PE49" s="93" t="str">
        <f t="shared" si="148"/>
        <v/>
      </c>
    </row>
    <row r="50" spans="1:421" ht="12.75" x14ac:dyDescent="0.25">
      <c r="A50" s="84" t="s">
        <v>1564</v>
      </c>
      <c r="B50" s="85" t="str">
        <f>'Array Table'!B49</f>
        <v>PPC</v>
      </c>
      <c r="C50" s="86">
        <f>IF(SUM('Control Sample Data'!C$3:C$50)&gt;10,IF(AND(ISNUMBER('Control Sample Data'!C50),'Control Sample Data'!C50&lt;37,'Control Sample Data'!C50&gt;0),'Control Sample Data'!C50,37),"")</f>
        <v>21</v>
      </c>
      <c r="D50" s="86">
        <f>IF(SUM('Control Sample Data'!D$3:D$50)&gt;10,IF(AND(ISNUMBER('Control Sample Data'!D50),'Control Sample Data'!D50&lt;37,'Control Sample Data'!D50&gt;0),'Control Sample Data'!D50,37),"")</f>
        <v>22</v>
      </c>
      <c r="E50" s="86">
        <f>IF(SUM('Control Sample Data'!E$3:E$50)&gt;10,IF(AND(ISNUMBER('Control Sample Data'!E50),'Control Sample Data'!E50&lt;37,'Control Sample Data'!E50&gt;0),'Control Sample Data'!E50,37),"")</f>
        <v>20</v>
      </c>
      <c r="F50" s="86" t="str">
        <f>IF(SUM('Control Sample Data'!F$3:F$50)&gt;10,IF(AND(ISNUMBER('Control Sample Data'!F50),'Control Sample Data'!F50&lt;37,'Control Sample Data'!F50&gt;0),'Control Sample Data'!F50,37),"")</f>
        <v/>
      </c>
      <c r="G50" s="86" t="str">
        <f>IF(SUM('Control Sample Data'!G$3:G$50)&gt;10,IF(AND(ISNUMBER('Control Sample Data'!G50),'Control Sample Data'!G50&lt;37,'Control Sample Data'!G50&gt;0),'Control Sample Data'!G50,37),"")</f>
        <v/>
      </c>
      <c r="H50" s="86" t="str">
        <f>IF(SUM('Control Sample Data'!H$3:H$50)&gt;10,IF(AND(ISNUMBER('Control Sample Data'!H50),'Control Sample Data'!H50&lt;37,'Control Sample Data'!H50&gt;0),'Control Sample Data'!H50,37),"")</f>
        <v/>
      </c>
      <c r="I50" s="86" t="str">
        <f>IF(SUM('Control Sample Data'!I$3:I$50)&gt;10,IF(AND(ISNUMBER('Control Sample Data'!I50),'Control Sample Data'!I50&lt;37,'Control Sample Data'!I50&gt;0),'Control Sample Data'!I50,37),"")</f>
        <v/>
      </c>
      <c r="J50" s="86" t="str">
        <f>IF(SUM('Control Sample Data'!J$3:J$50)&gt;10,IF(AND(ISNUMBER('Control Sample Data'!J50),'Control Sample Data'!J50&lt;37,'Control Sample Data'!J50&gt;0),'Control Sample Data'!J50,37),"")</f>
        <v/>
      </c>
      <c r="K50" s="86" t="str">
        <f>IF(SUM('Control Sample Data'!K$3:K$50)&gt;10,IF(AND(ISNUMBER('Control Sample Data'!K50),'Control Sample Data'!K50&lt;37,'Control Sample Data'!K50&gt;0),'Control Sample Data'!K50,37),"")</f>
        <v/>
      </c>
      <c r="L50" s="86" t="str">
        <f>IF(SUM('Control Sample Data'!L$3:L$50)&gt;10,IF(AND(ISNUMBER('Control Sample Data'!L50),'Control Sample Data'!L50&lt;37,'Control Sample Data'!L50&gt;0),'Control Sample Data'!L50,37),"")</f>
        <v/>
      </c>
      <c r="M50" s="86" t="str">
        <f>IF(SUM('Control Sample Data'!M$3:M$50)&gt;10,IF(AND(ISNUMBER('Control Sample Data'!M50),'Control Sample Data'!M50&lt;37,'Control Sample Data'!M50&gt;0),'Control Sample Data'!M50,37),"")</f>
        <v/>
      </c>
      <c r="N50" s="86" t="str">
        <f>IF(SUM('Control Sample Data'!N$3:N$50)&gt;10,IF(AND(ISNUMBER('Control Sample Data'!N50),'Control Sample Data'!N50&lt;37,'Control Sample Data'!N50&gt;0),'Control Sample Data'!N50,37),"")</f>
        <v/>
      </c>
      <c r="O50" s="86" t="str">
        <f>IF(SUM('Control Sample Data'!O$3:O$50)&gt;10,IF(AND(ISNUMBER('Control Sample Data'!O50),'Control Sample Data'!O50&lt;37,'Control Sample Data'!O50&gt;0),'Control Sample Data'!O50,37),"")</f>
        <v/>
      </c>
      <c r="P50" s="86" t="str">
        <f>IF(SUM('Control Sample Data'!P$3:P$50)&gt;10,IF(AND(ISNUMBER('Control Sample Data'!P50),'Control Sample Data'!P50&lt;37,'Control Sample Data'!P50&gt;0),'Control Sample Data'!P50,37),"")</f>
        <v/>
      </c>
      <c r="Q50" s="86" t="str">
        <f>IF(SUM('Control Sample Data'!Q$3:Q$50)&gt;10,IF(AND(ISNUMBER('Control Sample Data'!Q50),'Control Sample Data'!Q50&lt;37,'Control Sample Data'!Q50&gt;0),'Control Sample Data'!Q50,37),"")</f>
        <v/>
      </c>
      <c r="R50" s="86" t="str">
        <f>IF(SUM('Control Sample Data'!R$3:R$50)&gt;10,IF(AND(ISNUMBER('Control Sample Data'!R50),'Control Sample Data'!R50&lt;37,'Control Sample Data'!R50&gt;0),'Control Sample Data'!R50,37),"")</f>
        <v/>
      </c>
      <c r="S50" s="86" t="str">
        <f>IF(SUM('Control Sample Data'!S$3:S$50)&gt;10,IF(AND(ISNUMBER('Control Sample Data'!S50),'Control Sample Data'!S50&lt;37,'Control Sample Data'!S50&gt;0),'Control Sample Data'!S50,37),"")</f>
        <v/>
      </c>
      <c r="T50" s="86" t="str">
        <f>IF(SUM('Control Sample Data'!T$3:T$50)&gt;10,IF(AND(ISNUMBER('Control Sample Data'!T50),'Control Sample Data'!T50&lt;37,'Control Sample Data'!T50&gt;0),'Control Sample Data'!T50,37),"")</f>
        <v/>
      </c>
      <c r="U50" s="86" t="str">
        <f>IF(SUM('Control Sample Data'!U$3:U$50)&gt;10,IF(AND(ISNUMBER('Control Sample Data'!U50),'Control Sample Data'!U50&lt;37,'Control Sample Data'!U50&gt;0),'Control Sample Data'!U50,37),"")</f>
        <v/>
      </c>
      <c r="V50" s="86" t="str">
        <f>IF(SUM('Control Sample Data'!V$3:V$50)&gt;10,IF(AND(ISNUMBER('Control Sample Data'!V50),'Control Sample Data'!V50&lt;37,'Control Sample Data'!V50&gt;0),'Control Sample Data'!V50,37),"")</f>
        <v/>
      </c>
      <c r="W50" s="86" t="str">
        <f>IF(SUM('Control Sample Data'!W$3:W$50)&gt;10,IF(AND(ISNUMBER('Control Sample Data'!W50),'Control Sample Data'!W50&lt;37,'Control Sample Data'!W50&gt;0),'Control Sample Data'!W50,37),"")</f>
        <v/>
      </c>
      <c r="X50" s="86" t="str">
        <f>IF(SUM('Control Sample Data'!X$3:X$50)&gt;10,IF(AND(ISNUMBER('Control Sample Data'!X50),'Control Sample Data'!X50&lt;37,'Control Sample Data'!X50&gt;0),'Control Sample Data'!X50,37),"")</f>
        <v/>
      </c>
      <c r="Y50" s="86" t="str">
        <f>IF(SUM('Control Sample Data'!Y$3:Y$50)&gt;10,IF(AND(ISNUMBER('Control Sample Data'!Y50),'Control Sample Data'!Y50&lt;37,'Control Sample Data'!Y50&gt;0),'Control Sample Data'!Y50,37),"")</f>
        <v/>
      </c>
      <c r="Z50" s="86" t="str">
        <f>IF(SUM('Control Sample Data'!Z$3:Z$50)&gt;10,IF(AND(ISNUMBER('Control Sample Data'!Z50),'Control Sample Data'!Z50&lt;37,'Control Sample Data'!Z50&gt;0),'Control Sample Data'!Z50,37),"")</f>
        <v/>
      </c>
      <c r="AA50" s="86" t="str">
        <f>IF(SUM('Control Sample Data'!AA$3:AA$50)&gt;10,IF(AND(ISNUMBER('Control Sample Data'!AA50),'Control Sample Data'!AA50&lt;37,'Control Sample Data'!AA50&gt;0),'Control Sample Data'!AA50,37),"")</f>
        <v/>
      </c>
      <c r="AB50" s="86" t="str">
        <f>IF(SUM('Control Sample Data'!AB$3:AB$50)&gt;10,IF(AND(ISNUMBER('Control Sample Data'!AB50),'Control Sample Data'!AB50&lt;37,'Control Sample Data'!AB50&gt;0),'Control Sample Data'!AB50,37),"")</f>
        <v/>
      </c>
      <c r="AC50" s="86" t="str">
        <f>IF(SUM('Control Sample Data'!AC$3:AC$50)&gt;10,IF(AND(ISNUMBER('Control Sample Data'!AC50),'Control Sample Data'!AC50&lt;37,'Control Sample Data'!AC50&gt;0),'Control Sample Data'!AC50,37),"")</f>
        <v/>
      </c>
      <c r="AD50" s="86" t="str">
        <f>IF(SUM('Control Sample Data'!AD$3:AD$50)&gt;10,IF(AND(ISNUMBER('Control Sample Data'!AD50),'Control Sample Data'!AD50&lt;37,'Control Sample Data'!AD50&gt;0),'Control Sample Data'!AD50,37),"")</f>
        <v/>
      </c>
      <c r="AE50" s="86" t="str">
        <f>IF(SUM('Control Sample Data'!AE$3:AE$50)&gt;10,IF(AND(ISNUMBER('Control Sample Data'!AE50),'Control Sample Data'!AE50&lt;37,'Control Sample Data'!AE50&gt;0),'Control Sample Data'!AE50,37),"")</f>
        <v/>
      </c>
      <c r="AF50" s="86" t="str">
        <f>IF(SUM('Control Sample Data'!AF$3:AF$50)&gt;10,IF(AND(ISNUMBER('Control Sample Data'!AF50),'Control Sample Data'!AF50&lt;37,'Control Sample Data'!AF50&gt;0),'Control Sample Data'!AF50,37),"")</f>
        <v/>
      </c>
      <c r="AG50" s="86" t="str">
        <f>IF(SUM('Control Sample Data'!AG$3:AG$50)&gt;10,IF(AND(ISNUMBER('Control Sample Data'!AG50),'Control Sample Data'!AG50&lt;37,'Control Sample Data'!AG50&gt;0),'Control Sample Data'!AG50,37),"")</f>
        <v/>
      </c>
      <c r="AH50" s="86" t="str">
        <f>IF(SUM('Control Sample Data'!AH$3:AH$50)&gt;10,IF(AND(ISNUMBER('Control Sample Data'!AH50),'Control Sample Data'!AH50&lt;37,'Control Sample Data'!AH50&gt;0),'Control Sample Data'!AH50,37),"")</f>
        <v/>
      </c>
      <c r="AI50" s="86" t="str">
        <f>IF(SUM('Control Sample Data'!AI$3:AI$50)&gt;10,IF(AND(ISNUMBER('Control Sample Data'!AI50),'Control Sample Data'!AI50&lt;37,'Control Sample Data'!AI50&gt;0),'Control Sample Data'!AI50,37),"")</f>
        <v/>
      </c>
      <c r="AJ50" s="86" t="str">
        <f>IF(SUM('Control Sample Data'!AJ$3:AJ$50)&gt;10,IF(AND(ISNUMBER('Control Sample Data'!AJ50),'Control Sample Data'!AJ50&lt;37,'Control Sample Data'!AJ50&gt;0),'Control Sample Data'!AJ50,37),"")</f>
        <v/>
      </c>
      <c r="AK50" s="86" t="str">
        <f>IF(SUM('Control Sample Data'!AK$3:AK$50)&gt;10,IF(AND(ISNUMBER('Control Sample Data'!AK50),'Control Sample Data'!AK50&lt;37,'Control Sample Data'!AK50&gt;0),'Control Sample Data'!AK50,37),"")</f>
        <v/>
      </c>
      <c r="AL50" s="86" t="str">
        <f>IF(SUM('Control Sample Data'!AL$3:AL$50)&gt;10,IF(AND(ISNUMBER('Control Sample Data'!AL50),'Control Sample Data'!AL50&lt;37,'Control Sample Data'!AL50&gt;0),'Control Sample Data'!AL50,37),"")</f>
        <v/>
      </c>
      <c r="AM50" s="86" t="str">
        <f>IF(SUM('Control Sample Data'!AM$3:AM$50)&gt;10,IF(AND(ISNUMBER('Control Sample Data'!AM50),'Control Sample Data'!AM50&lt;37,'Control Sample Data'!AM50&gt;0),'Control Sample Data'!AM50,37),"")</f>
        <v/>
      </c>
      <c r="AN50" s="86" t="str">
        <f>IF(SUM('Control Sample Data'!AN$3:AN$50)&gt;10,IF(AND(ISNUMBER('Control Sample Data'!AN50),'Control Sample Data'!AN50&lt;37,'Control Sample Data'!AN50&gt;0),'Control Sample Data'!AN50,37),"")</f>
        <v/>
      </c>
      <c r="AO50" s="86" t="str">
        <f>IF(SUM('Control Sample Data'!AO$3:AO$50)&gt;10,IF(AND(ISNUMBER('Control Sample Data'!AO50),'Control Sample Data'!AO50&lt;37,'Control Sample Data'!AO50&gt;0),'Control Sample Data'!AO50,37),"")</f>
        <v/>
      </c>
      <c r="AP50" s="86" t="str">
        <f>IF(SUM('Control Sample Data'!AP$3:AP$50)&gt;10,IF(AND(ISNUMBER('Control Sample Data'!AP50),'Control Sample Data'!AP50&lt;37,'Control Sample Data'!AP50&gt;0),'Control Sample Data'!AP50,37),"")</f>
        <v/>
      </c>
      <c r="AQ50" s="86" t="str">
        <f>IF(SUM('Control Sample Data'!AQ$3:AQ$50)&gt;10,IF(AND(ISNUMBER('Control Sample Data'!AQ50),'Control Sample Data'!AQ50&lt;37,'Control Sample Data'!AQ50&gt;0),'Control Sample Data'!AQ50,37),"")</f>
        <v/>
      </c>
      <c r="AR50" s="86" t="str">
        <f>IF(SUM('Control Sample Data'!AR$3:AR$50)&gt;10,IF(AND(ISNUMBER('Control Sample Data'!AR50),'Control Sample Data'!AR50&lt;37,'Control Sample Data'!AR50&gt;0),'Control Sample Data'!AR50,37),"")</f>
        <v/>
      </c>
      <c r="AS50" s="86" t="str">
        <f>IF(SUM('Control Sample Data'!AS$3:AS$50)&gt;10,IF(AND(ISNUMBER('Control Sample Data'!AS50),'Control Sample Data'!AS50&lt;37,'Control Sample Data'!AS50&gt;0),'Control Sample Data'!AS50,37),"")</f>
        <v/>
      </c>
      <c r="AT50" s="86" t="str">
        <f>IF(SUM('Control Sample Data'!AT$3:AT$50)&gt;10,IF(AND(ISNUMBER('Control Sample Data'!AT50),'Control Sample Data'!AT50&lt;37,'Control Sample Data'!AT50&gt;0),'Control Sample Data'!AT50,37),"")</f>
        <v/>
      </c>
      <c r="AU50" s="86" t="str">
        <f>IF(SUM('Control Sample Data'!AU$3:AU$50)&gt;10,IF(AND(ISNUMBER('Control Sample Data'!AU50),'Control Sample Data'!AU50&lt;37,'Control Sample Data'!AU50&gt;0),'Control Sample Data'!AU50,37),"")</f>
        <v/>
      </c>
      <c r="AV50" s="86" t="str">
        <f>IF(SUM('Control Sample Data'!AV$3:AV$50)&gt;10,IF(AND(ISNUMBER('Control Sample Data'!AV50),'Control Sample Data'!AV50&lt;37,'Control Sample Data'!AV50&gt;0),'Control Sample Data'!AV50,37),"")</f>
        <v/>
      </c>
      <c r="AW50" s="86" t="str">
        <f>IF(SUM('Control Sample Data'!AW$3:AW$50)&gt;10,IF(AND(ISNUMBER('Control Sample Data'!AW50),'Control Sample Data'!AW50&lt;37,'Control Sample Data'!AW50&gt;0),'Control Sample Data'!AW50,37),"")</f>
        <v/>
      </c>
      <c r="AX50" s="86" t="str">
        <f>IF(SUM('Control Sample Data'!AX$3:AX$50)&gt;10,IF(AND(ISNUMBER('Control Sample Data'!AX50),'Control Sample Data'!AX50&lt;37,'Control Sample Data'!AX50&gt;0),'Control Sample Data'!AX50,37),"")</f>
        <v/>
      </c>
      <c r="AY50" s="87">
        <f>IF(ISERROR(AVERAGE(Calculations!C50:AX50)),"",AVERAGE(Calculations!C50:AX50))</f>
        <v>21</v>
      </c>
      <c r="AZ50" s="87">
        <f>IF(ISERROR(STDEV(Calculations!C50:AX50)),"",IF(COUNT(Calculations!C50:AX50)&lt;3,"N/A",STDEV(Calculations!C50:AX50)))</f>
        <v>1</v>
      </c>
      <c r="BA50" s="84" t="s">
        <v>1564</v>
      </c>
      <c r="BB50" s="85" t="str">
        <f>'Array Table'!B49</f>
        <v>PPC</v>
      </c>
      <c r="BC50" s="86">
        <f>IF(SUM('Test Sample Data'!C$3:C$50)&gt;10,IF(AND(ISNUMBER('Test Sample Data'!C50),'Test Sample Data'!C50&lt;37,'Test Sample Data'!C50&gt;0),'Test Sample Data'!C50,37),"")</f>
        <v>20.93</v>
      </c>
      <c r="BD50" s="86">
        <f>IF(SUM('Test Sample Data'!D$3:D$50)&gt;10,IF(AND(ISNUMBER('Test Sample Data'!D50),'Test Sample Data'!D50&lt;37,'Test Sample Data'!D50&gt;0),'Test Sample Data'!D50,37),"")</f>
        <v>21.93</v>
      </c>
      <c r="BE50" s="86">
        <f>IF(SUM('Test Sample Data'!E$3:E$50)&gt;10,IF(AND(ISNUMBER('Test Sample Data'!E50),'Test Sample Data'!E50&lt;37,'Test Sample Data'!E50&gt;0),'Test Sample Data'!E50,37),"")</f>
        <v>20.43</v>
      </c>
      <c r="BF50" s="86" t="str">
        <f>IF(SUM('Test Sample Data'!F$3:F$50)&gt;10,IF(AND(ISNUMBER('Test Sample Data'!F50),'Test Sample Data'!F50&lt;37,'Test Sample Data'!F50&gt;0),'Test Sample Data'!F50,37),"")</f>
        <v/>
      </c>
      <c r="BG50" s="86" t="str">
        <f>IF(SUM('Test Sample Data'!G$3:G$50)&gt;10,IF(AND(ISNUMBER('Test Sample Data'!G50),'Test Sample Data'!G50&lt;37,'Test Sample Data'!G50&gt;0),'Test Sample Data'!G50,37),"")</f>
        <v/>
      </c>
      <c r="BH50" s="86" t="str">
        <f>IF(SUM('Test Sample Data'!H$3:H$50)&gt;10,IF(AND(ISNUMBER('Test Sample Data'!H50),'Test Sample Data'!H50&lt;37,'Test Sample Data'!H50&gt;0),'Test Sample Data'!H50,37),"")</f>
        <v/>
      </c>
      <c r="BI50" s="86" t="str">
        <f>IF(SUM('Test Sample Data'!I$3:I$50)&gt;10,IF(AND(ISNUMBER('Test Sample Data'!I50),'Test Sample Data'!I50&lt;37,'Test Sample Data'!I50&gt;0),'Test Sample Data'!I50,37),"")</f>
        <v/>
      </c>
      <c r="BJ50" s="86" t="str">
        <f>IF(SUM('Test Sample Data'!J$3:J$50)&gt;10,IF(AND(ISNUMBER('Test Sample Data'!J50),'Test Sample Data'!J50&lt;37,'Test Sample Data'!J50&gt;0),'Test Sample Data'!J50,37),"")</f>
        <v/>
      </c>
      <c r="BK50" s="86" t="str">
        <f>IF(SUM('Test Sample Data'!K$3:K$50)&gt;10,IF(AND(ISNUMBER('Test Sample Data'!K50),'Test Sample Data'!K50&lt;37,'Test Sample Data'!K50&gt;0),'Test Sample Data'!K50,37),"")</f>
        <v/>
      </c>
      <c r="BL50" s="86" t="str">
        <f>IF(SUM('Test Sample Data'!L$3:L$50)&gt;10,IF(AND(ISNUMBER('Test Sample Data'!L50),'Test Sample Data'!L50&lt;37,'Test Sample Data'!L50&gt;0),'Test Sample Data'!L50,37),"")</f>
        <v/>
      </c>
      <c r="BM50" s="86" t="str">
        <f>IF(SUM('Test Sample Data'!M$3:M$50)&gt;10,IF(AND(ISNUMBER('Test Sample Data'!M50),'Test Sample Data'!M50&lt;37,'Test Sample Data'!M50&gt;0),'Test Sample Data'!M50,37),"")</f>
        <v/>
      </c>
      <c r="BN50" s="86" t="str">
        <f>IF(SUM('Test Sample Data'!N$3:N$50)&gt;10,IF(AND(ISNUMBER('Test Sample Data'!N50),'Test Sample Data'!N50&lt;37,'Test Sample Data'!N50&gt;0),'Test Sample Data'!N50,37),"")</f>
        <v/>
      </c>
      <c r="BO50" s="86" t="str">
        <f>IF(SUM('Test Sample Data'!O$3:O$50)&gt;10,IF(AND(ISNUMBER('Test Sample Data'!O50),'Test Sample Data'!O50&lt;37,'Test Sample Data'!O50&gt;0),'Test Sample Data'!O50,37),"")</f>
        <v/>
      </c>
      <c r="BP50" s="86" t="str">
        <f>IF(SUM('Test Sample Data'!P$3:P$50)&gt;10,IF(AND(ISNUMBER('Test Sample Data'!P50),'Test Sample Data'!P50&lt;37,'Test Sample Data'!P50&gt;0),'Test Sample Data'!P50,37),"")</f>
        <v/>
      </c>
      <c r="BQ50" s="86" t="str">
        <f>IF(SUM('Test Sample Data'!Q$3:Q$50)&gt;10,IF(AND(ISNUMBER('Test Sample Data'!Q50),'Test Sample Data'!Q50&lt;37,'Test Sample Data'!Q50&gt;0),'Test Sample Data'!Q50,37),"")</f>
        <v/>
      </c>
      <c r="BR50" s="86" t="str">
        <f>IF(SUM('Test Sample Data'!R$3:R$50)&gt;10,IF(AND(ISNUMBER('Test Sample Data'!R50),'Test Sample Data'!R50&lt;37,'Test Sample Data'!R50&gt;0),'Test Sample Data'!R50,37),"")</f>
        <v/>
      </c>
      <c r="BS50" s="86" t="str">
        <f>IF(SUM('Test Sample Data'!S$3:S$50)&gt;10,IF(AND(ISNUMBER('Test Sample Data'!S50),'Test Sample Data'!S50&lt;37,'Test Sample Data'!S50&gt;0),'Test Sample Data'!S50,37),"")</f>
        <v/>
      </c>
      <c r="BT50" s="86" t="str">
        <f>IF(SUM('Test Sample Data'!T$3:T$50)&gt;10,IF(AND(ISNUMBER('Test Sample Data'!T50),'Test Sample Data'!T50&lt;37,'Test Sample Data'!T50&gt;0),'Test Sample Data'!T50,37),"")</f>
        <v/>
      </c>
      <c r="BU50" s="86" t="str">
        <f>IF(SUM('Test Sample Data'!U$3:U$50)&gt;10,IF(AND(ISNUMBER('Test Sample Data'!U50),'Test Sample Data'!U50&lt;37,'Test Sample Data'!U50&gt;0),'Test Sample Data'!U50,37),"")</f>
        <v/>
      </c>
      <c r="BV50" s="86" t="str">
        <f>IF(SUM('Test Sample Data'!V$3:V$50)&gt;10,IF(AND(ISNUMBER('Test Sample Data'!V50),'Test Sample Data'!V50&lt;37,'Test Sample Data'!V50&gt;0),'Test Sample Data'!V50,37),"")</f>
        <v/>
      </c>
      <c r="BW50" s="86" t="str">
        <f>IF(SUM('Test Sample Data'!W$3:W$50)&gt;10,IF(AND(ISNUMBER('Test Sample Data'!W50),'Test Sample Data'!W50&lt;37,'Test Sample Data'!W50&gt;0),'Test Sample Data'!W50,37),"")</f>
        <v/>
      </c>
      <c r="BX50" s="86" t="str">
        <f>IF(SUM('Test Sample Data'!X$3:X$50)&gt;10,IF(AND(ISNUMBER('Test Sample Data'!X50),'Test Sample Data'!X50&lt;37,'Test Sample Data'!X50&gt;0),'Test Sample Data'!X50,37),"")</f>
        <v/>
      </c>
      <c r="BY50" s="86" t="str">
        <f>IF(SUM('Test Sample Data'!Y$3:Y$50)&gt;10,IF(AND(ISNUMBER('Test Sample Data'!Y50),'Test Sample Data'!Y50&lt;37,'Test Sample Data'!Y50&gt;0),'Test Sample Data'!Y50,37),"")</f>
        <v/>
      </c>
      <c r="BZ50" s="86" t="str">
        <f>IF(SUM('Test Sample Data'!Z$3:Z$50)&gt;10,IF(AND(ISNUMBER('Test Sample Data'!Z50),'Test Sample Data'!Z50&lt;37,'Test Sample Data'!Z50&gt;0),'Test Sample Data'!Z50,37),"")</f>
        <v/>
      </c>
      <c r="CA50" s="86" t="str">
        <f>IF(SUM('Test Sample Data'!AA$3:AA$50)&gt;10,IF(AND(ISNUMBER('Test Sample Data'!AA50),'Test Sample Data'!AA50&lt;37,'Test Sample Data'!AA50&gt;0),'Test Sample Data'!AA50,37),"")</f>
        <v/>
      </c>
      <c r="CB50" s="86" t="str">
        <f>IF(SUM('Test Sample Data'!AB$3:AB$50)&gt;10,IF(AND(ISNUMBER('Test Sample Data'!AB50),'Test Sample Data'!AB50&lt;37,'Test Sample Data'!AB50&gt;0),'Test Sample Data'!AB50,37),"")</f>
        <v/>
      </c>
      <c r="CC50" s="86" t="str">
        <f>IF(SUM('Test Sample Data'!AC$3:AC$50)&gt;10,IF(AND(ISNUMBER('Test Sample Data'!AC50),'Test Sample Data'!AC50&lt;37,'Test Sample Data'!AC50&gt;0),'Test Sample Data'!AC50,37),"")</f>
        <v/>
      </c>
      <c r="CD50" s="86" t="str">
        <f>IF(SUM('Test Sample Data'!AD$3:AD$50)&gt;10,IF(AND(ISNUMBER('Test Sample Data'!AD50),'Test Sample Data'!AD50&lt;37,'Test Sample Data'!AD50&gt;0),'Test Sample Data'!AD50,37),"")</f>
        <v/>
      </c>
      <c r="CE50" s="86" t="str">
        <f>IF(SUM('Test Sample Data'!AE$3:AE$50)&gt;10,IF(AND(ISNUMBER('Test Sample Data'!AE50),'Test Sample Data'!AE50&lt;37,'Test Sample Data'!AE50&gt;0),'Test Sample Data'!AE50,37),"")</f>
        <v/>
      </c>
      <c r="CF50" s="86" t="str">
        <f>IF(SUM('Test Sample Data'!AF$3:AF$50)&gt;10,IF(AND(ISNUMBER('Test Sample Data'!AF50),'Test Sample Data'!AF50&lt;37,'Test Sample Data'!AF50&gt;0),'Test Sample Data'!AF50,37),"")</f>
        <v/>
      </c>
      <c r="CG50" s="86" t="str">
        <f>IF(SUM('Test Sample Data'!AG$3:AG$50)&gt;10,IF(AND(ISNUMBER('Test Sample Data'!AG50),'Test Sample Data'!AG50&lt;37,'Test Sample Data'!AG50&gt;0),'Test Sample Data'!AG50,37),"")</f>
        <v/>
      </c>
      <c r="CH50" s="86" t="str">
        <f>IF(SUM('Test Sample Data'!AH$3:AH$50)&gt;10,IF(AND(ISNUMBER('Test Sample Data'!AH50),'Test Sample Data'!AH50&lt;37,'Test Sample Data'!AH50&gt;0),'Test Sample Data'!AH50,37),"")</f>
        <v/>
      </c>
      <c r="CI50" s="86" t="str">
        <f>IF(SUM('Test Sample Data'!AI$3:AI$50)&gt;10,IF(AND(ISNUMBER('Test Sample Data'!AI50),'Test Sample Data'!AI50&lt;37,'Test Sample Data'!AI50&gt;0),'Test Sample Data'!AI50,37),"")</f>
        <v/>
      </c>
      <c r="CJ50" s="86" t="str">
        <f>IF(SUM('Test Sample Data'!AJ$3:AJ$50)&gt;10,IF(AND(ISNUMBER('Test Sample Data'!AJ50),'Test Sample Data'!AJ50&lt;37,'Test Sample Data'!AJ50&gt;0),'Test Sample Data'!AJ50,37),"")</f>
        <v/>
      </c>
      <c r="CK50" s="86" t="str">
        <f>IF(SUM('Test Sample Data'!AK$3:AK$50)&gt;10,IF(AND(ISNUMBER('Test Sample Data'!AK50),'Test Sample Data'!AK50&lt;37,'Test Sample Data'!AK50&gt;0),'Test Sample Data'!AK50,37),"")</f>
        <v/>
      </c>
      <c r="CL50" s="86" t="str">
        <f>IF(SUM('Test Sample Data'!AL$3:AL$50)&gt;10,IF(AND(ISNUMBER('Test Sample Data'!AL50),'Test Sample Data'!AL50&lt;37,'Test Sample Data'!AL50&gt;0),'Test Sample Data'!AL50,37),"")</f>
        <v/>
      </c>
      <c r="CM50" s="86" t="str">
        <f>IF(SUM('Test Sample Data'!AM$3:AM$50)&gt;10,IF(AND(ISNUMBER('Test Sample Data'!AM50),'Test Sample Data'!AM50&lt;37,'Test Sample Data'!AM50&gt;0),'Test Sample Data'!AM50,37),"")</f>
        <v/>
      </c>
      <c r="CN50" s="86" t="str">
        <f>IF(SUM('Test Sample Data'!AN$3:AN$50)&gt;10,IF(AND(ISNUMBER('Test Sample Data'!AN50),'Test Sample Data'!AN50&lt;37,'Test Sample Data'!AN50&gt;0),'Test Sample Data'!AN50,37),"")</f>
        <v/>
      </c>
      <c r="CO50" s="86" t="str">
        <f>IF(SUM('Test Sample Data'!AO$3:AO$50)&gt;10,IF(AND(ISNUMBER('Test Sample Data'!AO50),'Test Sample Data'!AO50&lt;37,'Test Sample Data'!AO50&gt;0),'Test Sample Data'!AO50,37),"")</f>
        <v/>
      </c>
      <c r="CP50" s="86" t="str">
        <f>IF(SUM('Test Sample Data'!AP$3:AP$50)&gt;10,IF(AND(ISNUMBER('Test Sample Data'!AP50),'Test Sample Data'!AP50&lt;37,'Test Sample Data'!AP50&gt;0),'Test Sample Data'!AP50,37),"")</f>
        <v/>
      </c>
      <c r="CQ50" s="86" t="str">
        <f>IF(SUM('Test Sample Data'!AQ$3:AQ$50)&gt;10,IF(AND(ISNUMBER('Test Sample Data'!AQ50),'Test Sample Data'!AQ50&lt;37,'Test Sample Data'!AQ50&gt;0),'Test Sample Data'!AQ50,37),"")</f>
        <v/>
      </c>
      <c r="CR50" s="86" t="str">
        <f>IF(SUM('Test Sample Data'!AR$3:AR$50)&gt;10,IF(AND(ISNUMBER('Test Sample Data'!AR50),'Test Sample Data'!AR50&lt;37,'Test Sample Data'!AR50&gt;0),'Test Sample Data'!AR50,37),"")</f>
        <v/>
      </c>
      <c r="CS50" s="86" t="str">
        <f>IF(SUM('Test Sample Data'!AS$3:AS$50)&gt;10,IF(AND(ISNUMBER('Test Sample Data'!AS50),'Test Sample Data'!AS50&lt;37,'Test Sample Data'!AS50&gt;0),'Test Sample Data'!AS50,37),"")</f>
        <v/>
      </c>
      <c r="CT50" s="86" t="str">
        <f>IF(SUM('Test Sample Data'!AT$3:AT$50)&gt;10,IF(AND(ISNUMBER('Test Sample Data'!AT50),'Test Sample Data'!AT50&lt;37,'Test Sample Data'!AT50&gt;0),'Test Sample Data'!AT50,37),"")</f>
        <v/>
      </c>
      <c r="CU50" s="86" t="str">
        <f>IF(SUM('Test Sample Data'!AU$3:AU$50)&gt;10,IF(AND(ISNUMBER('Test Sample Data'!AU50),'Test Sample Data'!AU50&lt;37,'Test Sample Data'!AU50&gt;0),'Test Sample Data'!AU50,37),"")</f>
        <v/>
      </c>
      <c r="CV50" s="86" t="str">
        <f>IF(SUM('Test Sample Data'!AV$3:AV$50)&gt;10,IF(AND(ISNUMBER('Test Sample Data'!AV50),'Test Sample Data'!AV50&lt;37,'Test Sample Data'!AV50&gt;0),'Test Sample Data'!AV50,37),"")</f>
        <v/>
      </c>
      <c r="CW50" s="86" t="str">
        <f>IF(SUM('Test Sample Data'!AW$3:AW$50)&gt;10,IF(AND(ISNUMBER('Test Sample Data'!AW50),'Test Sample Data'!AW50&lt;37,'Test Sample Data'!AW50&gt;0),'Test Sample Data'!AW50,37),"")</f>
        <v/>
      </c>
      <c r="CX50" s="86" t="str">
        <f>IF(SUM('Test Sample Data'!AX$3:AX$50)&gt;10,IF(AND(ISNUMBER('Test Sample Data'!AX50),'Test Sample Data'!AX50&lt;37,'Test Sample Data'!AX50&gt;0),'Test Sample Data'!AX50,37),"")</f>
        <v/>
      </c>
      <c r="CY50" s="87">
        <f>IF(ISERROR(AVERAGE(Calculations!BC50:CX50)),"",AVERAGE(Calculations!BC50:CX50))</f>
        <v>21.096666666666668</v>
      </c>
      <c r="CZ50" s="87">
        <f>IF(ISERROR(STDEV(Calculations!BC50:CX50)),"",IF(COUNT(Calculations!BC50:CX50)&lt;3,"N/A",STDEV(Calculations!BC50:CX50)))</f>
        <v>0.76376261582597327</v>
      </c>
      <c r="DA50" s="84" t="s">
        <v>1564</v>
      </c>
      <c r="DB50" s="85" t="str">
        <f>'Array Table'!B49</f>
        <v>PPC</v>
      </c>
      <c r="DC50" s="87">
        <f>IF(SUM('No Template Controls'!C$3:C$50)&gt;10,IF(AND(ISNUMBER('No Template Controls'!C50),'No Template Controls'!C50&lt;37,'No Template Controls'!C50&gt;0),'No Template Controls'!C50,37),"")</f>
        <v>20.34</v>
      </c>
      <c r="DD50" s="87">
        <f>IF(SUM('No Template Controls'!D$3:D$50)&gt;10,IF(AND(ISNUMBER('No Template Controls'!D50),'No Template Controls'!D50&lt;37,'No Template Controls'!D50&gt;0),'No Template Controls'!D50,37),"")</f>
        <v>20.85</v>
      </c>
      <c r="DE50" s="87">
        <f>IF(SUM('No Template Controls'!E$3:E$50)&gt;10,IF(AND(ISNUMBER('No Template Controls'!E50),'No Template Controls'!E50&lt;37,'No Template Controls'!E50&gt;0),'No Template Controls'!E50,37),"")</f>
        <v>21.36</v>
      </c>
      <c r="DF50" s="87" t="str">
        <f>IF(SUM('No Template Controls'!F$3:F$50)&gt;10,IF(AND(ISNUMBER('No Template Controls'!F50),'No Template Controls'!F50&lt;37,'No Template Controls'!F50&gt;0),'No Template Controls'!F50,37),"")</f>
        <v/>
      </c>
      <c r="DG50" s="87" t="str">
        <f>IF(SUM('No Template Controls'!G$3:G$50)&gt;10,IF(AND(ISNUMBER('No Template Controls'!G50),'No Template Controls'!G50&lt;37,'No Template Controls'!G50&gt;0),'No Template Controls'!G50,37),"")</f>
        <v/>
      </c>
      <c r="DH50" s="87" t="str">
        <f>IF(SUM('No Template Controls'!H$3:H$50)&gt;10,IF(AND(ISNUMBER('No Template Controls'!H50),'No Template Controls'!H50&lt;37,'No Template Controls'!H50&gt;0),'No Template Controls'!H50,37),"")</f>
        <v/>
      </c>
      <c r="DI50" s="87">
        <f>IF(ISERROR(AVERAGE(Calculations!DC50:DH50)),"",AVERAGE(Calculations!DC50:DH50))</f>
        <v>20.849999999999998</v>
      </c>
      <c r="DJ50" s="87">
        <f>IF(ISERROR(STDEV(Calculations!DC50:DH50)),"",IF(COUNT(Calculations!DC50:DH50)&lt;3,"N/A",STDEV(Calculations!DC50:DH50)))</f>
        <v>0.50999999999999979</v>
      </c>
      <c r="DK50" s="84" t="s">
        <v>1564</v>
      </c>
      <c r="DL50" s="85" t="str">
        <f>'Array Table'!B49</f>
        <v>PPC</v>
      </c>
      <c r="DM50" s="86">
        <f t="shared" si="0"/>
        <v>-3.5</v>
      </c>
      <c r="DN50" s="86">
        <f t="shared" si="1"/>
        <v>-2.7250000000000014</v>
      </c>
      <c r="DO50" s="86">
        <f t="shared" si="2"/>
        <v>-4.5</v>
      </c>
      <c r="DP50" s="86" t="str">
        <f t="shared" si="3"/>
        <v/>
      </c>
      <c r="DQ50" s="86" t="str">
        <f t="shared" si="4"/>
        <v/>
      </c>
      <c r="DR50" s="86" t="str">
        <f t="shared" si="5"/>
        <v/>
      </c>
      <c r="DS50" s="86" t="str">
        <f t="shared" si="6"/>
        <v/>
      </c>
      <c r="DT50" s="86" t="str">
        <f t="shared" si="7"/>
        <v/>
      </c>
      <c r="DU50" s="86" t="str">
        <f t="shared" si="8"/>
        <v/>
      </c>
      <c r="DV50" s="86" t="str">
        <f t="shared" si="9"/>
        <v/>
      </c>
      <c r="DW50" s="86" t="str">
        <f t="shared" si="10"/>
        <v/>
      </c>
      <c r="DX50" s="86" t="str">
        <f t="shared" si="11"/>
        <v/>
      </c>
      <c r="DY50" s="86" t="str">
        <f t="shared" si="12"/>
        <v/>
      </c>
      <c r="DZ50" s="86" t="str">
        <f t="shared" si="13"/>
        <v/>
      </c>
      <c r="EA50" s="86" t="str">
        <f t="shared" si="14"/>
        <v/>
      </c>
      <c r="EB50" s="86" t="str">
        <f t="shared" si="15"/>
        <v/>
      </c>
      <c r="EC50" s="86" t="str">
        <f t="shared" si="16"/>
        <v/>
      </c>
      <c r="ED50" s="86" t="str">
        <f t="shared" si="17"/>
        <v/>
      </c>
      <c r="EE50" s="86" t="str">
        <f t="shared" si="18"/>
        <v/>
      </c>
      <c r="EF50" s="86" t="str">
        <f t="shared" si="19"/>
        <v/>
      </c>
      <c r="EG50" s="86" t="str">
        <f t="shared" si="20"/>
        <v/>
      </c>
      <c r="EH50" s="86" t="str">
        <f t="shared" si="21"/>
        <v/>
      </c>
      <c r="EI50" s="86" t="str">
        <f t="shared" si="22"/>
        <v/>
      </c>
      <c r="EJ50" s="86" t="str">
        <f t="shared" si="23"/>
        <v/>
      </c>
      <c r="EK50" s="86" t="str">
        <f t="shared" si="24"/>
        <v/>
      </c>
      <c r="EL50" s="86" t="str">
        <f t="shared" si="25"/>
        <v/>
      </c>
      <c r="EM50" s="86" t="str">
        <f t="shared" si="26"/>
        <v/>
      </c>
      <c r="EN50" s="86" t="str">
        <f t="shared" si="27"/>
        <v/>
      </c>
      <c r="EO50" s="86" t="str">
        <f t="shared" si="28"/>
        <v/>
      </c>
      <c r="EP50" s="86" t="str">
        <f t="shared" si="29"/>
        <v/>
      </c>
      <c r="EQ50" s="86" t="str">
        <f t="shared" si="30"/>
        <v/>
      </c>
      <c r="ER50" s="86" t="str">
        <f t="shared" si="31"/>
        <v/>
      </c>
      <c r="ES50" s="86" t="str">
        <f t="shared" si="32"/>
        <v/>
      </c>
      <c r="ET50" s="86" t="str">
        <f t="shared" si="33"/>
        <v/>
      </c>
      <c r="EU50" s="86" t="str">
        <f t="shared" si="34"/>
        <v/>
      </c>
      <c r="EV50" s="86" t="str">
        <f t="shared" si="35"/>
        <v/>
      </c>
      <c r="EW50" s="86" t="str">
        <f t="shared" si="36"/>
        <v/>
      </c>
      <c r="EX50" s="86" t="str">
        <f t="shared" si="37"/>
        <v/>
      </c>
      <c r="EY50" s="86" t="str">
        <f t="shared" si="38"/>
        <v/>
      </c>
      <c r="EZ50" s="86" t="str">
        <f t="shared" si="39"/>
        <v/>
      </c>
      <c r="FA50" s="86" t="str">
        <f t="shared" si="40"/>
        <v/>
      </c>
      <c r="FB50" s="86" t="str">
        <f t="shared" si="41"/>
        <v/>
      </c>
      <c r="FC50" s="86" t="str">
        <f t="shared" si="42"/>
        <v/>
      </c>
      <c r="FD50" s="86" t="str">
        <f t="shared" si="43"/>
        <v/>
      </c>
      <c r="FE50" s="86" t="str">
        <f t="shared" si="44"/>
        <v/>
      </c>
      <c r="FF50" s="86" t="str">
        <f t="shared" si="45"/>
        <v/>
      </c>
      <c r="FG50" s="86" t="str">
        <f t="shared" si="46"/>
        <v/>
      </c>
      <c r="FH50" s="86" t="str">
        <f t="shared" si="47"/>
        <v/>
      </c>
      <c r="FI50" s="88">
        <f t="shared" si="48"/>
        <v>-3.5750000000000006</v>
      </c>
      <c r="FJ50" s="84" t="s">
        <v>1564</v>
      </c>
      <c r="FK50" s="85" t="str">
        <f>'Array Table'!B49</f>
        <v>PPC</v>
      </c>
      <c r="FL50" s="86">
        <f t="shared" si="49"/>
        <v>-3.4250000000000007</v>
      </c>
      <c r="FM50" s="86">
        <f t="shared" si="50"/>
        <v>-3.4250000000000007</v>
      </c>
      <c r="FN50" s="86">
        <f t="shared" si="51"/>
        <v>-3.4250000000000007</v>
      </c>
      <c r="FO50" s="86" t="str">
        <f t="shared" si="52"/>
        <v/>
      </c>
      <c r="FP50" s="86" t="str">
        <f t="shared" si="53"/>
        <v/>
      </c>
      <c r="FQ50" s="86" t="str">
        <f t="shared" si="54"/>
        <v/>
      </c>
      <c r="FR50" s="86" t="str">
        <f t="shared" si="55"/>
        <v/>
      </c>
      <c r="FS50" s="86" t="str">
        <f t="shared" si="56"/>
        <v/>
      </c>
      <c r="FT50" s="86" t="str">
        <f t="shared" si="57"/>
        <v/>
      </c>
      <c r="FU50" s="86" t="str">
        <f t="shared" si="58"/>
        <v/>
      </c>
      <c r="FV50" s="86" t="str">
        <f t="shared" si="59"/>
        <v/>
      </c>
      <c r="FW50" s="86" t="str">
        <f t="shared" si="60"/>
        <v/>
      </c>
      <c r="FX50" s="86" t="str">
        <f t="shared" si="61"/>
        <v/>
      </c>
      <c r="FY50" s="86" t="str">
        <f t="shared" si="62"/>
        <v/>
      </c>
      <c r="FZ50" s="86" t="str">
        <f t="shared" si="63"/>
        <v/>
      </c>
      <c r="GA50" s="86" t="str">
        <f t="shared" si="64"/>
        <v/>
      </c>
      <c r="GB50" s="86" t="str">
        <f t="shared" si="65"/>
        <v/>
      </c>
      <c r="GC50" s="86" t="str">
        <f t="shared" si="66"/>
        <v/>
      </c>
      <c r="GD50" s="86" t="str">
        <f t="shared" si="67"/>
        <v/>
      </c>
      <c r="GE50" s="86" t="str">
        <f t="shared" si="68"/>
        <v/>
      </c>
      <c r="GF50" s="86" t="str">
        <f t="shared" si="69"/>
        <v/>
      </c>
      <c r="GG50" s="86" t="str">
        <f t="shared" si="70"/>
        <v/>
      </c>
      <c r="GH50" s="86" t="str">
        <f t="shared" si="71"/>
        <v/>
      </c>
      <c r="GI50" s="86" t="str">
        <f t="shared" si="72"/>
        <v/>
      </c>
      <c r="GJ50" s="86" t="str">
        <f t="shared" si="73"/>
        <v/>
      </c>
      <c r="GK50" s="86" t="str">
        <f t="shared" si="74"/>
        <v/>
      </c>
      <c r="GL50" s="86" t="str">
        <f t="shared" si="75"/>
        <v/>
      </c>
      <c r="GM50" s="86" t="str">
        <f t="shared" si="76"/>
        <v/>
      </c>
      <c r="GN50" s="86" t="str">
        <f t="shared" si="77"/>
        <v/>
      </c>
      <c r="GO50" s="86" t="str">
        <f t="shared" si="78"/>
        <v/>
      </c>
      <c r="GP50" s="86" t="str">
        <f t="shared" si="79"/>
        <v/>
      </c>
      <c r="GQ50" s="86" t="str">
        <f t="shared" si="80"/>
        <v/>
      </c>
      <c r="GR50" s="86" t="str">
        <f t="shared" si="81"/>
        <v/>
      </c>
      <c r="GS50" s="86" t="str">
        <f t="shared" si="82"/>
        <v/>
      </c>
      <c r="GT50" s="86" t="str">
        <f t="shared" si="83"/>
        <v/>
      </c>
      <c r="GU50" s="86" t="str">
        <f t="shared" si="84"/>
        <v/>
      </c>
      <c r="GV50" s="86" t="str">
        <f t="shared" si="85"/>
        <v/>
      </c>
      <c r="GW50" s="86" t="str">
        <f t="shared" si="86"/>
        <v/>
      </c>
      <c r="GX50" s="86" t="str">
        <f t="shared" si="87"/>
        <v/>
      </c>
      <c r="GY50" s="86" t="str">
        <f t="shared" si="88"/>
        <v/>
      </c>
      <c r="GZ50" s="86" t="str">
        <f t="shared" si="89"/>
        <v/>
      </c>
      <c r="HA50" s="86" t="str">
        <f t="shared" si="90"/>
        <v/>
      </c>
      <c r="HB50" s="86" t="str">
        <f t="shared" si="91"/>
        <v/>
      </c>
      <c r="HC50" s="86" t="str">
        <f t="shared" si="92"/>
        <v/>
      </c>
      <c r="HD50" s="86" t="str">
        <f t="shared" si="93"/>
        <v/>
      </c>
      <c r="HE50" s="86" t="str">
        <f t="shared" si="94"/>
        <v/>
      </c>
      <c r="HF50" s="86" t="str">
        <f t="shared" si="95"/>
        <v/>
      </c>
      <c r="HG50" s="86" t="str">
        <f t="shared" si="96"/>
        <v/>
      </c>
      <c r="HH50" s="89">
        <f t="shared" si="97"/>
        <v>-3.4250000000000007</v>
      </c>
      <c r="HI50" s="84" t="s">
        <v>1564</v>
      </c>
      <c r="HJ50" s="85" t="str">
        <f>'Array Table'!B49</f>
        <v>PPC</v>
      </c>
      <c r="HK50" s="87">
        <f t="shared" si="296"/>
        <v>-1.1095694720678448</v>
      </c>
      <c r="HL50" s="90">
        <f t="shared" si="149"/>
        <v>0.90125046261083042</v>
      </c>
      <c r="HM50" s="87">
        <f t="shared" si="150"/>
        <v>-4.5154499349597088E-2</v>
      </c>
      <c r="HN50" s="84" t="s">
        <v>1564</v>
      </c>
      <c r="HO50" s="85" t="str">
        <f>'Array Table'!B49</f>
        <v>PPC</v>
      </c>
      <c r="HP50" s="92">
        <f t="shared" si="151"/>
        <v>-0.15000000000000213</v>
      </c>
      <c r="HQ50" s="92">
        <f t="shared" si="236"/>
        <v>-1.1500000000000021</v>
      </c>
      <c r="HR50" s="92">
        <f t="shared" si="237"/>
        <v>0.84999999999999787</v>
      </c>
      <c r="HS50" s="92" t="str">
        <f t="shared" si="238"/>
        <v/>
      </c>
      <c r="HT50" s="92" t="str">
        <f t="shared" si="239"/>
        <v/>
      </c>
      <c r="HU50" s="92" t="str">
        <f t="shared" si="240"/>
        <v/>
      </c>
      <c r="HV50" s="92" t="str">
        <f t="shared" si="241"/>
        <v/>
      </c>
      <c r="HW50" s="92" t="str">
        <f t="shared" si="242"/>
        <v/>
      </c>
      <c r="HX50" s="92" t="str">
        <f t="shared" si="243"/>
        <v/>
      </c>
      <c r="HY50" s="92" t="str">
        <f t="shared" si="244"/>
        <v/>
      </c>
      <c r="HZ50" s="92" t="str">
        <f t="shared" si="245"/>
        <v/>
      </c>
      <c r="IA50" s="92" t="str">
        <f t="shared" si="246"/>
        <v/>
      </c>
      <c r="IB50" s="92" t="str">
        <f t="shared" si="247"/>
        <v/>
      </c>
      <c r="IC50" s="92" t="str">
        <f t="shared" si="248"/>
        <v/>
      </c>
      <c r="ID50" s="92" t="str">
        <f t="shared" si="249"/>
        <v/>
      </c>
      <c r="IE50" s="92" t="str">
        <f t="shared" si="250"/>
        <v/>
      </c>
      <c r="IF50" s="92" t="str">
        <f t="shared" si="251"/>
        <v/>
      </c>
      <c r="IG50" s="92" t="str">
        <f t="shared" si="252"/>
        <v/>
      </c>
      <c r="IH50" s="92" t="str">
        <f t="shared" si="253"/>
        <v/>
      </c>
      <c r="II50" s="92" t="str">
        <f t="shared" si="254"/>
        <v/>
      </c>
      <c r="IJ50" s="92" t="str">
        <f t="shared" si="255"/>
        <v/>
      </c>
      <c r="IK50" s="92" t="str">
        <f t="shared" si="155"/>
        <v/>
      </c>
      <c r="IL50" s="92" t="str">
        <f t="shared" si="156"/>
        <v/>
      </c>
      <c r="IM50" s="92" t="str">
        <f t="shared" si="157"/>
        <v/>
      </c>
      <c r="IN50" s="92" t="str">
        <f t="shared" si="158"/>
        <v/>
      </c>
      <c r="IO50" s="92" t="str">
        <f t="shared" si="159"/>
        <v/>
      </c>
      <c r="IP50" s="92" t="str">
        <f t="shared" si="160"/>
        <v/>
      </c>
      <c r="IQ50" s="92" t="str">
        <f t="shared" si="161"/>
        <v/>
      </c>
      <c r="IR50" s="92" t="str">
        <f t="shared" si="162"/>
        <v/>
      </c>
      <c r="IS50" s="92" t="str">
        <f t="shared" si="163"/>
        <v/>
      </c>
      <c r="IT50" s="92" t="str">
        <f t="shared" si="164"/>
        <v/>
      </c>
      <c r="IU50" s="92" t="str">
        <f t="shared" si="165"/>
        <v/>
      </c>
      <c r="IV50" s="92" t="str">
        <f t="shared" si="166"/>
        <v/>
      </c>
      <c r="IW50" s="92" t="str">
        <f t="shared" si="167"/>
        <v/>
      </c>
      <c r="IX50" s="92" t="str">
        <f t="shared" si="168"/>
        <v/>
      </c>
      <c r="IY50" s="92" t="str">
        <f t="shared" si="169"/>
        <v/>
      </c>
      <c r="IZ50" s="92" t="str">
        <f t="shared" si="170"/>
        <v/>
      </c>
      <c r="JA50" s="92" t="str">
        <f t="shared" si="171"/>
        <v/>
      </c>
      <c r="JB50" s="92" t="str">
        <f t="shared" si="172"/>
        <v/>
      </c>
      <c r="JC50" s="92" t="str">
        <f t="shared" si="173"/>
        <v/>
      </c>
      <c r="JD50" s="92" t="str">
        <f t="shared" si="174"/>
        <v/>
      </c>
      <c r="JE50" s="92" t="str">
        <f t="shared" si="175"/>
        <v/>
      </c>
      <c r="JF50" s="92" t="str">
        <f t="shared" si="176"/>
        <v/>
      </c>
      <c r="JG50" s="92" t="str">
        <f t="shared" si="177"/>
        <v/>
      </c>
      <c r="JH50" s="92" t="str">
        <f t="shared" si="178"/>
        <v/>
      </c>
      <c r="JI50" s="92" t="str">
        <f t="shared" si="179"/>
        <v/>
      </c>
      <c r="JJ50" s="92" t="str">
        <f t="shared" si="180"/>
        <v/>
      </c>
      <c r="JK50" s="92" t="str">
        <f t="shared" si="181"/>
        <v/>
      </c>
      <c r="JL50" s="84" t="s">
        <v>1564</v>
      </c>
      <c r="JM50" s="85" t="str">
        <f>'Array Table'!B49</f>
        <v>PPC</v>
      </c>
      <c r="JN50" s="92">
        <f t="shared" si="152"/>
        <v>-8.0000000000001847E-2</v>
      </c>
      <c r="JO50" s="92">
        <f t="shared" si="256"/>
        <v>-1.0800000000000018</v>
      </c>
      <c r="JP50" s="92">
        <f t="shared" si="257"/>
        <v>0.41999999999999815</v>
      </c>
      <c r="JQ50" s="92" t="str">
        <f t="shared" si="258"/>
        <v/>
      </c>
      <c r="JR50" s="92" t="str">
        <f t="shared" si="259"/>
        <v/>
      </c>
      <c r="JS50" s="92" t="str">
        <f t="shared" si="260"/>
        <v/>
      </c>
      <c r="JT50" s="92" t="str">
        <f t="shared" si="261"/>
        <v/>
      </c>
      <c r="JU50" s="92" t="str">
        <f t="shared" si="262"/>
        <v/>
      </c>
      <c r="JV50" s="92" t="str">
        <f t="shared" si="263"/>
        <v/>
      </c>
      <c r="JW50" s="92" t="str">
        <f t="shared" si="264"/>
        <v/>
      </c>
      <c r="JX50" s="92" t="str">
        <f t="shared" si="265"/>
        <v/>
      </c>
      <c r="JY50" s="92" t="str">
        <f t="shared" si="266"/>
        <v/>
      </c>
      <c r="JZ50" s="92" t="str">
        <f t="shared" si="267"/>
        <v/>
      </c>
      <c r="KA50" s="92" t="str">
        <f t="shared" si="268"/>
        <v/>
      </c>
      <c r="KB50" s="92" t="str">
        <f t="shared" si="269"/>
        <v/>
      </c>
      <c r="KC50" s="92" t="str">
        <f t="shared" si="270"/>
        <v/>
      </c>
      <c r="KD50" s="92" t="str">
        <f t="shared" si="271"/>
        <v/>
      </c>
      <c r="KE50" s="92" t="str">
        <f t="shared" si="272"/>
        <v/>
      </c>
      <c r="KF50" s="92" t="str">
        <f t="shared" si="273"/>
        <v/>
      </c>
      <c r="KG50" s="92" t="str">
        <f t="shared" si="274"/>
        <v/>
      </c>
      <c r="KH50" s="92" t="str">
        <f t="shared" si="275"/>
        <v/>
      </c>
      <c r="KI50" s="92" t="str">
        <f t="shared" si="182"/>
        <v/>
      </c>
      <c r="KJ50" s="92" t="str">
        <f t="shared" si="183"/>
        <v/>
      </c>
      <c r="KK50" s="92" t="str">
        <f t="shared" si="184"/>
        <v/>
      </c>
      <c r="KL50" s="92" t="str">
        <f t="shared" si="185"/>
        <v/>
      </c>
      <c r="KM50" s="92" t="str">
        <f t="shared" si="186"/>
        <v/>
      </c>
      <c r="KN50" s="92" t="str">
        <f t="shared" si="187"/>
        <v/>
      </c>
      <c r="KO50" s="92" t="str">
        <f t="shared" si="188"/>
        <v/>
      </c>
      <c r="KP50" s="92" t="str">
        <f t="shared" si="189"/>
        <v/>
      </c>
      <c r="KQ50" s="92" t="str">
        <f t="shared" si="190"/>
        <v/>
      </c>
      <c r="KR50" s="92" t="str">
        <f t="shared" si="191"/>
        <v/>
      </c>
      <c r="KS50" s="92" t="str">
        <f t="shared" si="192"/>
        <v/>
      </c>
      <c r="KT50" s="92" t="str">
        <f t="shared" si="193"/>
        <v/>
      </c>
      <c r="KU50" s="92" t="str">
        <f t="shared" si="194"/>
        <v/>
      </c>
      <c r="KV50" s="92" t="str">
        <f t="shared" si="195"/>
        <v/>
      </c>
      <c r="KW50" s="92" t="str">
        <f t="shared" si="196"/>
        <v/>
      </c>
      <c r="KX50" s="92" t="str">
        <f t="shared" si="197"/>
        <v/>
      </c>
      <c r="KY50" s="92" t="str">
        <f t="shared" si="198"/>
        <v/>
      </c>
      <c r="KZ50" s="92" t="str">
        <f t="shared" si="199"/>
        <v/>
      </c>
      <c r="LA50" s="92" t="str">
        <f t="shared" si="200"/>
        <v/>
      </c>
      <c r="LB50" s="92" t="str">
        <f t="shared" si="201"/>
        <v/>
      </c>
      <c r="LC50" s="92" t="str">
        <f t="shared" si="202"/>
        <v/>
      </c>
      <c r="LD50" s="92" t="str">
        <f t="shared" si="203"/>
        <v/>
      </c>
      <c r="LE50" s="92" t="str">
        <f t="shared" si="204"/>
        <v/>
      </c>
      <c r="LF50" s="92" t="str">
        <f t="shared" si="205"/>
        <v/>
      </c>
      <c r="LG50" s="92" t="str">
        <f t="shared" si="206"/>
        <v/>
      </c>
      <c r="LH50" s="92" t="str">
        <f t="shared" si="207"/>
        <v/>
      </c>
      <c r="LI50" s="92" t="str">
        <f t="shared" si="208"/>
        <v/>
      </c>
      <c r="LJ50" s="84" t="s">
        <v>1564</v>
      </c>
      <c r="LK50" s="85" t="str">
        <f>'Array Table'!B49</f>
        <v>PPC</v>
      </c>
      <c r="LL50" s="93" t="str">
        <f t="shared" si="153"/>
        <v>-</v>
      </c>
      <c r="LM50" s="93" t="str">
        <f t="shared" si="276"/>
        <v>-</v>
      </c>
      <c r="LN50" s="93" t="str">
        <f t="shared" si="277"/>
        <v>-</v>
      </c>
      <c r="LO50" s="93" t="str">
        <f t="shared" si="278"/>
        <v/>
      </c>
      <c r="LP50" s="93" t="str">
        <f t="shared" si="279"/>
        <v/>
      </c>
      <c r="LQ50" s="93" t="str">
        <f t="shared" si="280"/>
        <v/>
      </c>
      <c r="LR50" s="93" t="str">
        <f t="shared" si="281"/>
        <v/>
      </c>
      <c r="LS50" s="93" t="str">
        <f t="shared" si="282"/>
        <v/>
      </c>
      <c r="LT50" s="93" t="str">
        <f t="shared" si="283"/>
        <v/>
      </c>
      <c r="LU50" s="93" t="str">
        <f t="shared" si="284"/>
        <v/>
      </c>
      <c r="LV50" s="93" t="str">
        <f t="shared" si="285"/>
        <v/>
      </c>
      <c r="LW50" s="93" t="str">
        <f t="shared" si="286"/>
        <v/>
      </c>
      <c r="LX50" s="93" t="str">
        <f t="shared" si="287"/>
        <v/>
      </c>
      <c r="LY50" s="93" t="str">
        <f t="shared" si="288"/>
        <v/>
      </c>
      <c r="LZ50" s="93" t="str">
        <f t="shared" si="289"/>
        <v/>
      </c>
      <c r="MA50" s="93" t="str">
        <f t="shared" si="290"/>
        <v/>
      </c>
      <c r="MB50" s="93" t="str">
        <f t="shared" si="291"/>
        <v/>
      </c>
      <c r="MC50" s="93" t="str">
        <f t="shared" si="292"/>
        <v/>
      </c>
      <c r="MD50" s="93" t="str">
        <f t="shared" si="293"/>
        <v/>
      </c>
      <c r="ME50" s="93" t="str">
        <f t="shared" si="294"/>
        <v/>
      </c>
      <c r="MF50" s="93" t="str">
        <f t="shared" si="295"/>
        <v/>
      </c>
      <c r="MG50" s="93" t="str">
        <f t="shared" si="209"/>
        <v/>
      </c>
      <c r="MH50" s="93" t="str">
        <f t="shared" si="210"/>
        <v/>
      </c>
      <c r="MI50" s="93" t="str">
        <f t="shared" si="211"/>
        <v/>
      </c>
      <c r="MJ50" s="93" t="str">
        <f t="shared" si="212"/>
        <v/>
      </c>
      <c r="MK50" s="93" t="str">
        <f t="shared" si="213"/>
        <v/>
      </c>
      <c r="ML50" s="93" t="str">
        <f t="shared" si="214"/>
        <v/>
      </c>
      <c r="MM50" s="93" t="str">
        <f t="shared" si="215"/>
        <v/>
      </c>
      <c r="MN50" s="93" t="str">
        <f t="shared" si="216"/>
        <v/>
      </c>
      <c r="MO50" s="93" t="str">
        <f t="shared" si="217"/>
        <v/>
      </c>
      <c r="MP50" s="93" t="str">
        <f t="shared" si="218"/>
        <v/>
      </c>
      <c r="MQ50" s="93" t="str">
        <f t="shared" si="219"/>
        <v/>
      </c>
      <c r="MR50" s="93" t="str">
        <f t="shared" si="220"/>
        <v/>
      </c>
      <c r="MS50" s="93" t="str">
        <f t="shared" si="221"/>
        <v/>
      </c>
      <c r="MT50" s="93" t="str">
        <f t="shared" si="222"/>
        <v/>
      </c>
      <c r="MU50" s="93" t="str">
        <f t="shared" si="223"/>
        <v/>
      </c>
      <c r="MV50" s="93" t="str">
        <f t="shared" si="224"/>
        <v/>
      </c>
      <c r="MW50" s="93" t="str">
        <f t="shared" si="225"/>
        <v/>
      </c>
      <c r="MX50" s="93" t="str">
        <f t="shared" si="226"/>
        <v/>
      </c>
      <c r="MY50" s="93" t="str">
        <f t="shared" si="227"/>
        <v/>
      </c>
      <c r="MZ50" s="93" t="str">
        <f t="shared" si="228"/>
        <v/>
      </c>
      <c r="NA50" s="93" t="str">
        <f t="shared" si="229"/>
        <v/>
      </c>
      <c r="NB50" s="93" t="str">
        <f t="shared" si="230"/>
        <v/>
      </c>
      <c r="NC50" s="93" t="str">
        <f t="shared" si="231"/>
        <v/>
      </c>
      <c r="ND50" s="93" t="str">
        <f t="shared" si="232"/>
        <v/>
      </c>
      <c r="NE50" s="93" t="str">
        <f t="shared" si="233"/>
        <v/>
      </c>
      <c r="NF50" s="93" t="str">
        <f t="shared" si="234"/>
        <v/>
      </c>
      <c r="NG50" s="93" t="str">
        <f t="shared" si="235"/>
        <v/>
      </c>
      <c r="NH50" s="84" t="s">
        <v>1564</v>
      </c>
      <c r="NI50" s="85" t="str">
        <f>'Array Table'!B49</f>
        <v>PPC</v>
      </c>
      <c r="NJ50" s="93" t="str">
        <f t="shared" si="101"/>
        <v>-</v>
      </c>
      <c r="NK50" s="93" t="str">
        <f t="shared" si="102"/>
        <v>-</v>
      </c>
      <c r="NL50" s="93" t="str">
        <f t="shared" si="103"/>
        <v>-</v>
      </c>
      <c r="NM50" s="93" t="str">
        <f t="shared" si="104"/>
        <v/>
      </c>
      <c r="NN50" s="93" t="str">
        <f t="shared" si="105"/>
        <v/>
      </c>
      <c r="NO50" s="93" t="str">
        <f t="shared" si="106"/>
        <v/>
      </c>
      <c r="NP50" s="93" t="str">
        <f t="shared" si="107"/>
        <v/>
      </c>
      <c r="NQ50" s="93" t="str">
        <f t="shared" si="108"/>
        <v/>
      </c>
      <c r="NR50" s="93" t="str">
        <f t="shared" si="109"/>
        <v/>
      </c>
      <c r="NS50" s="93" t="str">
        <f t="shared" si="110"/>
        <v/>
      </c>
      <c r="NT50" s="93" t="str">
        <f t="shared" si="111"/>
        <v/>
      </c>
      <c r="NU50" s="93" t="str">
        <f t="shared" si="112"/>
        <v/>
      </c>
      <c r="NV50" s="93" t="str">
        <f t="shared" si="113"/>
        <v/>
      </c>
      <c r="NW50" s="93" t="str">
        <f t="shared" si="114"/>
        <v/>
      </c>
      <c r="NX50" s="93" t="str">
        <f t="shared" si="115"/>
        <v/>
      </c>
      <c r="NY50" s="93" t="str">
        <f t="shared" si="116"/>
        <v/>
      </c>
      <c r="NZ50" s="93" t="str">
        <f t="shared" si="117"/>
        <v/>
      </c>
      <c r="OA50" s="93" t="str">
        <f t="shared" si="118"/>
        <v/>
      </c>
      <c r="OB50" s="93" t="str">
        <f t="shared" si="119"/>
        <v/>
      </c>
      <c r="OC50" s="93" t="str">
        <f t="shared" si="120"/>
        <v/>
      </c>
      <c r="OD50" s="93" t="str">
        <f t="shared" si="121"/>
        <v/>
      </c>
      <c r="OE50" s="93" t="str">
        <f t="shared" si="122"/>
        <v/>
      </c>
      <c r="OF50" s="93" t="str">
        <f t="shared" si="123"/>
        <v/>
      </c>
      <c r="OG50" s="93" t="str">
        <f t="shared" si="124"/>
        <v/>
      </c>
      <c r="OH50" s="93" t="str">
        <f t="shared" si="125"/>
        <v/>
      </c>
      <c r="OI50" s="93" t="str">
        <f t="shared" si="126"/>
        <v/>
      </c>
      <c r="OJ50" s="93" t="str">
        <f t="shared" si="127"/>
        <v/>
      </c>
      <c r="OK50" s="93" t="str">
        <f t="shared" si="128"/>
        <v/>
      </c>
      <c r="OL50" s="93" t="str">
        <f t="shared" si="129"/>
        <v/>
      </c>
      <c r="OM50" s="93" t="str">
        <f t="shared" si="130"/>
        <v/>
      </c>
      <c r="ON50" s="93" t="str">
        <f t="shared" si="131"/>
        <v/>
      </c>
      <c r="OO50" s="93" t="str">
        <f t="shared" si="132"/>
        <v/>
      </c>
      <c r="OP50" s="93" t="str">
        <f t="shared" si="133"/>
        <v/>
      </c>
      <c r="OQ50" s="93" t="str">
        <f t="shared" si="134"/>
        <v/>
      </c>
      <c r="OR50" s="93" t="str">
        <f t="shared" si="135"/>
        <v/>
      </c>
      <c r="OS50" s="93" t="str">
        <f t="shared" si="136"/>
        <v/>
      </c>
      <c r="OT50" s="93" t="str">
        <f t="shared" si="137"/>
        <v/>
      </c>
      <c r="OU50" s="93" t="str">
        <f t="shared" si="138"/>
        <v/>
      </c>
      <c r="OV50" s="93" t="str">
        <f t="shared" si="139"/>
        <v/>
      </c>
      <c r="OW50" s="93" t="str">
        <f t="shared" si="140"/>
        <v/>
      </c>
      <c r="OX50" s="93" t="str">
        <f t="shared" si="141"/>
        <v/>
      </c>
      <c r="OY50" s="93" t="str">
        <f t="shared" si="142"/>
        <v/>
      </c>
      <c r="OZ50" s="93" t="str">
        <f t="shared" si="143"/>
        <v/>
      </c>
      <c r="PA50" s="93" t="str">
        <f t="shared" si="144"/>
        <v/>
      </c>
      <c r="PB50" s="93" t="str">
        <f t="shared" si="145"/>
        <v/>
      </c>
      <c r="PC50" s="93" t="str">
        <f t="shared" si="146"/>
        <v/>
      </c>
      <c r="PD50" s="93" t="str">
        <f t="shared" si="147"/>
        <v/>
      </c>
      <c r="PE50" s="93" t="str">
        <f t="shared" si="148"/>
        <v/>
      </c>
    </row>
    <row r="51" spans="1:421" ht="12.75" x14ac:dyDescent="0.25">
      <c r="A51" s="94"/>
      <c r="B51" s="95"/>
      <c r="C51" s="96"/>
      <c r="D51" s="96"/>
      <c r="E51" s="96"/>
      <c r="F51" s="96"/>
      <c r="G51" s="96"/>
      <c r="H51" s="96"/>
      <c r="I51" s="96"/>
      <c r="J51" s="96"/>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4"/>
      <c r="BB51" s="95"/>
      <c r="BC51" s="96"/>
      <c r="BD51" s="96"/>
      <c r="BE51" s="96"/>
      <c r="BF51" s="96"/>
      <c r="BG51" s="96"/>
      <c r="BH51" s="96"/>
      <c r="BI51" s="96"/>
      <c r="BJ51" s="96"/>
      <c r="BK51" s="96"/>
      <c r="BL51" s="96"/>
      <c r="BM51" s="96"/>
      <c r="BN51" s="96"/>
      <c r="BO51" s="96"/>
      <c r="BP51" s="96"/>
      <c r="BQ51" s="96"/>
      <c r="BR51" s="96"/>
      <c r="BS51" s="96"/>
      <c r="BT51" s="96"/>
      <c r="BU51" s="96"/>
      <c r="BV51" s="96"/>
      <c r="BW51" s="96"/>
      <c r="BX51" s="96"/>
      <c r="BY51" s="96"/>
      <c r="BZ51" s="96"/>
      <c r="CA51" s="96"/>
      <c r="CB51" s="96"/>
      <c r="CC51" s="96"/>
      <c r="CD51" s="96"/>
      <c r="CE51" s="96"/>
      <c r="CF51" s="96"/>
      <c r="CG51" s="96"/>
      <c r="CH51" s="96"/>
      <c r="CI51" s="96"/>
      <c r="CJ51" s="96"/>
      <c r="CK51" s="96"/>
      <c r="CL51" s="96"/>
      <c r="CM51" s="96"/>
      <c r="CN51" s="96"/>
      <c r="CO51" s="96"/>
      <c r="CP51" s="96"/>
      <c r="CQ51" s="96"/>
      <c r="CR51" s="96"/>
      <c r="CS51" s="96"/>
      <c r="CT51" s="96"/>
      <c r="CU51" s="96"/>
      <c r="CV51" s="96"/>
      <c r="CW51" s="96"/>
      <c r="CX51" s="96"/>
      <c r="CY51" s="96"/>
      <c r="CZ51" s="96"/>
      <c r="DA51" s="94"/>
      <c r="DB51" s="95"/>
      <c r="DC51" s="96"/>
      <c r="DD51" s="96"/>
      <c r="DE51" s="96"/>
      <c r="DF51" s="96"/>
      <c r="DG51" s="96"/>
      <c r="DH51" s="96"/>
      <c r="DI51" s="96"/>
      <c r="DJ51" s="96"/>
      <c r="DK51" s="94"/>
      <c r="DL51" s="95"/>
      <c r="DM51" s="96"/>
      <c r="DN51" s="96"/>
      <c r="DO51" s="96"/>
      <c r="DP51" s="96"/>
      <c r="DQ51" s="96"/>
      <c r="DR51" s="96"/>
      <c r="DS51" s="96"/>
      <c r="DT51" s="96"/>
      <c r="DU51" s="96"/>
      <c r="DV51" s="96"/>
      <c r="DW51" s="96"/>
      <c r="DX51" s="96"/>
      <c r="DY51" s="96"/>
      <c r="DZ51" s="96"/>
      <c r="EA51" s="96"/>
      <c r="EB51" s="96"/>
      <c r="EC51" s="96"/>
      <c r="ED51" s="96"/>
      <c r="EE51" s="96"/>
      <c r="EF51" s="96"/>
      <c r="EG51" s="96"/>
      <c r="EH51" s="96"/>
      <c r="EI51" s="96"/>
      <c r="EJ51" s="96"/>
      <c r="EK51" s="96"/>
      <c r="EL51" s="96"/>
      <c r="EM51" s="96"/>
      <c r="EN51" s="96"/>
      <c r="EO51" s="96"/>
      <c r="EP51" s="96"/>
      <c r="EQ51" s="96"/>
      <c r="ER51" s="96"/>
      <c r="ES51" s="96"/>
      <c r="ET51" s="96"/>
      <c r="EU51" s="96"/>
      <c r="EV51" s="96"/>
      <c r="EW51" s="96"/>
      <c r="EX51" s="96"/>
      <c r="EY51" s="96"/>
      <c r="EZ51" s="96"/>
      <c r="FA51" s="96"/>
      <c r="FB51" s="96"/>
      <c r="FC51" s="96"/>
      <c r="FD51" s="96"/>
      <c r="FE51" s="96"/>
      <c r="FF51" s="96"/>
      <c r="FG51" s="96"/>
      <c r="FH51" s="96"/>
      <c r="FI51" s="96"/>
      <c r="FJ51" s="94"/>
      <c r="FK51" s="94"/>
      <c r="FL51" s="96"/>
      <c r="FM51" s="96"/>
      <c r="FN51" s="96"/>
      <c r="FO51" s="96"/>
      <c r="FP51" s="96"/>
      <c r="FQ51" s="96"/>
      <c r="FR51" s="96"/>
      <c r="FS51" s="96"/>
      <c r="FT51" s="96"/>
      <c r="FU51" s="96"/>
      <c r="FV51" s="96"/>
      <c r="FW51" s="96"/>
      <c r="FX51" s="96"/>
      <c r="FY51" s="96"/>
      <c r="FZ51" s="96"/>
      <c r="GA51" s="96"/>
      <c r="GB51" s="96"/>
      <c r="GC51" s="96"/>
      <c r="GD51" s="96"/>
      <c r="GE51" s="96"/>
      <c r="GF51" s="96"/>
      <c r="GG51" s="96"/>
      <c r="GH51" s="96"/>
      <c r="GI51" s="96"/>
      <c r="GJ51" s="96"/>
      <c r="GK51" s="96"/>
      <c r="GL51" s="96"/>
      <c r="GM51" s="96"/>
      <c r="GN51" s="96"/>
      <c r="GO51" s="96"/>
      <c r="GP51" s="96"/>
      <c r="GQ51" s="96"/>
      <c r="GR51" s="96"/>
      <c r="GS51" s="96"/>
      <c r="GT51" s="96"/>
      <c r="GU51" s="96"/>
      <c r="GV51" s="96"/>
      <c r="GW51" s="96"/>
      <c r="GX51" s="96"/>
      <c r="GY51" s="96"/>
      <c r="GZ51" s="96"/>
      <c r="HA51" s="96"/>
      <c r="HB51" s="96"/>
      <c r="HC51" s="96"/>
      <c r="HD51" s="96"/>
      <c r="HE51" s="96"/>
      <c r="HF51" s="96"/>
      <c r="HG51" s="96"/>
      <c r="HH51" s="96"/>
      <c r="HI51" s="94"/>
      <c r="HJ51" s="95"/>
      <c r="HK51" s="96"/>
      <c r="HP51" s="91"/>
      <c r="HQ51" s="91"/>
      <c r="HR51" s="91"/>
      <c r="HS51" s="91"/>
      <c r="HT51" s="91"/>
      <c r="HU51" s="91"/>
      <c r="HV51" s="91"/>
      <c r="HW51" s="91"/>
      <c r="HX51" s="91"/>
      <c r="HY51" s="91"/>
      <c r="HZ51" s="91"/>
      <c r="IA51" s="91"/>
      <c r="IB51" s="91"/>
      <c r="IC51" s="91"/>
      <c r="ID51" s="91"/>
      <c r="IE51" s="91"/>
      <c r="IF51" s="91"/>
      <c r="IG51" s="91"/>
      <c r="IH51" s="91"/>
      <c r="II51" s="91"/>
      <c r="IJ51" s="91"/>
      <c r="IK51" s="91"/>
      <c r="IL51" s="91"/>
      <c r="IM51" s="91"/>
      <c r="IN51" s="91"/>
      <c r="IO51" s="91"/>
      <c r="IP51" s="91"/>
      <c r="IQ51" s="91"/>
      <c r="IR51" s="91"/>
      <c r="IS51" s="91"/>
      <c r="IT51" s="91"/>
      <c r="IU51" s="91"/>
      <c r="IV51" s="91"/>
      <c r="IW51" s="91"/>
      <c r="IX51" s="91"/>
      <c r="IY51" s="91"/>
      <c r="IZ51" s="91"/>
      <c r="JA51" s="91"/>
      <c r="JB51" s="91"/>
      <c r="JC51" s="91"/>
      <c r="JD51" s="91"/>
      <c r="JE51" s="91"/>
      <c r="JF51" s="91"/>
      <c r="JG51" s="91"/>
      <c r="JH51" s="91"/>
      <c r="JI51" s="91"/>
      <c r="JJ51" s="91"/>
      <c r="JK51" s="91"/>
    </row>
    <row r="52" spans="1:421" ht="12.75" x14ac:dyDescent="0.25">
      <c r="B52" s="97" t="s">
        <v>128</v>
      </c>
      <c r="C52" s="98">
        <f>IF(ISERROR(AVERAGE(C48:C49)),"",AVERAGE(C48:C49))</f>
        <v>24.5</v>
      </c>
      <c r="D52" s="98">
        <f t="shared" ref="D52:AX52" si="297">IF(ISERROR(AVERAGE(D48:D49)),"",AVERAGE(D48:D49))</f>
        <v>24.725000000000001</v>
      </c>
      <c r="E52" s="98">
        <f t="shared" si="297"/>
        <v>24.5</v>
      </c>
      <c r="F52" s="98" t="str">
        <f t="shared" si="297"/>
        <v/>
      </c>
      <c r="G52" s="98" t="str">
        <f t="shared" si="297"/>
        <v/>
      </c>
      <c r="H52" s="98" t="str">
        <f t="shared" si="297"/>
        <v/>
      </c>
      <c r="I52" s="98" t="str">
        <f t="shared" si="297"/>
        <v/>
      </c>
      <c r="J52" s="98" t="str">
        <f t="shared" si="297"/>
        <v/>
      </c>
      <c r="K52" s="98" t="str">
        <f t="shared" si="297"/>
        <v/>
      </c>
      <c r="L52" s="98" t="str">
        <f t="shared" si="297"/>
        <v/>
      </c>
      <c r="M52" s="98" t="str">
        <f t="shared" si="297"/>
        <v/>
      </c>
      <c r="N52" s="98" t="str">
        <f t="shared" si="297"/>
        <v/>
      </c>
      <c r="O52" s="98" t="str">
        <f t="shared" si="297"/>
        <v/>
      </c>
      <c r="P52" s="98" t="str">
        <f t="shared" si="297"/>
        <v/>
      </c>
      <c r="Q52" s="98" t="str">
        <f t="shared" si="297"/>
        <v/>
      </c>
      <c r="R52" s="98" t="str">
        <f t="shared" si="297"/>
        <v/>
      </c>
      <c r="S52" s="98" t="str">
        <f t="shared" si="297"/>
        <v/>
      </c>
      <c r="T52" s="98" t="str">
        <f t="shared" si="297"/>
        <v/>
      </c>
      <c r="U52" s="98" t="str">
        <f t="shared" si="297"/>
        <v/>
      </c>
      <c r="V52" s="98" t="str">
        <f t="shared" si="297"/>
        <v/>
      </c>
      <c r="W52" s="98" t="str">
        <f t="shared" si="297"/>
        <v/>
      </c>
      <c r="X52" s="98" t="str">
        <f t="shared" si="297"/>
        <v/>
      </c>
      <c r="Y52" s="98" t="str">
        <f t="shared" si="297"/>
        <v/>
      </c>
      <c r="Z52" s="98" t="str">
        <f t="shared" si="297"/>
        <v/>
      </c>
      <c r="AA52" s="98" t="str">
        <f t="shared" si="297"/>
        <v/>
      </c>
      <c r="AB52" s="98" t="str">
        <f t="shared" si="297"/>
        <v/>
      </c>
      <c r="AC52" s="98" t="str">
        <f t="shared" si="297"/>
        <v/>
      </c>
      <c r="AD52" s="98" t="str">
        <f t="shared" si="297"/>
        <v/>
      </c>
      <c r="AE52" s="98" t="str">
        <f t="shared" si="297"/>
        <v/>
      </c>
      <c r="AF52" s="98" t="str">
        <f t="shared" si="297"/>
        <v/>
      </c>
      <c r="AG52" s="98" t="str">
        <f t="shared" si="297"/>
        <v/>
      </c>
      <c r="AH52" s="98" t="str">
        <f t="shared" si="297"/>
        <v/>
      </c>
      <c r="AI52" s="98" t="str">
        <f t="shared" si="297"/>
        <v/>
      </c>
      <c r="AJ52" s="98" t="str">
        <f t="shared" si="297"/>
        <v/>
      </c>
      <c r="AK52" s="98" t="str">
        <f t="shared" si="297"/>
        <v/>
      </c>
      <c r="AL52" s="98" t="str">
        <f t="shared" si="297"/>
        <v/>
      </c>
      <c r="AM52" s="98" t="str">
        <f t="shared" si="297"/>
        <v/>
      </c>
      <c r="AN52" s="98" t="str">
        <f t="shared" si="297"/>
        <v/>
      </c>
      <c r="AO52" s="98" t="str">
        <f t="shared" si="297"/>
        <v/>
      </c>
      <c r="AP52" s="98" t="str">
        <f t="shared" si="297"/>
        <v/>
      </c>
      <c r="AQ52" s="98" t="str">
        <f t="shared" si="297"/>
        <v/>
      </c>
      <c r="AR52" s="98" t="str">
        <f t="shared" si="297"/>
        <v/>
      </c>
      <c r="AS52" s="98" t="str">
        <f t="shared" si="297"/>
        <v/>
      </c>
      <c r="AT52" s="98" t="str">
        <f t="shared" si="297"/>
        <v/>
      </c>
      <c r="AU52" s="98" t="str">
        <f t="shared" si="297"/>
        <v/>
      </c>
      <c r="AV52" s="98" t="str">
        <f t="shared" si="297"/>
        <v/>
      </c>
      <c r="AW52" s="98" t="str">
        <f t="shared" si="297"/>
        <v/>
      </c>
      <c r="AX52" s="98" t="str">
        <f t="shared" si="297"/>
        <v/>
      </c>
      <c r="BB52" s="97" t="s">
        <v>128</v>
      </c>
      <c r="BC52" s="98">
        <f>IF(ISERROR(AVERAGE(BC48:BC49)),"",AVERAGE(BC48:BC49))</f>
        <v>24.355</v>
      </c>
      <c r="BD52" s="98">
        <f t="shared" ref="BD52:CX52" si="298">IF(ISERROR(AVERAGE(BD48:BD49)),"",AVERAGE(BD48:BD49))</f>
        <v>25.355</v>
      </c>
      <c r="BE52" s="98">
        <f t="shared" si="298"/>
        <v>23.855</v>
      </c>
      <c r="BF52" s="98" t="str">
        <f t="shared" si="298"/>
        <v/>
      </c>
      <c r="BG52" s="98" t="str">
        <f t="shared" si="298"/>
        <v/>
      </c>
      <c r="BH52" s="98" t="str">
        <f t="shared" si="298"/>
        <v/>
      </c>
      <c r="BI52" s="98" t="str">
        <f t="shared" si="298"/>
        <v/>
      </c>
      <c r="BJ52" s="98" t="str">
        <f t="shared" si="298"/>
        <v/>
      </c>
      <c r="BK52" s="98" t="str">
        <f t="shared" si="298"/>
        <v/>
      </c>
      <c r="BL52" s="98" t="str">
        <f t="shared" si="298"/>
        <v/>
      </c>
      <c r="BM52" s="98" t="str">
        <f t="shared" si="298"/>
        <v/>
      </c>
      <c r="BN52" s="98" t="str">
        <f t="shared" si="298"/>
        <v/>
      </c>
      <c r="BO52" s="98" t="str">
        <f t="shared" si="298"/>
        <v/>
      </c>
      <c r="BP52" s="98" t="str">
        <f t="shared" si="298"/>
        <v/>
      </c>
      <c r="BQ52" s="98" t="str">
        <f t="shared" si="298"/>
        <v/>
      </c>
      <c r="BR52" s="98" t="str">
        <f t="shared" si="298"/>
        <v/>
      </c>
      <c r="BS52" s="98" t="str">
        <f t="shared" si="298"/>
        <v/>
      </c>
      <c r="BT52" s="98" t="str">
        <f t="shared" si="298"/>
        <v/>
      </c>
      <c r="BU52" s="98" t="str">
        <f t="shared" si="298"/>
        <v/>
      </c>
      <c r="BV52" s="98" t="str">
        <f t="shared" si="298"/>
        <v/>
      </c>
      <c r="BW52" s="98" t="str">
        <f t="shared" si="298"/>
        <v/>
      </c>
      <c r="BX52" s="98" t="str">
        <f t="shared" si="298"/>
        <v/>
      </c>
      <c r="BY52" s="98" t="str">
        <f t="shared" si="298"/>
        <v/>
      </c>
      <c r="BZ52" s="98" t="str">
        <f t="shared" si="298"/>
        <v/>
      </c>
      <c r="CA52" s="98" t="str">
        <f t="shared" si="298"/>
        <v/>
      </c>
      <c r="CB52" s="98" t="str">
        <f t="shared" si="298"/>
        <v/>
      </c>
      <c r="CC52" s="98" t="str">
        <f t="shared" si="298"/>
        <v/>
      </c>
      <c r="CD52" s="98" t="str">
        <f t="shared" si="298"/>
        <v/>
      </c>
      <c r="CE52" s="98" t="str">
        <f t="shared" si="298"/>
        <v/>
      </c>
      <c r="CF52" s="98" t="str">
        <f t="shared" si="298"/>
        <v/>
      </c>
      <c r="CG52" s="98" t="str">
        <f t="shared" si="298"/>
        <v/>
      </c>
      <c r="CH52" s="98" t="str">
        <f t="shared" si="298"/>
        <v/>
      </c>
      <c r="CI52" s="98" t="str">
        <f t="shared" si="298"/>
        <v/>
      </c>
      <c r="CJ52" s="98" t="str">
        <f t="shared" si="298"/>
        <v/>
      </c>
      <c r="CK52" s="98" t="str">
        <f t="shared" si="298"/>
        <v/>
      </c>
      <c r="CL52" s="98" t="str">
        <f t="shared" si="298"/>
        <v/>
      </c>
      <c r="CM52" s="98" t="str">
        <f t="shared" si="298"/>
        <v/>
      </c>
      <c r="CN52" s="98" t="str">
        <f t="shared" si="298"/>
        <v/>
      </c>
      <c r="CO52" s="98" t="str">
        <f t="shared" si="298"/>
        <v/>
      </c>
      <c r="CP52" s="98" t="str">
        <f t="shared" si="298"/>
        <v/>
      </c>
      <c r="CQ52" s="98" t="str">
        <f t="shared" si="298"/>
        <v/>
      </c>
      <c r="CR52" s="98" t="str">
        <f t="shared" si="298"/>
        <v/>
      </c>
      <c r="CS52" s="98" t="str">
        <f t="shared" si="298"/>
        <v/>
      </c>
      <c r="CT52" s="98" t="str">
        <f t="shared" si="298"/>
        <v/>
      </c>
      <c r="CU52" s="98" t="str">
        <f t="shared" si="298"/>
        <v/>
      </c>
      <c r="CV52" s="98" t="str">
        <f t="shared" si="298"/>
        <v/>
      </c>
      <c r="CW52" s="98" t="str">
        <f t="shared" si="298"/>
        <v/>
      </c>
      <c r="CX52" s="98" t="str">
        <f t="shared" si="298"/>
        <v/>
      </c>
      <c r="HP52" s="91"/>
      <c r="HQ52" s="91"/>
      <c r="HR52" s="91"/>
      <c r="HS52" s="91"/>
      <c r="HT52" s="91"/>
      <c r="HU52" s="91"/>
      <c r="HV52" s="91"/>
      <c r="HW52" s="91"/>
      <c r="HX52" s="91"/>
      <c r="HY52" s="91"/>
      <c r="HZ52" s="91"/>
      <c r="IA52" s="91"/>
      <c r="IB52" s="91"/>
      <c r="IC52" s="91"/>
      <c r="ID52" s="91"/>
      <c r="IE52" s="91"/>
      <c r="IF52" s="91"/>
      <c r="IG52" s="91"/>
      <c r="IH52" s="91"/>
      <c r="II52" s="91"/>
      <c r="IJ52" s="91"/>
      <c r="IK52" s="91"/>
      <c r="IL52" s="91"/>
      <c r="IM52" s="91"/>
      <c r="IN52" s="91"/>
      <c r="IO52" s="91"/>
      <c r="IP52" s="91"/>
      <c r="IQ52" s="91"/>
      <c r="IR52" s="91"/>
      <c r="IS52" s="91"/>
      <c r="IT52" s="91"/>
      <c r="IU52" s="91"/>
      <c r="IV52" s="91"/>
      <c r="IW52" s="91"/>
      <c r="IX52" s="91"/>
      <c r="IY52" s="91"/>
      <c r="IZ52" s="91"/>
      <c r="JA52" s="91"/>
      <c r="JB52" s="91"/>
      <c r="JC52" s="91"/>
      <c r="JD52" s="91"/>
      <c r="JE52" s="91"/>
      <c r="JF52" s="91"/>
      <c r="JG52" s="91"/>
      <c r="JH52" s="91"/>
      <c r="JI52" s="91"/>
      <c r="JJ52" s="91"/>
      <c r="JK52" s="91"/>
    </row>
  </sheetData>
  <mergeCells count="46">
    <mergeCell ref="NH1:NI1"/>
    <mergeCell ref="NJ1:NU1"/>
    <mergeCell ref="NV1:OG1"/>
    <mergeCell ref="OH1:OS1"/>
    <mergeCell ref="OT1:PE1"/>
    <mergeCell ref="LJ1:LK1"/>
    <mergeCell ref="LL1:LW1"/>
    <mergeCell ref="LX1:MI1"/>
    <mergeCell ref="MJ1:MU1"/>
    <mergeCell ref="MV1:NG1"/>
    <mergeCell ref="JL1:JM1"/>
    <mergeCell ref="JN1:JY1"/>
    <mergeCell ref="JZ1:KK1"/>
    <mergeCell ref="KL1:KW1"/>
    <mergeCell ref="KX1:LI1"/>
    <mergeCell ref="HN1:HO1"/>
    <mergeCell ref="HP1:IA1"/>
    <mergeCell ref="IB1:IM1"/>
    <mergeCell ref="IN1:IY1"/>
    <mergeCell ref="IZ1:JK1"/>
    <mergeCell ref="HI1:HM1"/>
    <mergeCell ref="A1:B1"/>
    <mergeCell ref="C1:N1"/>
    <mergeCell ref="O1:Z1"/>
    <mergeCell ref="AA1:AL1"/>
    <mergeCell ref="AM1:AX1"/>
    <mergeCell ref="AY1:AZ1"/>
    <mergeCell ref="BA1:BB1"/>
    <mergeCell ref="BC1:BN1"/>
    <mergeCell ref="BO1:BZ1"/>
    <mergeCell ref="CA1:CL1"/>
    <mergeCell ref="CM1:CX1"/>
    <mergeCell ref="DA1:DB1"/>
    <mergeCell ref="DC1:DH1"/>
    <mergeCell ref="DI1:DJ1"/>
    <mergeCell ref="CY1:CZ1"/>
    <mergeCell ref="DK1:DL1"/>
    <mergeCell ref="DM1:DX1"/>
    <mergeCell ref="DY1:EJ1"/>
    <mergeCell ref="EK1:EV1"/>
    <mergeCell ref="GV1:HG1"/>
    <mergeCell ref="EW1:FH1"/>
    <mergeCell ref="FJ1:FK1"/>
    <mergeCell ref="FL1:FW1"/>
    <mergeCell ref="FX1:GI1"/>
    <mergeCell ref="GJ1:GU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1</vt:i4>
      </vt:variant>
    </vt:vector>
  </HeadingPairs>
  <TitlesOfParts>
    <vt:vector size="12" baseType="lpstr">
      <vt:lpstr>Instructions</vt:lpstr>
      <vt:lpstr>Array Table</vt:lpstr>
      <vt:lpstr>Control Sample Data</vt:lpstr>
      <vt:lpstr>Test Sample Data</vt:lpstr>
      <vt:lpstr>No Template Controls</vt:lpstr>
      <vt:lpstr>QC Report</vt:lpstr>
      <vt:lpstr>Identification Call</vt:lpstr>
      <vt:lpstr>Results</vt:lpstr>
      <vt:lpstr>Calculations</vt:lpstr>
      <vt:lpstr>AssayDescription</vt:lpstr>
      <vt:lpstr>Assays</vt:lpstr>
      <vt:lpstr>Chart</vt:lpstr>
    </vt:vector>
  </TitlesOfParts>
  <Company>QIAGEN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Matthew Fosbrink</dc:creator>
  <cp:lastModifiedBy>Allison Bierly</cp:lastModifiedBy>
  <dcterms:created xsi:type="dcterms:W3CDTF">2012-09-04T14:47:54Z</dcterms:created>
  <dcterms:modified xsi:type="dcterms:W3CDTF">2014-05-02T13:19:13Z</dcterms:modified>
</cp:coreProperties>
</file>